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james.garcia\Desktop\Currently Working On\HCBS Compliance Send\"/>
    </mc:Choice>
  </mc:AlternateContent>
  <xr:revisionPtr revIDLastSave="0" documentId="13_ncr:1_{A20CC28E-226C-483D-98B9-E8E51F1EB827}" xr6:coauthVersionLast="45" xr6:coauthVersionMax="45" xr10:uidLastSave="{00000000-0000-0000-0000-000000000000}"/>
  <bookViews>
    <workbookView xWindow="28680" yWindow="-120" windowWidth="29040" windowHeight="15840" tabRatio="825" xr2:uid="{00000000-000D-0000-FFFF-FFFF00000000}"/>
  </bookViews>
  <sheets>
    <sheet name="Required Reporting" sheetId="1" r:id="rId1"/>
    <sheet name="Statute" sheetId="2" r:id="rId2"/>
    <sheet name="Service Codes" sheetId="3" r:id="rId3"/>
    <sheet name="Survey Questions" sheetId="6" r:id="rId4"/>
    <sheet name="RCDATA" sheetId="5" r:id="rId5"/>
    <sheet name="HCBSCompliance" sheetId="12" r:id="rId6"/>
  </sheets>
  <definedNames>
    <definedName name="_xlnm._FilterDatabase" localSheetId="5" hidden="1">HCBSCompliance!$A$1:$FE$455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5" i="5" l="1"/>
  <c r="C5" i="5"/>
  <c r="D5" i="5" s="1"/>
  <c r="I5" i="5"/>
  <c r="J5" i="5"/>
  <c r="K5" i="5"/>
  <c r="L5" i="5"/>
  <c r="M5" i="5"/>
  <c r="N5" i="5"/>
  <c r="O5" i="5"/>
  <c r="P5" i="5"/>
  <c r="Q5" i="5"/>
  <c r="R5" i="5"/>
  <c r="B6" i="5"/>
  <c r="C6" i="5"/>
  <c r="I6" i="5"/>
  <c r="J6" i="5"/>
  <c r="K6" i="5"/>
  <c r="L6" i="5"/>
  <c r="M6" i="5"/>
  <c r="N6" i="5"/>
  <c r="O6" i="5"/>
  <c r="P6" i="5"/>
  <c r="Q6" i="5"/>
  <c r="R6" i="5"/>
  <c r="B7" i="5"/>
  <c r="C7" i="5"/>
  <c r="I7" i="5"/>
  <c r="J7" i="5"/>
  <c r="K7" i="5"/>
  <c r="L7" i="5"/>
  <c r="M7" i="5"/>
  <c r="N7" i="5"/>
  <c r="O7" i="5"/>
  <c r="P7" i="5"/>
  <c r="Q7" i="5"/>
  <c r="R7" i="5"/>
  <c r="B8" i="5"/>
  <c r="C8" i="5"/>
  <c r="I8" i="5"/>
  <c r="J8" i="5"/>
  <c r="K8" i="5"/>
  <c r="L8" i="5"/>
  <c r="M8" i="5"/>
  <c r="N8" i="5"/>
  <c r="O8" i="5"/>
  <c r="P8" i="5"/>
  <c r="Q8" i="5"/>
  <c r="R8" i="5"/>
  <c r="B9" i="5"/>
  <c r="C9" i="5"/>
  <c r="I9" i="5"/>
  <c r="J9" i="5"/>
  <c r="K9" i="5"/>
  <c r="L9" i="5"/>
  <c r="M9" i="5"/>
  <c r="N9" i="5"/>
  <c r="O9" i="5"/>
  <c r="P9" i="5"/>
  <c r="Q9" i="5"/>
  <c r="R9" i="5"/>
  <c r="B10" i="5"/>
  <c r="C10" i="5"/>
  <c r="I10" i="5"/>
  <c r="J10" i="5"/>
  <c r="K10" i="5"/>
  <c r="L10" i="5"/>
  <c r="M10" i="5"/>
  <c r="N10" i="5"/>
  <c r="O10" i="5"/>
  <c r="P10" i="5"/>
  <c r="Q10" i="5"/>
  <c r="R10" i="5"/>
  <c r="B11" i="5"/>
  <c r="C11" i="5"/>
  <c r="I11" i="5"/>
  <c r="J11" i="5"/>
  <c r="K11" i="5"/>
  <c r="L11" i="5"/>
  <c r="M11" i="5"/>
  <c r="N11" i="5"/>
  <c r="O11" i="5"/>
  <c r="P11" i="5"/>
  <c r="Q11" i="5"/>
  <c r="R11" i="5"/>
  <c r="B12" i="5"/>
  <c r="C12" i="5"/>
  <c r="I12" i="5"/>
  <c r="J12" i="5"/>
  <c r="K12" i="5"/>
  <c r="L12" i="5"/>
  <c r="M12" i="5"/>
  <c r="N12" i="5"/>
  <c r="O12" i="5"/>
  <c r="P12" i="5"/>
  <c r="Q12" i="5"/>
  <c r="R12" i="5"/>
  <c r="B13" i="5"/>
  <c r="C13" i="5"/>
  <c r="I13" i="5"/>
  <c r="J13" i="5"/>
  <c r="K13" i="5"/>
  <c r="L13" i="5"/>
  <c r="M13" i="5"/>
  <c r="N13" i="5"/>
  <c r="O13" i="5"/>
  <c r="P13" i="5"/>
  <c r="Q13" i="5"/>
  <c r="R13" i="5"/>
  <c r="B14" i="5"/>
  <c r="C14" i="5"/>
  <c r="I14" i="5"/>
  <c r="J14" i="5"/>
  <c r="K14" i="5"/>
  <c r="L14" i="5"/>
  <c r="M14" i="5"/>
  <c r="N14" i="5"/>
  <c r="O14" i="5"/>
  <c r="P14" i="5"/>
  <c r="Q14" i="5"/>
  <c r="R14" i="5"/>
  <c r="B15" i="5"/>
  <c r="C15" i="5"/>
  <c r="D15" i="5" s="1"/>
  <c r="I15" i="5"/>
  <c r="J15" i="5"/>
  <c r="K15" i="5"/>
  <c r="L15" i="5"/>
  <c r="M15" i="5"/>
  <c r="N15" i="5"/>
  <c r="O15" i="5"/>
  <c r="P15" i="5"/>
  <c r="Q15" i="5"/>
  <c r="R15" i="5"/>
  <c r="B16" i="5"/>
  <c r="C16" i="5"/>
  <c r="I16" i="5"/>
  <c r="J16" i="5"/>
  <c r="K16" i="5"/>
  <c r="L16" i="5"/>
  <c r="M16" i="5"/>
  <c r="N16" i="5"/>
  <c r="O16" i="5"/>
  <c r="P16" i="5"/>
  <c r="Q16" i="5"/>
  <c r="R16" i="5"/>
  <c r="B17" i="5"/>
  <c r="C17" i="5"/>
  <c r="I17" i="5"/>
  <c r="J17" i="5"/>
  <c r="K17" i="5"/>
  <c r="L17" i="5"/>
  <c r="M17" i="5"/>
  <c r="N17" i="5"/>
  <c r="O17" i="5"/>
  <c r="P17" i="5"/>
  <c r="Q17" i="5"/>
  <c r="R17" i="5"/>
  <c r="B18" i="5"/>
  <c r="C18" i="5"/>
  <c r="I18" i="5"/>
  <c r="J18" i="5"/>
  <c r="K18" i="5"/>
  <c r="L18" i="5"/>
  <c r="M18" i="5"/>
  <c r="N18" i="5"/>
  <c r="O18" i="5"/>
  <c r="P18" i="5"/>
  <c r="Q18" i="5"/>
  <c r="R18" i="5"/>
  <c r="B19" i="5"/>
  <c r="C19" i="5"/>
  <c r="I19" i="5"/>
  <c r="J19" i="5"/>
  <c r="K19" i="5"/>
  <c r="L19" i="5"/>
  <c r="M19" i="5"/>
  <c r="N19" i="5"/>
  <c r="O19" i="5"/>
  <c r="P19" i="5"/>
  <c r="Q19" i="5"/>
  <c r="R19" i="5"/>
  <c r="B20" i="5"/>
  <c r="C20" i="5"/>
  <c r="I20" i="5"/>
  <c r="J20" i="5"/>
  <c r="K20" i="5"/>
  <c r="L20" i="5"/>
  <c r="M20" i="5"/>
  <c r="N20" i="5"/>
  <c r="O20" i="5"/>
  <c r="P20" i="5"/>
  <c r="Q20" i="5"/>
  <c r="R20" i="5"/>
  <c r="B21" i="5"/>
  <c r="C21" i="5"/>
  <c r="D21" i="5" s="1"/>
  <c r="I21" i="5"/>
  <c r="J21" i="5"/>
  <c r="K21" i="5"/>
  <c r="L21" i="5"/>
  <c r="M21" i="5"/>
  <c r="N21" i="5"/>
  <c r="O21" i="5"/>
  <c r="P21" i="5"/>
  <c r="Q21" i="5"/>
  <c r="R21" i="5"/>
  <c r="B22" i="5"/>
  <c r="C22" i="5"/>
  <c r="I22" i="5"/>
  <c r="J22" i="5"/>
  <c r="K22" i="5"/>
  <c r="L22" i="5"/>
  <c r="M22" i="5"/>
  <c r="N22" i="5"/>
  <c r="O22" i="5"/>
  <c r="P22" i="5"/>
  <c r="Q22" i="5"/>
  <c r="R22" i="5"/>
  <c r="B23" i="5"/>
  <c r="C23" i="5"/>
  <c r="D23" i="5" s="1"/>
  <c r="I23" i="5"/>
  <c r="J23" i="5"/>
  <c r="K23" i="5"/>
  <c r="L23" i="5"/>
  <c r="M23" i="5"/>
  <c r="N23" i="5"/>
  <c r="O23" i="5"/>
  <c r="P23" i="5"/>
  <c r="Q23" i="5"/>
  <c r="R23" i="5"/>
  <c r="B24" i="5"/>
  <c r="C24" i="5"/>
  <c r="I24" i="5"/>
  <c r="J24" i="5"/>
  <c r="K24" i="5"/>
  <c r="L24" i="5"/>
  <c r="M24" i="5"/>
  <c r="N24" i="5"/>
  <c r="O24" i="5"/>
  <c r="P24" i="5"/>
  <c r="Q24" i="5"/>
  <c r="R24" i="5"/>
  <c r="D17" i="5" l="1"/>
  <c r="D13" i="5"/>
  <c r="D22" i="5"/>
  <c r="D20" i="5"/>
  <c r="D18" i="5"/>
  <c r="D16" i="5"/>
  <c r="D12" i="5"/>
  <c r="D10" i="5"/>
  <c r="D8" i="5"/>
  <c r="D11" i="5"/>
  <c r="D7" i="5"/>
  <c r="D6" i="5"/>
  <c r="D24" i="5"/>
  <c r="D14" i="5"/>
  <c r="D19" i="5"/>
  <c r="D9" i="5"/>
  <c r="G24" i="5"/>
  <c r="G23" i="5"/>
  <c r="G22" i="5"/>
  <c r="G21" i="5"/>
  <c r="G20" i="5"/>
  <c r="G19" i="5"/>
  <c r="G18" i="5"/>
  <c r="G17" i="5"/>
  <c r="G16" i="5"/>
  <c r="G15" i="5"/>
  <c r="G14" i="5"/>
  <c r="G13" i="5"/>
  <c r="G12" i="5"/>
  <c r="G11" i="5"/>
  <c r="G10" i="5"/>
  <c r="G9" i="5"/>
  <c r="G8" i="5"/>
  <c r="G7" i="5"/>
  <c r="G6" i="5"/>
  <c r="G5" i="5"/>
  <c r="F24" i="5"/>
  <c r="F23" i="5"/>
  <c r="F22" i="5"/>
  <c r="F21" i="5"/>
  <c r="F20" i="5"/>
  <c r="F19" i="5"/>
  <c r="F18" i="5"/>
  <c r="F17" i="5"/>
  <c r="F16" i="5"/>
  <c r="F15" i="5"/>
  <c r="F14" i="5"/>
  <c r="F13" i="5"/>
  <c r="F12" i="5"/>
  <c r="F11" i="5"/>
  <c r="F10" i="5"/>
  <c r="F9" i="5"/>
  <c r="F8" i="5"/>
  <c r="F7" i="5"/>
  <c r="F6" i="5"/>
  <c r="F5" i="5"/>
  <c r="E24" i="5"/>
  <c r="E23" i="5"/>
  <c r="E22" i="5"/>
  <c r="E21" i="5"/>
  <c r="E20" i="5"/>
  <c r="E19" i="5"/>
  <c r="E18" i="5"/>
  <c r="E17" i="5"/>
  <c r="E16" i="5"/>
  <c r="E15" i="5"/>
  <c r="E14" i="5"/>
  <c r="E13" i="5"/>
  <c r="E12" i="5"/>
  <c r="E11" i="5"/>
  <c r="E10" i="5"/>
  <c r="E9" i="5"/>
  <c r="E8" i="5"/>
  <c r="E7" i="5"/>
  <c r="E6" i="5"/>
  <c r="E5" i="5"/>
  <c r="B82" i="5"/>
  <c r="M102" i="5"/>
  <c r="L102" i="5"/>
  <c r="K102" i="5"/>
  <c r="J102" i="5"/>
  <c r="I102" i="5"/>
  <c r="C102" i="5"/>
  <c r="G102" i="5" s="1"/>
  <c r="B102" i="5"/>
  <c r="M101" i="5"/>
  <c r="L101" i="5"/>
  <c r="K101" i="5"/>
  <c r="J101" i="5"/>
  <c r="I101" i="5"/>
  <c r="C101" i="5"/>
  <c r="G101" i="5" s="1"/>
  <c r="B101" i="5"/>
  <c r="M100" i="5"/>
  <c r="L100" i="5"/>
  <c r="K100" i="5"/>
  <c r="J100" i="5"/>
  <c r="I100" i="5"/>
  <c r="C100" i="5"/>
  <c r="E100" i="5" s="1"/>
  <c r="B100" i="5"/>
  <c r="M99" i="5"/>
  <c r="L99" i="5"/>
  <c r="K99" i="5"/>
  <c r="J99" i="5"/>
  <c r="I99" i="5"/>
  <c r="C99" i="5"/>
  <c r="G99" i="5" s="1"/>
  <c r="B99" i="5"/>
  <c r="M98" i="5"/>
  <c r="L98" i="5"/>
  <c r="K98" i="5"/>
  <c r="J98" i="5"/>
  <c r="I98" i="5"/>
  <c r="C98" i="5"/>
  <c r="G98" i="5" s="1"/>
  <c r="B98" i="5"/>
  <c r="M97" i="5"/>
  <c r="L97" i="5"/>
  <c r="K97" i="5"/>
  <c r="J97" i="5"/>
  <c r="I97" i="5"/>
  <c r="C97" i="5"/>
  <c r="G97" i="5" s="1"/>
  <c r="B97" i="5"/>
  <c r="M96" i="5"/>
  <c r="L96" i="5"/>
  <c r="K96" i="5"/>
  <c r="J96" i="5"/>
  <c r="I96" i="5"/>
  <c r="C96" i="5"/>
  <c r="E96" i="5" s="1"/>
  <c r="B96" i="5"/>
  <c r="M95" i="5"/>
  <c r="L95" i="5"/>
  <c r="K95" i="5"/>
  <c r="J95" i="5"/>
  <c r="I95" i="5"/>
  <c r="C95" i="5"/>
  <c r="G95" i="5" s="1"/>
  <c r="B95" i="5"/>
  <c r="M94" i="5"/>
  <c r="L94" i="5"/>
  <c r="K94" i="5"/>
  <c r="J94" i="5"/>
  <c r="I94" i="5"/>
  <c r="C94" i="5"/>
  <c r="G94" i="5" s="1"/>
  <c r="B94" i="5"/>
  <c r="M93" i="5"/>
  <c r="L93" i="5"/>
  <c r="K93" i="5"/>
  <c r="J93" i="5"/>
  <c r="I93" i="5"/>
  <c r="C93" i="5"/>
  <c r="G93" i="5" s="1"/>
  <c r="B93" i="5"/>
  <c r="M92" i="5"/>
  <c r="L92" i="5"/>
  <c r="K92" i="5"/>
  <c r="J92" i="5"/>
  <c r="I92" i="5"/>
  <c r="C92" i="5"/>
  <c r="E92" i="5" s="1"/>
  <c r="B92" i="5"/>
  <c r="M91" i="5"/>
  <c r="L91" i="5"/>
  <c r="K91" i="5"/>
  <c r="J91" i="5"/>
  <c r="I91" i="5"/>
  <c r="C91" i="5"/>
  <c r="G91" i="5" s="1"/>
  <c r="B91" i="5"/>
  <c r="M90" i="5"/>
  <c r="L90" i="5"/>
  <c r="K90" i="5"/>
  <c r="J90" i="5"/>
  <c r="I90" i="5"/>
  <c r="C90" i="5"/>
  <c r="G90" i="5" s="1"/>
  <c r="B90" i="5"/>
  <c r="M89" i="5"/>
  <c r="L89" i="5"/>
  <c r="K89" i="5"/>
  <c r="J89" i="5"/>
  <c r="I89" i="5"/>
  <c r="C89" i="5"/>
  <c r="G89" i="5" s="1"/>
  <c r="B89" i="5"/>
  <c r="M88" i="5"/>
  <c r="L88" i="5"/>
  <c r="K88" i="5"/>
  <c r="J88" i="5"/>
  <c r="I88" i="5"/>
  <c r="C88" i="5"/>
  <c r="E88" i="5" s="1"/>
  <c r="B88" i="5"/>
  <c r="M87" i="5"/>
  <c r="L87" i="5"/>
  <c r="K87" i="5"/>
  <c r="J87" i="5"/>
  <c r="I87" i="5"/>
  <c r="C87" i="5"/>
  <c r="G87" i="5" s="1"/>
  <c r="B87" i="5"/>
  <c r="M86" i="5"/>
  <c r="L86" i="5"/>
  <c r="K86" i="5"/>
  <c r="J86" i="5"/>
  <c r="I86" i="5"/>
  <c r="C86" i="5"/>
  <c r="G86" i="5" s="1"/>
  <c r="B86" i="5"/>
  <c r="M85" i="5"/>
  <c r="L85" i="5"/>
  <c r="K85" i="5"/>
  <c r="J85" i="5"/>
  <c r="I85" i="5"/>
  <c r="C85" i="5"/>
  <c r="G85" i="5" s="1"/>
  <c r="B85" i="5"/>
  <c r="M84" i="5"/>
  <c r="L84" i="5"/>
  <c r="K84" i="5"/>
  <c r="J84" i="5"/>
  <c r="I84" i="5"/>
  <c r="C84" i="5"/>
  <c r="E84" i="5" s="1"/>
  <c r="B84" i="5"/>
  <c r="M83" i="5"/>
  <c r="L83" i="5"/>
  <c r="K83" i="5"/>
  <c r="J83" i="5"/>
  <c r="I83" i="5"/>
  <c r="C83" i="5"/>
  <c r="G83" i="5" s="1"/>
  <c r="B83" i="5"/>
  <c r="M82" i="5"/>
  <c r="L82" i="5"/>
  <c r="K82" i="5"/>
  <c r="J82" i="5"/>
  <c r="I82" i="5"/>
  <c r="C82" i="5"/>
  <c r="G82" i="5" s="1"/>
  <c r="M76" i="5"/>
  <c r="L76" i="5"/>
  <c r="K76" i="5"/>
  <c r="J76" i="5"/>
  <c r="I76" i="5"/>
  <c r="C76" i="5"/>
  <c r="F76" i="5" s="1"/>
  <c r="B76" i="5"/>
  <c r="M75" i="5"/>
  <c r="L75" i="5"/>
  <c r="K75" i="5"/>
  <c r="J75" i="5"/>
  <c r="I75" i="5"/>
  <c r="C75" i="5"/>
  <c r="F75" i="5" s="1"/>
  <c r="B75" i="5"/>
  <c r="M74" i="5"/>
  <c r="L74" i="5"/>
  <c r="K74" i="5"/>
  <c r="J74" i="5"/>
  <c r="I74" i="5"/>
  <c r="C74" i="5"/>
  <c r="F74" i="5" s="1"/>
  <c r="B74" i="5"/>
  <c r="M73" i="5"/>
  <c r="L73" i="5"/>
  <c r="K73" i="5"/>
  <c r="J73" i="5"/>
  <c r="I73" i="5"/>
  <c r="C73" i="5"/>
  <c r="G73" i="5" s="1"/>
  <c r="B73" i="5"/>
  <c r="M72" i="5"/>
  <c r="L72" i="5"/>
  <c r="K72" i="5"/>
  <c r="J72" i="5"/>
  <c r="I72" i="5"/>
  <c r="C72" i="5"/>
  <c r="F72" i="5" s="1"/>
  <c r="B72" i="5"/>
  <c r="M71" i="5"/>
  <c r="L71" i="5"/>
  <c r="K71" i="5"/>
  <c r="J71" i="5"/>
  <c r="I71" i="5"/>
  <c r="C71" i="5"/>
  <c r="F71" i="5" s="1"/>
  <c r="B71" i="5"/>
  <c r="M70" i="5"/>
  <c r="L70" i="5"/>
  <c r="K70" i="5"/>
  <c r="J70" i="5"/>
  <c r="I70" i="5"/>
  <c r="C70" i="5"/>
  <c r="G70" i="5" s="1"/>
  <c r="B70" i="5"/>
  <c r="M69" i="5"/>
  <c r="L69" i="5"/>
  <c r="K69" i="5"/>
  <c r="J69" i="5"/>
  <c r="I69" i="5"/>
  <c r="C69" i="5"/>
  <c r="G69" i="5" s="1"/>
  <c r="B69" i="5"/>
  <c r="M68" i="5"/>
  <c r="L68" i="5"/>
  <c r="K68" i="5"/>
  <c r="J68" i="5"/>
  <c r="I68" i="5"/>
  <c r="C68" i="5"/>
  <c r="F68" i="5" s="1"/>
  <c r="B68" i="5"/>
  <c r="M67" i="5"/>
  <c r="L67" i="5"/>
  <c r="K67" i="5"/>
  <c r="J67" i="5"/>
  <c r="I67" i="5"/>
  <c r="C67" i="5"/>
  <c r="F67" i="5" s="1"/>
  <c r="B67" i="5"/>
  <c r="M66" i="5"/>
  <c r="L66" i="5"/>
  <c r="K66" i="5"/>
  <c r="J66" i="5"/>
  <c r="I66" i="5"/>
  <c r="C66" i="5"/>
  <c r="G66" i="5" s="1"/>
  <c r="B66" i="5"/>
  <c r="M65" i="5"/>
  <c r="L65" i="5"/>
  <c r="K65" i="5"/>
  <c r="J65" i="5"/>
  <c r="I65" i="5"/>
  <c r="C65" i="5"/>
  <c r="G65" i="5" s="1"/>
  <c r="B65" i="5"/>
  <c r="M64" i="5"/>
  <c r="L64" i="5"/>
  <c r="K64" i="5"/>
  <c r="J64" i="5"/>
  <c r="I64" i="5"/>
  <c r="C64" i="5"/>
  <c r="F64" i="5" s="1"/>
  <c r="B64" i="5"/>
  <c r="M63" i="5"/>
  <c r="L63" i="5"/>
  <c r="K63" i="5"/>
  <c r="J63" i="5"/>
  <c r="I63" i="5"/>
  <c r="C63" i="5"/>
  <c r="F63" i="5" s="1"/>
  <c r="B63" i="5"/>
  <c r="M62" i="5"/>
  <c r="L62" i="5"/>
  <c r="K62" i="5"/>
  <c r="J62" i="5"/>
  <c r="I62" i="5"/>
  <c r="C62" i="5"/>
  <c r="G62" i="5" s="1"/>
  <c r="B62" i="5"/>
  <c r="M61" i="5"/>
  <c r="L61" i="5"/>
  <c r="K61" i="5"/>
  <c r="J61" i="5"/>
  <c r="I61" i="5"/>
  <c r="C61" i="5"/>
  <c r="G61" i="5" s="1"/>
  <c r="B61" i="5"/>
  <c r="M60" i="5"/>
  <c r="L60" i="5"/>
  <c r="K60" i="5"/>
  <c r="J60" i="5"/>
  <c r="I60" i="5"/>
  <c r="C60" i="5"/>
  <c r="F60" i="5" s="1"/>
  <c r="B60" i="5"/>
  <c r="M59" i="5"/>
  <c r="L59" i="5"/>
  <c r="K59" i="5"/>
  <c r="J59" i="5"/>
  <c r="I59" i="5"/>
  <c r="C59" i="5"/>
  <c r="F59" i="5" s="1"/>
  <c r="B59" i="5"/>
  <c r="M58" i="5"/>
  <c r="L58" i="5"/>
  <c r="K58" i="5"/>
  <c r="J58" i="5"/>
  <c r="I58" i="5"/>
  <c r="C58" i="5"/>
  <c r="G58" i="5" s="1"/>
  <c r="B58" i="5"/>
  <c r="M57" i="5"/>
  <c r="L57" i="5"/>
  <c r="K57" i="5"/>
  <c r="J57" i="5"/>
  <c r="I57" i="5"/>
  <c r="C57" i="5"/>
  <c r="G57" i="5" s="1"/>
  <c r="B57" i="5"/>
  <c r="M56" i="5"/>
  <c r="L56" i="5"/>
  <c r="K56" i="5"/>
  <c r="J56" i="5"/>
  <c r="I56" i="5"/>
  <c r="C56" i="5"/>
  <c r="F56" i="5" s="1"/>
  <c r="B56" i="5"/>
  <c r="M50" i="5"/>
  <c r="L50" i="5"/>
  <c r="K50" i="5"/>
  <c r="J50" i="5"/>
  <c r="I50" i="5"/>
  <c r="C50" i="5"/>
  <c r="G50" i="5" s="1"/>
  <c r="B50" i="5"/>
  <c r="M49" i="5"/>
  <c r="L49" i="5"/>
  <c r="K49" i="5"/>
  <c r="J49" i="5"/>
  <c r="I49" i="5"/>
  <c r="C49" i="5"/>
  <c r="E49" i="5" s="1"/>
  <c r="B49" i="5"/>
  <c r="M48" i="5"/>
  <c r="L48" i="5"/>
  <c r="K48" i="5"/>
  <c r="J48" i="5"/>
  <c r="I48" i="5"/>
  <c r="C48" i="5"/>
  <c r="G48" i="5" s="1"/>
  <c r="B48" i="5"/>
  <c r="M47" i="5"/>
  <c r="L47" i="5"/>
  <c r="K47" i="5"/>
  <c r="J47" i="5"/>
  <c r="I47" i="5"/>
  <c r="C47" i="5"/>
  <c r="G47" i="5" s="1"/>
  <c r="B47" i="5"/>
  <c r="M46" i="5"/>
  <c r="L46" i="5"/>
  <c r="K46" i="5"/>
  <c r="J46" i="5"/>
  <c r="I46" i="5"/>
  <c r="C46" i="5"/>
  <c r="G46" i="5" s="1"/>
  <c r="B46" i="5"/>
  <c r="M45" i="5"/>
  <c r="L45" i="5"/>
  <c r="K45" i="5"/>
  <c r="J45" i="5"/>
  <c r="I45" i="5"/>
  <c r="C45" i="5"/>
  <c r="E45" i="5" s="1"/>
  <c r="B45" i="5"/>
  <c r="M44" i="5"/>
  <c r="L44" i="5"/>
  <c r="K44" i="5"/>
  <c r="J44" i="5"/>
  <c r="I44" i="5"/>
  <c r="C44" i="5"/>
  <c r="G44" i="5" s="1"/>
  <c r="B44" i="5"/>
  <c r="M43" i="5"/>
  <c r="L43" i="5"/>
  <c r="K43" i="5"/>
  <c r="J43" i="5"/>
  <c r="I43" i="5"/>
  <c r="C43" i="5"/>
  <c r="G43" i="5" s="1"/>
  <c r="B43" i="5"/>
  <c r="M42" i="5"/>
  <c r="L42" i="5"/>
  <c r="K42" i="5"/>
  <c r="J42" i="5"/>
  <c r="I42" i="5"/>
  <c r="C42" i="5"/>
  <c r="G42" i="5" s="1"/>
  <c r="B42" i="5"/>
  <c r="M41" i="5"/>
  <c r="L41" i="5"/>
  <c r="K41" i="5"/>
  <c r="J41" i="5"/>
  <c r="I41" i="5"/>
  <c r="C41" i="5"/>
  <c r="E41" i="5" s="1"/>
  <c r="B41" i="5"/>
  <c r="M40" i="5"/>
  <c r="L40" i="5"/>
  <c r="K40" i="5"/>
  <c r="J40" i="5"/>
  <c r="I40" i="5"/>
  <c r="C40" i="5"/>
  <c r="G40" i="5" s="1"/>
  <c r="B40" i="5"/>
  <c r="M39" i="5"/>
  <c r="L39" i="5"/>
  <c r="K39" i="5"/>
  <c r="J39" i="5"/>
  <c r="I39" i="5"/>
  <c r="C39" i="5"/>
  <c r="G39" i="5" s="1"/>
  <c r="B39" i="5"/>
  <c r="M38" i="5"/>
  <c r="L38" i="5"/>
  <c r="K38" i="5"/>
  <c r="J38" i="5"/>
  <c r="I38" i="5"/>
  <c r="C38" i="5"/>
  <c r="G38" i="5" s="1"/>
  <c r="B38" i="5"/>
  <c r="M37" i="5"/>
  <c r="L37" i="5"/>
  <c r="K37" i="5"/>
  <c r="J37" i="5"/>
  <c r="I37" i="5"/>
  <c r="C37" i="5"/>
  <c r="E37" i="5" s="1"/>
  <c r="B37" i="5"/>
  <c r="M36" i="5"/>
  <c r="L36" i="5"/>
  <c r="K36" i="5"/>
  <c r="J36" i="5"/>
  <c r="I36" i="5"/>
  <c r="C36" i="5"/>
  <c r="G36" i="5" s="1"/>
  <c r="B36" i="5"/>
  <c r="M35" i="5"/>
  <c r="L35" i="5"/>
  <c r="K35" i="5"/>
  <c r="J35" i="5"/>
  <c r="I35" i="5"/>
  <c r="C35" i="5"/>
  <c r="G35" i="5" s="1"/>
  <c r="B35" i="5"/>
  <c r="M34" i="5"/>
  <c r="L34" i="5"/>
  <c r="K34" i="5"/>
  <c r="J34" i="5"/>
  <c r="I34" i="5"/>
  <c r="C34" i="5"/>
  <c r="G34" i="5" s="1"/>
  <c r="B34" i="5"/>
  <c r="M33" i="5"/>
  <c r="L33" i="5"/>
  <c r="K33" i="5"/>
  <c r="J33" i="5"/>
  <c r="I33" i="5"/>
  <c r="C33" i="5"/>
  <c r="E33" i="5" s="1"/>
  <c r="B33" i="5"/>
  <c r="M32" i="5"/>
  <c r="L32" i="5"/>
  <c r="K32" i="5"/>
  <c r="J32" i="5"/>
  <c r="I32" i="5"/>
  <c r="C32" i="5"/>
  <c r="G32" i="5" s="1"/>
  <c r="B32" i="5"/>
  <c r="M31" i="5"/>
  <c r="L31" i="5"/>
  <c r="K31" i="5"/>
  <c r="J31" i="5"/>
  <c r="I31" i="5"/>
  <c r="C31" i="5"/>
  <c r="G31" i="5" s="1"/>
  <c r="B31" i="5"/>
  <c r="M30" i="5"/>
  <c r="L30" i="5"/>
  <c r="K30" i="5"/>
  <c r="J30" i="5"/>
  <c r="I30" i="5"/>
  <c r="C30" i="5"/>
  <c r="G30" i="5" s="1"/>
  <c r="B30" i="5"/>
  <c r="R4" i="5"/>
  <c r="Q4" i="5"/>
  <c r="P4" i="5"/>
  <c r="O4" i="5"/>
  <c r="N4" i="5"/>
  <c r="M4" i="5"/>
  <c r="L4" i="5"/>
  <c r="K4" i="5"/>
  <c r="J4" i="5"/>
  <c r="I4" i="5"/>
  <c r="C4" i="5"/>
  <c r="B4" i="5"/>
  <c r="J25" i="5" l="1"/>
  <c r="C22" i="1" s="1"/>
  <c r="O25" i="5"/>
  <c r="H22" i="1" s="1"/>
  <c r="P25" i="5"/>
  <c r="I22" i="1" s="1"/>
  <c r="L25" i="5"/>
  <c r="E22" i="1" s="1"/>
  <c r="B25" i="5"/>
  <c r="B4" i="1" s="1"/>
  <c r="I25" i="5"/>
  <c r="B22" i="1" s="1"/>
  <c r="Q25" i="5"/>
  <c r="J22" i="1" s="1"/>
  <c r="R25" i="5"/>
  <c r="K22" i="1" s="1"/>
  <c r="K25" i="5"/>
  <c r="D22" i="1" s="1"/>
  <c r="M25" i="5"/>
  <c r="F22" i="1" s="1"/>
  <c r="N25" i="5"/>
  <c r="G22" i="1" s="1"/>
  <c r="G4" i="5"/>
  <c r="C25" i="5"/>
  <c r="G74" i="5"/>
  <c r="E75" i="5"/>
  <c r="E72" i="5"/>
  <c r="G75" i="5"/>
  <c r="G76" i="5"/>
  <c r="E68" i="5"/>
  <c r="E56" i="5"/>
  <c r="G67" i="5"/>
  <c r="G68" i="5"/>
  <c r="G59" i="5"/>
  <c r="E60" i="5"/>
  <c r="F4" i="5"/>
  <c r="F69" i="5"/>
  <c r="G60" i="5"/>
  <c r="E64" i="5"/>
  <c r="F87" i="5"/>
  <c r="F88" i="5"/>
  <c r="F61" i="5"/>
  <c r="F31" i="5"/>
  <c r="G63" i="5"/>
  <c r="G71" i="5"/>
  <c r="G56" i="5"/>
  <c r="E57" i="5"/>
  <c r="G64" i="5"/>
  <c r="E65" i="5"/>
  <c r="G72" i="5"/>
  <c r="E73" i="5"/>
  <c r="F91" i="5"/>
  <c r="F92" i="5"/>
  <c r="F57" i="5"/>
  <c r="F65" i="5"/>
  <c r="F73" i="5"/>
  <c r="E58" i="5"/>
  <c r="E59" i="5"/>
  <c r="E66" i="5"/>
  <c r="E67" i="5"/>
  <c r="E74" i="5"/>
  <c r="F100" i="5"/>
  <c r="E61" i="5"/>
  <c r="E69" i="5"/>
  <c r="E76" i="5"/>
  <c r="F83" i="5"/>
  <c r="F84" i="5"/>
  <c r="F35" i="5"/>
  <c r="E62" i="5"/>
  <c r="E63" i="5"/>
  <c r="E70" i="5"/>
  <c r="E71" i="5"/>
  <c r="F95" i="5"/>
  <c r="F96" i="5"/>
  <c r="F33" i="5"/>
  <c r="F37" i="5"/>
  <c r="F41" i="5"/>
  <c r="F45" i="5"/>
  <c r="F49" i="5"/>
  <c r="E30" i="5"/>
  <c r="G33" i="5"/>
  <c r="E34" i="5"/>
  <c r="G37" i="5"/>
  <c r="E38" i="5"/>
  <c r="G41" i="5"/>
  <c r="E42" i="5"/>
  <c r="G45" i="5"/>
  <c r="E46" i="5"/>
  <c r="G49" i="5"/>
  <c r="E50" i="5"/>
  <c r="G84" i="5"/>
  <c r="E85" i="5"/>
  <c r="G88" i="5"/>
  <c r="E89" i="5"/>
  <c r="G92" i="5"/>
  <c r="E93" i="5"/>
  <c r="G96" i="5"/>
  <c r="E97" i="5"/>
  <c r="G100" i="5"/>
  <c r="E101" i="5"/>
  <c r="F30" i="5"/>
  <c r="F34" i="5"/>
  <c r="F38" i="5"/>
  <c r="F42" i="5"/>
  <c r="F46" i="5"/>
  <c r="F50" i="5"/>
  <c r="F85" i="5"/>
  <c r="F89" i="5"/>
  <c r="F93" i="5"/>
  <c r="F97" i="5"/>
  <c r="F101" i="5"/>
  <c r="E4" i="5"/>
  <c r="E31" i="5"/>
  <c r="E35" i="5"/>
  <c r="E39" i="5"/>
  <c r="E43" i="5"/>
  <c r="E47" i="5"/>
  <c r="F58" i="5"/>
  <c r="F62" i="5"/>
  <c r="F66" i="5"/>
  <c r="F70" i="5"/>
  <c r="E82" i="5"/>
  <c r="E86" i="5"/>
  <c r="E90" i="5"/>
  <c r="E94" i="5"/>
  <c r="E98" i="5"/>
  <c r="E102" i="5"/>
  <c r="F39" i="5"/>
  <c r="F43" i="5"/>
  <c r="F47" i="5"/>
  <c r="F82" i="5"/>
  <c r="F86" i="5"/>
  <c r="F90" i="5"/>
  <c r="F94" i="5"/>
  <c r="F98" i="5"/>
  <c r="F102" i="5"/>
  <c r="E32" i="5"/>
  <c r="E36" i="5"/>
  <c r="E40" i="5"/>
  <c r="E44" i="5"/>
  <c r="E48" i="5"/>
  <c r="E83" i="5"/>
  <c r="E87" i="5"/>
  <c r="E91" i="5"/>
  <c r="E95" i="5"/>
  <c r="E99" i="5"/>
  <c r="F32" i="5"/>
  <c r="F36" i="5"/>
  <c r="F40" i="5"/>
  <c r="F44" i="5"/>
  <c r="F48" i="5"/>
  <c r="F99" i="5"/>
  <c r="D25" i="5" l="1"/>
  <c r="D4" i="1" s="1"/>
  <c r="E25" i="5"/>
  <c r="E4" i="1" s="1"/>
  <c r="C4" i="1"/>
  <c r="F25" i="5"/>
  <c r="F4" i="1" s="1"/>
  <c r="G25" i="5"/>
  <c r="G4" i="1" s="1"/>
  <c r="D45" i="5"/>
  <c r="D50" i="5"/>
  <c r="B114" i="5"/>
  <c r="B112" i="5"/>
  <c r="B118" i="5"/>
  <c r="C114" i="5"/>
  <c r="B119" i="5"/>
  <c r="B127" i="5"/>
  <c r="G114" i="5" l="1"/>
  <c r="F114" i="5"/>
  <c r="E114" i="5"/>
  <c r="B113" i="5"/>
  <c r="C124" i="5"/>
  <c r="D38" i="5"/>
  <c r="D66" i="5"/>
  <c r="B128" i="5"/>
  <c r="D73" i="5"/>
  <c r="B115" i="5"/>
  <c r="B125" i="5"/>
  <c r="B116" i="5"/>
  <c r="D76" i="5"/>
  <c r="D46" i="5"/>
  <c r="D37" i="5"/>
  <c r="D35" i="5"/>
  <c r="D47" i="5"/>
  <c r="D58" i="5"/>
  <c r="B120" i="5"/>
  <c r="D31" i="5"/>
  <c r="B124" i="5"/>
  <c r="D72" i="5"/>
  <c r="D44" i="5"/>
  <c r="C113" i="5"/>
  <c r="D88" i="5"/>
  <c r="D36" i="5"/>
  <c r="D49" i="5"/>
  <c r="C117" i="5"/>
  <c r="C116" i="5"/>
  <c r="B122" i="5"/>
  <c r="B108" i="5"/>
  <c r="D68" i="5"/>
  <c r="D63" i="5"/>
  <c r="C110" i="5"/>
  <c r="C115" i="5"/>
  <c r="C119" i="5"/>
  <c r="C112" i="5"/>
  <c r="D112" i="5" s="1"/>
  <c r="B117" i="5"/>
  <c r="D32" i="5"/>
  <c r="B109" i="5"/>
  <c r="B126" i="5"/>
  <c r="C127" i="5"/>
  <c r="D127" i="5" s="1"/>
  <c r="C118" i="5"/>
  <c r="D96" i="5"/>
  <c r="B121" i="5"/>
  <c r="C123" i="5"/>
  <c r="D42" i="5"/>
  <c r="D34" i="5"/>
  <c r="C121" i="5"/>
  <c r="B123" i="5"/>
  <c r="D30" i="5"/>
  <c r="D43" i="5"/>
  <c r="D39" i="5"/>
  <c r="D102" i="5"/>
  <c r="B110" i="5"/>
  <c r="D74" i="5"/>
  <c r="C109" i="5"/>
  <c r="C126" i="5"/>
  <c r="D48" i="5"/>
  <c r="C108" i="5"/>
  <c r="C120" i="5"/>
  <c r="D65" i="5"/>
  <c r="D64" i="5"/>
  <c r="D62" i="5"/>
  <c r="D41" i="5"/>
  <c r="D4" i="5"/>
  <c r="C128" i="5"/>
  <c r="C125" i="5"/>
  <c r="C122" i="5"/>
  <c r="D40" i="5"/>
  <c r="D83" i="5"/>
  <c r="D93" i="5"/>
  <c r="D57" i="5"/>
  <c r="D56" i="5"/>
  <c r="D84" i="5"/>
  <c r="D98" i="5"/>
  <c r="D94" i="5"/>
  <c r="D91" i="5"/>
  <c r="D89" i="5"/>
  <c r="D71" i="5"/>
  <c r="D100" i="5"/>
  <c r="D70" i="5"/>
  <c r="D69" i="5"/>
  <c r="D61" i="5"/>
  <c r="D60" i="5"/>
  <c r="D114" i="5"/>
  <c r="D90" i="5"/>
  <c r="D75" i="5"/>
  <c r="D67" i="5"/>
  <c r="D99" i="5"/>
  <c r="D82" i="5"/>
  <c r="D97" i="5"/>
  <c r="D92" i="5"/>
  <c r="D101" i="5"/>
  <c r="D87" i="5"/>
  <c r="D95" i="5"/>
  <c r="D86" i="5"/>
  <c r="M103" i="5"/>
  <c r="F25" i="1" s="1"/>
  <c r="L103" i="5"/>
  <c r="E25" i="1" s="1"/>
  <c r="K103" i="5"/>
  <c r="D25" i="1" s="1"/>
  <c r="J103" i="5"/>
  <c r="C25" i="1" s="1"/>
  <c r="I103" i="5"/>
  <c r="B25" i="1" s="1"/>
  <c r="C103" i="5"/>
  <c r="C7" i="1" s="1"/>
  <c r="B103" i="5"/>
  <c r="B7" i="1" s="1"/>
  <c r="M77" i="5"/>
  <c r="F24" i="1" s="1"/>
  <c r="L77" i="5"/>
  <c r="E24" i="1" s="1"/>
  <c r="K77" i="5"/>
  <c r="D24" i="1" s="1"/>
  <c r="J77" i="5"/>
  <c r="C24" i="1" s="1"/>
  <c r="I77" i="5"/>
  <c r="B24" i="1" s="1"/>
  <c r="B77" i="5"/>
  <c r="B6" i="1" s="1"/>
  <c r="M51" i="5"/>
  <c r="F23" i="1" s="1"/>
  <c r="L51" i="5"/>
  <c r="E23" i="1" s="1"/>
  <c r="K51" i="5"/>
  <c r="D23" i="1" s="1"/>
  <c r="J51" i="5"/>
  <c r="C23" i="1" s="1"/>
  <c r="I51" i="5"/>
  <c r="B23" i="1" s="1"/>
  <c r="B51" i="5"/>
  <c r="B5" i="1" s="1"/>
  <c r="D124" i="5" l="1"/>
  <c r="G128" i="5"/>
  <c r="F128" i="5"/>
  <c r="E128" i="5"/>
  <c r="G110" i="5"/>
  <c r="F110" i="5"/>
  <c r="E110" i="5"/>
  <c r="G103" i="5"/>
  <c r="G7" i="1" s="1"/>
  <c r="F103" i="5"/>
  <c r="F7" i="1" s="1"/>
  <c r="E103" i="5"/>
  <c r="E7" i="1" s="1"/>
  <c r="G109" i="5"/>
  <c r="F109" i="5"/>
  <c r="E109" i="5"/>
  <c r="G123" i="5"/>
  <c r="F123" i="5"/>
  <c r="E123" i="5"/>
  <c r="G125" i="5"/>
  <c r="F125" i="5"/>
  <c r="E125" i="5"/>
  <c r="G117" i="5"/>
  <c r="F117" i="5"/>
  <c r="E117" i="5"/>
  <c r="F108" i="5"/>
  <c r="E108" i="5"/>
  <c r="G108" i="5"/>
  <c r="E119" i="5"/>
  <c r="G119" i="5"/>
  <c r="F119" i="5"/>
  <c r="G118" i="5"/>
  <c r="F118" i="5"/>
  <c r="E118" i="5"/>
  <c r="E127" i="5"/>
  <c r="G127" i="5"/>
  <c r="F127" i="5"/>
  <c r="G121" i="5"/>
  <c r="F121" i="5"/>
  <c r="E121" i="5"/>
  <c r="G113" i="5"/>
  <c r="F113" i="5"/>
  <c r="E113" i="5"/>
  <c r="G115" i="5"/>
  <c r="F115" i="5"/>
  <c r="E115" i="5"/>
  <c r="G126" i="5"/>
  <c r="F126" i="5"/>
  <c r="E126" i="5"/>
  <c r="F124" i="5"/>
  <c r="E124" i="5"/>
  <c r="G124" i="5"/>
  <c r="G122" i="5"/>
  <c r="F122" i="5"/>
  <c r="E122" i="5"/>
  <c r="G120" i="5"/>
  <c r="F120" i="5"/>
  <c r="E120" i="5"/>
  <c r="G112" i="5"/>
  <c r="F112" i="5"/>
  <c r="E112" i="5"/>
  <c r="F116" i="5"/>
  <c r="E116" i="5"/>
  <c r="G116" i="5"/>
  <c r="D115" i="5"/>
  <c r="D120" i="5"/>
  <c r="D116" i="5"/>
  <c r="D119" i="5"/>
  <c r="D117" i="5"/>
  <c r="D118" i="5"/>
  <c r="D109" i="5"/>
  <c r="D110" i="5"/>
  <c r="D122" i="5"/>
  <c r="D126" i="5"/>
  <c r="D108" i="5"/>
  <c r="D125" i="5"/>
  <c r="D128" i="5"/>
  <c r="D113" i="5"/>
  <c r="D121" i="5"/>
  <c r="D123" i="5"/>
  <c r="C51" i="5"/>
  <c r="C5" i="1" s="1"/>
  <c r="C77" i="5"/>
  <c r="C6" i="1" s="1"/>
  <c r="D103" i="5"/>
  <c r="D7" i="1" s="1"/>
  <c r="F77" i="5" l="1"/>
  <c r="F6" i="1" s="1"/>
  <c r="E77" i="5"/>
  <c r="E6" i="1" s="1"/>
  <c r="G77" i="5"/>
  <c r="G6" i="1" s="1"/>
  <c r="G51" i="5"/>
  <c r="G5" i="1" s="1"/>
  <c r="F51" i="5"/>
  <c r="F5" i="1" s="1"/>
  <c r="E51" i="5"/>
  <c r="E5" i="1" s="1"/>
  <c r="D51" i="5"/>
  <c r="D5" i="1" s="1"/>
  <c r="D77" i="5"/>
  <c r="D6" i="1" s="1"/>
  <c r="C111" i="5" l="1"/>
  <c r="B111" i="5"/>
  <c r="B129" i="5" s="1"/>
  <c r="B8" i="1" s="1"/>
  <c r="D33" i="5"/>
  <c r="D59" i="5"/>
  <c r="D85" i="5"/>
  <c r="E111" i="5" l="1"/>
  <c r="G111" i="5"/>
  <c r="F111" i="5"/>
  <c r="C129" i="5"/>
  <c r="C8" i="1" s="1"/>
  <c r="D111" i="5"/>
  <c r="G129" i="5" l="1"/>
  <c r="G8" i="1" s="1"/>
  <c r="F129" i="5"/>
  <c r="F8" i="1" s="1"/>
  <c r="E129" i="5"/>
  <c r="E8" i="1" s="1"/>
  <c r="D129" i="5"/>
  <c r="D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6000000}">
      <text>
        <r>
          <rPr>
            <b/>
            <sz val="9"/>
            <color rgb="FF000000"/>
            <rFont val="Tahoma"/>
            <family val="2"/>
          </rPr>
          <t>Service Codes 096, 113, 904, 905, 915, 910, 920</t>
        </r>
      </text>
    </comment>
    <comment ref="A5" authorId="0" shapeId="0" xr:uid="{00000000-0006-0000-0000-000007000000}">
      <text>
        <r>
          <rPr>
            <b/>
            <sz val="9"/>
            <color rgb="FF000000"/>
            <rFont val="Tahoma"/>
            <family val="2"/>
          </rPr>
          <t>Service Codes 028, 055, 063, 475, 505, 510, 515, 855</t>
        </r>
      </text>
    </comment>
    <comment ref="A6" authorId="0" shapeId="0" xr:uid="{00000000-0006-0000-0000-000008000000}">
      <text>
        <r>
          <rPr>
            <b/>
            <sz val="9"/>
            <color rgb="FF000000"/>
            <rFont val="Tahoma"/>
            <family val="2"/>
          </rPr>
          <t>Service Code 950</t>
        </r>
      </text>
    </comment>
    <comment ref="A7" authorId="0" shapeId="0" xr:uid="{00000000-0006-0000-0000-000009000000}">
      <text>
        <r>
          <rPr>
            <b/>
            <sz val="9"/>
            <color rgb="FF000000"/>
            <rFont val="Tahoma"/>
            <family val="2"/>
          </rPr>
          <t>Service Code 954</t>
        </r>
      </text>
    </comment>
    <comment ref="A22" authorId="0" shapeId="0" xr:uid="{00000000-0006-0000-0000-000014000000}">
      <text>
        <r>
          <rPr>
            <b/>
            <sz val="9"/>
            <color rgb="FF000000"/>
            <rFont val="Tahoma"/>
            <family val="2"/>
          </rPr>
          <t>Service Codes 096, 113, 904, 905, 915, 910, 920</t>
        </r>
      </text>
    </comment>
    <comment ref="A23" authorId="0" shapeId="0" xr:uid="{00000000-0006-0000-0000-000015000000}">
      <text>
        <r>
          <rPr>
            <b/>
            <sz val="9"/>
            <color rgb="FF000000"/>
            <rFont val="Tahoma"/>
            <family val="2"/>
          </rPr>
          <t>Service Codes 028, 055, 063, 475, 505, 510, 515, 855</t>
        </r>
      </text>
    </comment>
    <comment ref="A24" authorId="0" shapeId="0" xr:uid="{00000000-0006-0000-0000-000016000000}">
      <text>
        <r>
          <rPr>
            <b/>
            <sz val="9"/>
            <color rgb="FF000000"/>
            <rFont val="Tahoma"/>
            <family val="2"/>
          </rPr>
          <t>Service Code 950</t>
        </r>
      </text>
    </comment>
    <comment ref="A25" authorId="0" shapeId="0" xr:uid="{00000000-0006-0000-0000-000017000000}">
      <text>
        <r>
          <rPr>
            <b/>
            <sz val="9"/>
            <color rgb="FF000000"/>
            <rFont val="Tahoma"/>
            <family val="2"/>
          </rPr>
          <t>Service Code 954</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E61A60D-341F-4DD4-B08F-46413490EF5B}" keepAlive="1" name="Query - SELF0921" description="Connection to the 'SELF0921' query in the workbook." type="5" refreshedVersion="6" background="1" saveData="1">
    <dbPr connection="Provider=Microsoft.Mashup.OleDb.1;Data Source=$Workbook$;Location=SELF0921;Extended Properties=&quot;&quot;" command="SELECT * FROM [SELF0921]"/>
  </connection>
  <connection id="2" xr16:uid="{42C01F6F-0E14-498B-8359-BBD5ED103E22}" keepAlive="1" name="Query - SELF0921 (2)" description="Connection to the 'SELF0921 (2)' query in the workbook." type="5" refreshedVersion="6" background="1" saveData="1">
    <dbPr connection="Provider=Microsoft.Mashup.OleDb.1;Data Source=$Workbook$;Location=&quot;SELF0921 (2)&quot;;Extended Properties=&quot;&quot;" command="SELECT * FROM [SELF0921 (2)]"/>
  </connection>
  <connection id="3" xr16:uid="{0121BC12-0AB2-4B9B-95D0-6CFC3F5DAA0D}" keepAlive="1" name="Query - SELF0921 (3)" description="Connection to the 'SELF0921 (3)' query in the workbook." type="5" refreshedVersion="6" background="1" saveData="1">
    <dbPr connection="Provider=Microsoft.Mashup.OleDb.1;Data Source=$Workbook$;Location=&quot;SELF0921 (3)&quot;;Extended Properties=&quot;&quot;" command="SELECT * FROM [SELF0921 (3)]"/>
  </connection>
</connections>
</file>

<file path=xl/sharedStrings.xml><?xml version="1.0" encoding="utf-8"?>
<sst xmlns="http://schemas.openxmlformats.org/spreadsheetml/2006/main" count="37446" uniqueCount="6831">
  <si>
    <t>Completion</t>
  </si>
  <si>
    <t>Other</t>
  </si>
  <si>
    <t>Service Type</t>
  </si>
  <si>
    <t>Number of Providers Needing Assessment (A)</t>
  </si>
  <si>
    <t xml:space="preserve">Percent Reporting to Meet (C) </t>
  </si>
  <si>
    <t>Percent Reporting to Not / Partially Meet (D)</t>
  </si>
  <si>
    <t xml:space="preserve">Percent  Reporting Heightened Scrutiny (E) </t>
  </si>
  <si>
    <t>Residential</t>
  </si>
  <si>
    <t>Day Service</t>
  </si>
  <si>
    <t>Employment - Supported</t>
  </si>
  <si>
    <t>Employment - WAP</t>
  </si>
  <si>
    <t>Overall</t>
  </si>
  <si>
    <t xml:space="preserve">(A) Providers needing assessment is defined as providers that group individuals for services and are designed to serve individuals with developmental disabilities. </t>
  </si>
  <si>
    <t>*Percentages in these fields are based on the total number of completed assessments (B).</t>
  </si>
  <si>
    <t>Reasons for Not Meeting Federal Requirements (D* continued)</t>
  </si>
  <si>
    <t>All Providers Must Meet</t>
  </si>
  <si>
    <t>Requirement 1</t>
  </si>
  <si>
    <t>Requirement 2</t>
  </si>
  <si>
    <t>Requirement 3</t>
  </si>
  <si>
    <t>Requirement 4</t>
  </si>
  <si>
    <t>Requirement 5</t>
  </si>
  <si>
    <t>Requirement 6</t>
  </si>
  <si>
    <t>Requirement 7</t>
  </si>
  <si>
    <t>Requirement 8</t>
  </si>
  <si>
    <t>Requirement 9</t>
  </si>
  <si>
    <t>Requirement 10</t>
  </si>
  <si>
    <t>Access to the Community</t>
  </si>
  <si>
    <t>Choice of Setting</t>
  </si>
  <si>
    <t>Right to be treated well</t>
  </si>
  <si>
    <t>Independence</t>
  </si>
  <si>
    <t>Choice of Services and Supports</t>
  </si>
  <si>
    <t>Residential Agreement</t>
  </si>
  <si>
    <t>Privacy</t>
  </si>
  <si>
    <t>Schedule and Access to Food</t>
  </si>
  <si>
    <t>Right to Visitors</t>
  </si>
  <si>
    <t>Accessibility</t>
  </si>
  <si>
    <t>WIC 4519.2</t>
  </si>
  <si>
    <t>(b) (1) Each regional center shall post the following information on its internet website in a format determined by the department no later than April 1, 2020, and shall update the information no less frequently than every six months until the department determines that statewide compliance with the federal Home and Community-Based Services (HCBS) Final Rule has been met, or January 1, 2025, whichever is earlier:</t>
  </si>
  <si>
    <t>(A) The number of providers identified as needing assessment for HCBS compliance, broken down by provider type, as defined by the department.</t>
  </si>
  <si>
    <t>(B) The number of providers within each provider type that have been inspected or reviewed for HCBS compliance.</t>
  </si>
  <si>
    <t>(C) The number of providers within each provider type that have been determined to be HCBS compliant.</t>
  </si>
  <si>
    <t>(D) The number of providers within each provider type that have been determined not to be HCBS compliant and the reason for lack of compliance.</t>
  </si>
  <si>
    <t>(E) The number of providers, broken down by provider type, that have been identified as presumed to have the qualities of an institutional setting, as described in Sections 441.301(c)(5)(v) and 441.710(a)(2)(v) of Title 42 of the Code of Federal Regulations.</t>
  </si>
  <si>
    <t>(2) The department shall provide this information to the Legislature as statewide data and for each regional center, no later than May 1, 2020, and shall post that summary on its internet website.</t>
  </si>
  <si>
    <t>NumRemain</t>
  </si>
  <si>
    <t>TotalQuestions</t>
  </si>
  <si>
    <t>Description</t>
  </si>
  <si>
    <t>DupSurvey</t>
  </si>
  <si>
    <t>Q3</t>
  </si>
  <si>
    <t>Q7</t>
  </si>
  <si>
    <t>Q8</t>
  </si>
  <si>
    <t>Q9</t>
  </si>
  <si>
    <t>Q10</t>
  </si>
  <si>
    <t>Q11</t>
  </si>
  <si>
    <t>Q13</t>
  </si>
  <si>
    <t>Q14</t>
  </si>
  <si>
    <t>Q15</t>
  </si>
  <si>
    <t>Q16</t>
  </si>
  <si>
    <t>Q17</t>
  </si>
  <si>
    <t>Q18</t>
  </si>
  <si>
    <t>Q19</t>
  </si>
  <si>
    <t>Q20</t>
  </si>
  <si>
    <t>Q21</t>
  </si>
  <si>
    <t>Q23</t>
  </si>
  <si>
    <t>Q25</t>
  </si>
  <si>
    <t>Q27</t>
  </si>
  <si>
    <t>Q29</t>
  </si>
  <si>
    <t>Q31</t>
  </si>
  <si>
    <t>Q32</t>
  </si>
  <si>
    <t>Q33</t>
  </si>
  <si>
    <t>Q34</t>
  </si>
  <si>
    <t>Q35</t>
  </si>
  <si>
    <t>Q36</t>
  </si>
  <si>
    <t>Q37</t>
  </si>
  <si>
    <t>Q38</t>
  </si>
  <si>
    <t>Q39</t>
  </si>
  <si>
    <t>Q40</t>
  </si>
  <si>
    <t>Q41</t>
  </si>
  <si>
    <t>Q42</t>
  </si>
  <si>
    <t>Q43</t>
  </si>
  <si>
    <t>Q44</t>
  </si>
  <si>
    <t>Q45</t>
  </si>
  <si>
    <t>Q47</t>
  </si>
  <si>
    <t>Q48</t>
  </si>
  <si>
    <t>Q49</t>
  </si>
  <si>
    <t>Q50</t>
  </si>
  <si>
    <t>Q51</t>
  </si>
  <si>
    <t>Q53</t>
  </si>
  <si>
    <t>Q54</t>
  </si>
  <si>
    <t>Q55</t>
  </si>
  <si>
    <t>Q56</t>
  </si>
  <si>
    <t>Q57</t>
  </si>
  <si>
    <t>Q58</t>
  </si>
  <si>
    <t>Q59</t>
  </si>
  <si>
    <t>Q60</t>
  </si>
  <si>
    <t>Q61</t>
  </si>
  <si>
    <t>Q62</t>
  </si>
  <si>
    <t>Q63</t>
  </si>
  <si>
    <t>Q64</t>
  </si>
  <si>
    <t>Q65</t>
  </si>
  <si>
    <t>Q66</t>
  </si>
  <si>
    <t>Q67</t>
  </si>
  <si>
    <t>Q68</t>
  </si>
  <si>
    <t>Q69</t>
  </si>
  <si>
    <t>Q70</t>
  </si>
  <si>
    <t>Q71</t>
  </si>
  <si>
    <t>Q72</t>
  </si>
  <si>
    <t>Q73</t>
  </si>
  <si>
    <t>Q74</t>
  </si>
  <si>
    <t>Q75</t>
  </si>
  <si>
    <t>Q76</t>
  </si>
  <si>
    <t>Q77</t>
  </si>
  <si>
    <t>Q78</t>
  </si>
  <si>
    <t>Q79</t>
  </si>
  <si>
    <t>Q81</t>
  </si>
  <si>
    <t>Q82</t>
  </si>
  <si>
    <t>Q83</t>
  </si>
  <si>
    <t>Q84</t>
  </si>
  <si>
    <t>Q85</t>
  </si>
  <si>
    <t>Q86</t>
  </si>
  <si>
    <t>Q87</t>
  </si>
  <si>
    <t>Q88</t>
  </si>
  <si>
    <t>Q89</t>
  </si>
  <si>
    <t>Q90</t>
  </si>
  <si>
    <t>Q91</t>
  </si>
  <si>
    <t>Q92</t>
  </si>
  <si>
    <t>Q93</t>
  </si>
  <si>
    <t>Q95</t>
  </si>
  <si>
    <t>Q96</t>
  </si>
  <si>
    <t>Q97</t>
  </si>
  <si>
    <t>Q98</t>
  </si>
  <si>
    <t>Q99</t>
  </si>
  <si>
    <t>Q100</t>
  </si>
  <si>
    <t>Q101</t>
  </si>
  <si>
    <t>Q102</t>
  </si>
  <si>
    <t>Q103</t>
  </si>
  <si>
    <t>Q105</t>
  </si>
  <si>
    <t>Q106</t>
  </si>
  <si>
    <t>Q107</t>
  </si>
  <si>
    <t>Q108</t>
  </si>
  <si>
    <t>Q109</t>
  </si>
  <si>
    <t>Q110</t>
  </si>
  <si>
    <t>Q111</t>
  </si>
  <si>
    <t>Q113</t>
  </si>
  <si>
    <t>Q114</t>
  </si>
  <si>
    <t>Q115</t>
  </si>
  <si>
    <t>Q116</t>
  </si>
  <si>
    <t>Q117</t>
  </si>
  <si>
    <t>Q118</t>
  </si>
  <si>
    <t>Q119</t>
  </si>
  <si>
    <t>Q120</t>
  </si>
  <si>
    <t>Q121</t>
  </si>
  <si>
    <t>Q122</t>
  </si>
  <si>
    <t>Q123</t>
  </si>
  <si>
    <t>Q125</t>
  </si>
  <si>
    <t>Q126</t>
  </si>
  <si>
    <t>Q127</t>
  </si>
  <si>
    <t>Q128</t>
  </si>
  <si>
    <t>Q129</t>
  </si>
  <si>
    <t>Q130</t>
  </si>
  <si>
    <t>Q131</t>
  </si>
  <si>
    <t>Q132</t>
  </si>
  <si>
    <t>Q133</t>
  </si>
  <si>
    <t>Q135</t>
  </si>
  <si>
    <t>Q136</t>
  </si>
  <si>
    <t>Q137</t>
  </si>
  <si>
    <t>Q138</t>
  </si>
  <si>
    <t>Q139</t>
  </si>
  <si>
    <t>Q141</t>
  </si>
  <si>
    <t>Q142</t>
  </si>
  <si>
    <t>Q143</t>
  </si>
  <si>
    <t>Q144</t>
  </si>
  <si>
    <t>Q145</t>
  </si>
  <si>
    <t>Q147</t>
  </si>
  <si>
    <t>Q149</t>
  </si>
  <si>
    <t>055</t>
  </si>
  <si>
    <t>0</t>
  </si>
  <si>
    <t>Completed</t>
  </si>
  <si>
    <t>Valley Mountain Regional Center</t>
  </si>
  <si>
    <t>yes</t>
  </si>
  <si>
    <t>N/A</t>
  </si>
  <si>
    <t>no</t>
  </si>
  <si>
    <t>Yes</t>
  </si>
  <si>
    <t>096</t>
  </si>
  <si>
    <t>In Progress</t>
  </si>
  <si>
    <t>North Los Angeles County Regional Center</t>
  </si>
  <si>
    <t>Survey</t>
  </si>
  <si>
    <t>Submitted</t>
  </si>
  <si>
    <t>Golden Gate Regional Center</t>
  </si>
  <si>
    <t>NonRes</t>
  </si>
  <si>
    <t>4</t>
  </si>
  <si>
    <t>FaceToFace</t>
  </si>
  <si>
    <t>905</t>
  </si>
  <si>
    <t>Regional Center of the East Bay</t>
  </si>
  <si>
    <t xml:space="preserve"> n/a </t>
  </si>
  <si>
    <t xml:space="preserve"> n/a</t>
  </si>
  <si>
    <t>San Andreas Regional Center</t>
  </si>
  <si>
    <t>6</t>
  </si>
  <si>
    <t>3</t>
  </si>
  <si>
    <t>yesAnd</t>
  </si>
  <si>
    <t>113</t>
  </si>
  <si>
    <t xml:space="preserve"> none</t>
  </si>
  <si>
    <t>PeerInterview</t>
  </si>
  <si>
    <t>PartiallyMet</t>
  </si>
  <si>
    <t>Regional Center of Orange County</t>
  </si>
  <si>
    <t xml:space="preserve"> Adult residential facility </t>
  </si>
  <si>
    <t>915</t>
  </si>
  <si>
    <t>Harbor Regional Center</t>
  </si>
  <si>
    <t>HRC</t>
  </si>
  <si>
    <t>NA</t>
  </si>
  <si>
    <t>Eastern Los Angeles Regional Center</t>
  </si>
  <si>
    <t>5</t>
  </si>
  <si>
    <t>198600375</t>
  </si>
  <si>
    <t>South Central Los Angeles Regional Center</t>
  </si>
  <si>
    <t>YVONNE CALDWELL</t>
  </si>
  <si>
    <t>MOSAIC OF FRIENDS</t>
  </si>
  <si>
    <t>13414 BARLIN AVE</t>
  </si>
  <si>
    <t>9096846552</t>
  </si>
  <si>
    <t>SCLARC</t>
  </si>
  <si>
    <t xml:space="preserve">  All individuals were involved and had input to some degree.</t>
  </si>
  <si>
    <t xml:space="preserve"> They have choices of involvement, full access of all outside resources.  transportation stores choosing clothing</t>
  </si>
  <si>
    <t xml:space="preserve"> service plans are conducted and all clients are involved in activities and menu selection, as well as outside interest.</t>
  </si>
  <si>
    <t xml:space="preserve"> We do not use restraints or egress devices.</t>
  </si>
  <si>
    <t xml:space="preserve"> We assist in informing voting rights and discuss religion with them.</t>
  </si>
  <si>
    <t xml:space="preserve"> no individuals in that age range.</t>
  </si>
  <si>
    <t xml:space="preserve"> Notify family and service coordinator, licensee meets with the entire team.</t>
  </si>
  <si>
    <t xml:space="preserve"> any individual that request a locked room.</t>
  </si>
  <si>
    <t>sometimes</t>
  </si>
  <si>
    <t xml:space="preserve"> All individuals have access to public transportation and have access to all areas of their home. Also a house van is supplied.</t>
  </si>
  <si>
    <t xml:space="preserve"> family are always welcome to visit individuals inside/outside of home</t>
  </si>
  <si>
    <t xml:space="preserve"> All individuals are entitled to move around the property unrestricted unless there is a safety issue in their IPP</t>
  </si>
  <si>
    <t>198601056</t>
  </si>
  <si>
    <t>Ingrid Chamberlain</t>
  </si>
  <si>
    <t>Nabauns Manor Inc</t>
  </si>
  <si>
    <t>312 W. 109th St.</t>
  </si>
  <si>
    <t>3102455397</t>
  </si>
  <si>
    <t xml:space="preserve"> Telephone survey </t>
  </si>
  <si>
    <t xml:space="preserve"> program design</t>
  </si>
  <si>
    <t xml:space="preserve"> consumer choices are preferred and considered before all  final decisions are made.</t>
  </si>
  <si>
    <t xml:space="preserve"> per program design</t>
  </si>
  <si>
    <t xml:space="preserve"> consumer choices are preferred and considered before all   final decisions are made.</t>
  </si>
  <si>
    <t xml:space="preserve"> consumer choices are preferred and considered before all  final decisions</t>
  </si>
  <si>
    <t xml:space="preserve"> consumer choices are preferred and considered before all final decisions are made.</t>
  </si>
  <si>
    <t xml:space="preserve"> consumer choices preferred and considered before all final  decisions are made.</t>
  </si>
  <si>
    <t xml:space="preserve"> consumer choices preferred and considered before all  final decisions are made.</t>
  </si>
  <si>
    <t xml:space="preserve"> consume choices are preferred and considered before all  final decisions are made</t>
  </si>
  <si>
    <t xml:space="preserve"> consumer choices are preferred ans considered before all  final decisions are made</t>
  </si>
  <si>
    <t xml:space="preserve"> Not applicable </t>
  </si>
  <si>
    <t>Inland Regional Center</t>
  </si>
  <si>
    <t xml:space="preserve"> 915 </t>
  </si>
  <si>
    <t>15</t>
  </si>
  <si>
    <t xml:space="preserve"> N/A </t>
  </si>
  <si>
    <t>Alta California Regional Center</t>
  </si>
  <si>
    <t>ACRC</t>
  </si>
  <si>
    <t xml:space="preserve"> Met</t>
  </si>
  <si>
    <t>Tri-Counties Regional Center</t>
  </si>
  <si>
    <t>TCRC</t>
  </si>
  <si>
    <t>510</t>
  </si>
  <si>
    <t>FocusGroups</t>
  </si>
  <si>
    <t>954</t>
  </si>
  <si>
    <t xml:space="preserve"> N/A</t>
  </si>
  <si>
    <t>063</t>
  </si>
  <si>
    <t>920</t>
  </si>
  <si>
    <t xml:space="preserve">  n/a</t>
  </si>
  <si>
    <t>515</t>
  </si>
  <si>
    <t>Sometimes</t>
  </si>
  <si>
    <t>Daniel Godfrey</t>
  </si>
  <si>
    <t>Sathara Bailey</t>
  </si>
  <si>
    <t>ELARC;SCLARC</t>
  </si>
  <si>
    <t xml:space="preserve"> See Policy and Procedures</t>
  </si>
  <si>
    <t>Choices R Us, Inc</t>
  </si>
  <si>
    <t>5623074699</t>
  </si>
  <si>
    <t>55</t>
  </si>
  <si>
    <t>950</t>
  </si>
  <si>
    <t>North Bay Regional Center</t>
  </si>
  <si>
    <t>Redwood Coast Regional Center</t>
  </si>
  <si>
    <t>Sara McFarland</t>
  </si>
  <si>
    <t>Evelyn's Home</t>
  </si>
  <si>
    <t>2300 3rd Ave, Los Angeles CA, 90018</t>
  </si>
  <si>
    <t>3234288925</t>
  </si>
  <si>
    <t xml:space="preserve"> na </t>
  </si>
  <si>
    <t xml:space="preserve"> na</t>
  </si>
  <si>
    <t xml:space="preserve"> They have the right to make choices in all areas of their life</t>
  </si>
  <si>
    <t xml:space="preserve"> Individuals making choices regarding their everyday life</t>
  </si>
  <si>
    <t xml:space="preserve"> The consumer's input is important especially language barriers</t>
  </si>
  <si>
    <t xml:space="preserve"> They could go part time or2-3 days per week</t>
  </si>
  <si>
    <t xml:space="preserve"> This is met as consumers have the ability to make certain choices such as retirement or having access to staff who speak the same language.</t>
  </si>
  <si>
    <t>505</t>
  </si>
  <si>
    <t>Frank D. Lanterman Regional Center</t>
  </si>
  <si>
    <t>Westside Regional Center</t>
  </si>
  <si>
    <t>San Diego Regional Center</t>
  </si>
  <si>
    <t>San Gabriel/Pomona Regional Center</t>
  </si>
  <si>
    <t xml:space="preserve"> Not applicable</t>
  </si>
  <si>
    <t>Central Valley Regional Center</t>
  </si>
  <si>
    <t>Wendy Carroll</t>
  </si>
  <si>
    <t>4813 W. Washington Blvd., Los Angeles, CA 90016</t>
  </si>
  <si>
    <t>323-937-5950</t>
  </si>
  <si>
    <t>FDLRC;SCLARC;WRC</t>
  </si>
  <si>
    <t xml:space="preserve"> Survey </t>
  </si>
  <si>
    <t xml:space="preserve"> Individuals that are serving in our program participate in a variety of community activities that will assist them in learning new skills that will enhance there knowledge in various resources in the community.</t>
  </si>
  <si>
    <t xml:space="preserve"> All individuals are given the opportunity to make there choices of what they would like. Willing Workers also receives and participates in the individuals IPP.</t>
  </si>
  <si>
    <t xml:space="preserve"> There is no cohesion or restraint to individuals at anytime. They are given privacy for grooming and dressing. Individuals always have complete access to making phone calls. There are delayed egress devices in our facility.</t>
  </si>
  <si>
    <t xml:space="preserve"> Clients rights are reviewed to each individual and are posted in the facility.</t>
  </si>
  <si>
    <t xml:space="preserve"> All individuals have the opportunity to request to modify there services if they need to. Willing Workers also have a grievance and complaint procedure for both individuals and staff.</t>
  </si>
  <si>
    <t xml:space="preserve"> None </t>
  </si>
  <si>
    <t xml:space="preserve"> None</t>
  </si>
  <si>
    <t>FDLRC</t>
  </si>
  <si>
    <t xml:space="preserve"> admission agreement</t>
  </si>
  <si>
    <t xml:space="preserve"> NA </t>
  </si>
  <si>
    <t>Kern Regional Center</t>
  </si>
  <si>
    <t>28</t>
  </si>
  <si>
    <t xml:space="preserve">  N/A</t>
  </si>
  <si>
    <t>H04143</t>
  </si>
  <si>
    <t>maryett gordon</t>
  </si>
  <si>
    <t>OV guest Home 2</t>
  </si>
  <si>
    <t>2031 7th ave Los Angeles CA 90018</t>
  </si>
  <si>
    <t>maryrtt gordon</t>
  </si>
  <si>
    <t>213-507-5887</t>
  </si>
  <si>
    <t xml:space="preserve">  asking clients questions and demonstrations.  </t>
  </si>
  <si>
    <t xml:space="preserve"> are limited because client will wonder away and get lost. </t>
  </si>
  <si>
    <t xml:space="preserve"> client is not able to engage in outside activities without supervision.  client will wonder off.</t>
  </si>
  <si>
    <t xml:space="preserve"> Client has to have some restriction because he will wonder off and hurt himself or someone else</t>
  </si>
  <si>
    <t xml:space="preserve"> FRI-5not able to take public ransportation</t>
  </si>
  <si>
    <t xml:space="preserve"> FR2 2-3are met according to their IPP from regional center</t>
  </si>
  <si>
    <t xml:space="preserve"> no restrictions are imposed</t>
  </si>
  <si>
    <t xml:space="preserve"> F3 1-11 are met  privacy rights in the survey. with assistance client ecause client will get confused and lost in the community</t>
  </si>
  <si>
    <t xml:space="preserve"> client needs help because he will wonder away, get confused and lost, can hurt himself and others</t>
  </si>
  <si>
    <t xml:space="preserve"> FR4  1-8 Client met requirement in survey.</t>
  </si>
  <si>
    <t xml:space="preserve"> FR-5  1-5 services are met</t>
  </si>
  <si>
    <t xml:space="preserve"> any relocation regional centers will place client in appropriate setting</t>
  </si>
  <si>
    <t xml:space="preserve"> FR6  1-5 are met through regional center placement included in admission agreement</t>
  </si>
  <si>
    <t xml:space="preserve"> FR7  1-6 most of the requirement are met.  FR7 -4 he cannot  open door when he lock it</t>
  </si>
  <si>
    <t xml:space="preserve"> FR8 -2 setting schedules client gets confused mostly like doing the schedule  he has don't like changes.</t>
  </si>
  <si>
    <t xml:space="preserve"> FR9 1-4 Client have rights to have visitors and client can go out with themFR10 1-4</t>
  </si>
  <si>
    <t xml:space="preserve"> FR10  1-4 is accessible to individual</t>
  </si>
  <si>
    <t xml:space="preserve"> I only have one client some of the requirements at this time I cannot make.</t>
  </si>
  <si>
    <t>H04246</t>
  </si>
  <si>
    <t>Illona Hendrick</t>
  </si>
  <si>
    <t>Hendrick Home</t>
  </si>
  <si>
    <t xml:space="preserve">1610 W. 27th Street Los Angeles, CA </t>
  </si>
  <si>
    <t>2139102968</t>
  </si>
  <si>
    <t xml:space="preserve"> Individuals participated in one on one questioning with facility adminstrator. </t>
  </si>
  <si>
    <t xml:space="preserve"> Individuals need support in most areas in order to participate. </t>
  </si>
  <si>
    <t xml:space="preserve"> Consumers are encourages to make personal choices and they are supported by the regional center and their individual program plan.</t>
  </si>
  <si>
    <t xml:space="preserve"> Consumers choices are preferred and considered before all final decisions are made.</t>
  </si>
  <si>
    <t xml:space="preserve"> I maintain a safe facility.  I allow for visitors but there are certain restriction in place for visitors to maintain the safety of all consumers and staff</t>
  </si>
  <si>
    <t xml:space="preserve"> Consumer personal choices are always considered and taken into account.</t>
  </si>
  <si>
    <t xml:space="preserve"> Individuals we serve are allowed to determine if they would like to retire from the day activity center or if they want to continue to attend the day activity center.</t>
  </si>
  <si>
    <t xml:space="preserve"> Working with the regional center we are able to make sure all services are met/needed.</t>
  </si>
  <si>
    <t xml:space="preserve"> Administrators ensure that proper personnel has access to locked bedrooms with the residents permission in compliance with title 22.</t>
  </si>
  <si>
    <t xml:space="preserve"> Individuals are given free access at all times.</t>
  </si>
  <si>
    <t xml:space="preserve"> Individuals are allowed to leave the facility with visitors as well as family/friends.</t>
  </si>
  <si>
    <t xml:space="preserve"> Yes they are accessible.</t>
  </si>
  <si>
    <t xml:space="preserve"> Adult Residential Facility </t>
  </si>
  <si>
    <t>WRC</t>
  </si>
  <si>
    <t>028</t>
  </si>
  <si>
    <t>Forum</t>
  </si>
  <si>
    <t>Survey;FaceToFace</t>
  </si>
  <si>
    <t>H05674</t>
  </si>
  <si>
    <t>Hendrick Adult Group Home</t>
  </si>
  <si>
    <t>1101 Vernon Ave Los Angeles, CA 90037</t>
  </si>
  <si>
    <t xml:space="preserve"> Yes individuals have the opportunity to interact within the community. </t>
  </si>
  <si>
    <t xml:space="preserve"> Consumers choices and preferences are considered before final decisions are made.</t>
  </si>
  <si>
    <t xml:space="preserve"> Consumers personal choices are always considered and taken into acount.</t>
  </si>
  <si>
    <t xml:space="preserve"> Individuals we serve are allowed to determine if she or she is ready to retire from attending the day activity center or if he or she will continue going to the program.</t>
  </si>
  <si>
    <t xml:space="preserve"> Working with the regional center we are able to make sure that all services are received.</t>
  </si>
  <si>
    <t xml:space="preserve"> Administrator ensure that proper personnel have access to locked bedrooms with residents persmission in compliance with Title 22</t>
  </si>
  <si>
    <t xml:space="preserve"> Individuals are give free access at all times.</t>
  </si>
  <si>
    <t xml:space="preserve"> Inividuals are allowed to leave the facility with visitors as well as friends/family.</t>
  </si>
  <si>
    <t xml:space="preserve"> Yes, they are accessible.</t>
  </si>
  <si>
    <t xml:space="preserve"> Individuals have the freedom and support to control their own schedules and activities, and have access to food at any time.</t>
  </si>
  <si>
    <t xml:space="preserve"> Appliances and furniture are accessible to every individual.</t>
  </si>
  <si>
    <t xml:space="preserve"> We have visiting hours</t>
  </si>
  <si>
    <t>H06237</t>
  </si>
  <si>
    <t>Karen Smith</t>
  </si>
  <si>
    <t>Seals Adult Group Home</t>
  </si>
  <si>
    <t>3209 W. 71st Street L.A. Calif, 90043</t>
  </si>
  <si>
    <t>310 7549027</t>
  </si>
  <si>
    <t xml:space="preserve">  Questions were asked.</t>
  </si>
  <si>
    <t xml:space="preserve"> Yes individuals will have opportunities to interact with the community. </t>
  </si>
  <si>
    <t xml:space="preserve"> Consumers are encouraged to make personal choices and they are supported by the Regional Center and their Individual Program Plan.</t>
  </si>
  <si>
    <t xml:space="preserve"> Consumers choices and preferences are considered before all final decisions are made.</t>
  </si>
  <si>
    <t xml:space="preserve"> Our Agency follow Title 17 and Title 22 Regs plus clients rights.</t>
  </si>
  <si>
    <t xml:space="preserve"> Consumers personal choices always considered and taken into account.</t>
  </si>
  <si>
    <t xml:space="preserve"> Individuals we serve are allowed to determine if they retire from the day program or if they would like to keep going.</t>
  </si>
  <si>
    <t xml:space="preserve"> Working the Regional Center we are able to make sure all services are met/received.</t>
  </si>
  <si>
    <t xml:space="preserve"> Administrators insure that proper personnel have access to locked bedrooms with residence approval, according to Title 22 regulations.</t>
  </si>
  <si>
    <t xml:space="preserve"> Individuals are given access at all times.</t>
  </si>
  <si>
    <t xml:space="preserve"> Individuals are allowed to leave the facility with visitors, family and friends.</t>
  </si>
  <si>
    <t>H06645</t>
  </si>
  <si>
    <t>maria zuniga</t>
  </si>
  <si>
    <t>bell gardens manor</t>
  </si>
  <si>
    <t>8424 eastern ave bell gardens ca 90201</t>
  </si>
  <si>
    <t>5629271389</t>
  </si>
  <si>
    <t xml:space="preserve"> face to face with service coordinator </t>
  </si>
  <si>
    <t xml:space="preserve"> We provide clients with transportation and most needs are met if able to do so.</t>
  </si>
  <si>
    <t xml:space="preserve"> We discuss with the clients service coordinator and client and work with their needs.</t>
  </si>
  <si>
    <t xml:space="preserve"> each client has access to phone or computer if needed.  Have a private restroom and in their room with closet and drawers to store their belongings.</t>
  </si>
  <si>
    <t xml:space="preserve"> Clients are encouraged to participate in activities but not obligated.  They are allowed to eat in dinning area or privately in their rooms or any other designated area.</t>
  </si>
  <si>
    <t xml:space="preserve"> Client is informed about patients rights or any agency where they can file any complaints.  Most of our staff is bilingual and is informed of any special need for the client.  Any modifications can be discussed with the client, service coordinator and administrator.</t>
  </si>
  <si>
    <t xml:space="preserve"> Clients have a rental agreement that they sign upon admission.  if a client chooses to relocate his service coordinator is informed,  and if he is evicted he will be served with a 30 day notice to evict and relocate.</t>
  </si>
  <si>
    <t xml:space="preserve"> Client can decorate or have furniture as long as they don't have it blocking exits for fire clearance.  They can pick who they want to share their room with.  All rooms have a lock but staff have a copy of keys for any emergency.</t>
  </si>
  <si>
    <t xml:space="preserve"> Clients have a schedule breakfast, lunch and dinner and  snacks in between.  If for any reasons they miss any staff will provide them with food.  They are allowed to have small refrigerators or food they buy on their own.</t>
  </si>
  <si>
    <t xml:space="preserve"> They have access to everything except the kitchen and Laundry room.  Meals are prepared for then and Laundry is washed by our staff.</t>
  </si>
  <si>
    <t xml:space="preserve"> Clients have comfortable day rooms with TV available and AC.  They have access to snacks if needed and are provided by staff.  The Kitchen and Laundry room are the only places they have no access because staff does it for them.</t>
  </si>
  <si>
    <t xml:space="preserve"> We have visiting hours unless it's and emergency.</t>
  </si>
  <si>
    <t xml:space="preserve"> We have a visitor hours from Monday-Thursday from 10am-7pm and Friday-Sunday from 10am to 8pm.  Clients can go with family for the weekend and we provide any medication if needed for those days.</t>
  </si>
  <si>
    <t xml:space="preserve"> We have rooms wheelchair accessible.  Hand rails throughout the facility.  Ramps for the wheelchairs.  They have access to furniture in day room and TV.</t>
  </si>
  <si>
    <t>H08280</t>
  </si>
  <si>
    <t>Marcelo Mendoza</t>
  </si>
  <si>
    <t>Angelica Guest Home Care Inc DBA Angelica Guest Home</t>
  </si>
  <si>
    <t>12613 Long Beach Blvd, Lynwood CA 90262</t>
  </si>
  <si>
    <t>3106394719</t>
  </si>
  <si>
    <t xml:space="preserve"> Survey and discussion.</t>
  </si>
  <si>
    <t xml:space="preserve"> Program Design and Provider Policies.</t>
  </si>
  <si>
    <t xml:space="preserve"> Program Design and Client Handbook.</t>
  </si>
  <si>
    <t xml:space="preserve"> All visitors must sign-in and out at front lobby.</t>
  </si>
  <si>
    <t xml:space="preserve"> Program Policies and Client Handbook.</t>
  </si>
  <si>
    <t xml:space="preserve"> Client Handbook.</t>
  </si>
  <si>
    <t xml:space="preserve"> Provider policies and program design.</t>
  </si>
  <si>
    <t xml:space="preserve"> Provider policies, client handbook, and admission agreement.</t>
  </si>
  <si>
    <t xml:space="preserve"> Provider policies and admission agreement.</t>
  </si>
  <si>
    <t xml:space="preserve"> Provider Policies and program design. Public transportation  provided by city and county.  Individual transportation provided by provider and private transportation services.</t>
  </si>
  <si>
    <t xml:space="preserve"> Provider policies.</t>
  </si>
  <si>
    <t xml:space="preserve"> none </t>
  </si>
  <si>
    <t>FaceToFace;FocusGroups</t>
  </si>
  <si>
    <t xml:space="preserve"> there are no restrictions.</t>
  </si>
  <si>
    <t xml:space="preserve"> N/a </t>
  </si>
  <si>
    <t xml:space="preserve"> RCFE </t>
  </si>
  <si>
    <t>H09998</t>
  </si>
  <si>
    <t>H10094</t>
  </si>
  <si>
    <t>Peggie M. Withers</t>
  </si>
  <si>
    <t>Withers Family Foster Home Care, Inc.</t>
  </si>
  <si>
    <t>841 E. Meadbrook, Carson, CA 90746</t>
  </si>
  <si>
    <t>Peggie Withers</t>
  </si>
  <si>
    <t>909-628-2946</t>
  </si>
  <si>
    <t xml:space="preserve"> Through focus groups, face-to-face one on one interviews. </t>
  </si>
  <si>
    <t xml:space="preserve"> Depending on the individuals behavior level (determined by the Regional Center), sometimes the opportunities are limited with the broader community, but majority of the time individuals are able to interact. </t>
  </si>
  <si>
    <t xml:space="preserve"> Yes individuals participate in Day Programs and Day Work Programs which may not necessarily be in the broader community but are separate.</t>
  </si>
  <si>
    <t xml:space="preserve"> We have a visitor policy for those other than individuals living in the facility but it does not include delayed egress devices, secured perimeters or restraints.</t>
  </si>
  <si>
    <t xml:space="preserve"> There is an activity calendar for the individuals but they are able to participate in other group activities as long as they are in line with the IPP and house rules.</t>
  </si>
  <si>
    <t xml:space="preserve"> If the individuals service level (in compliance with IPP) allow for him to seek employment it is available.</t>
  </si>
  <si>
    <t xml:space="preserve"> The individuals do not have their own individual bank account but they are able to request finances from their personal resources.</t>
  </si>
  <si>
    <t xml:space="preserve"> There were 1 area where the answer is 'sometimes' is FR1-3.   As it relates to FR1-3 the ability to seek outside employment is based upon their IPP status from the Regional Center.</t>
  </si>
  <si>
    <t xml:space="preserve"> There is an IPP for all consumers.</t>
  </si>
  <si>
    <t xml:space="preserve"> Individuals are asked individually once a month by staff regarding any concerns with their rights. Individuals have a grievance plan they are aware of if there are any challenges in respect to their rights.  When their Regional Center worker comes out for quarterly visits, the individuals are asked by them if there are any questions or concerns regarding their rights,  Atleast once a month, individuals come together in their facility in a group/ peer forum for rights discussion. All rights are posted and a copy placed in their drawer in their room with their personal papers.</t>
  </si>
  <si>
    <t xml:space="preserve"> There is a grievance policy for individuals to exercise if any concerns need to be addressed.</t>
  </si>
  <si>
    <t xml:space="preserve"> All consumers have the right to talk to the staff, caretakers or administrator concerning issues according to their need and concern one on one. They also are able to call and talk to their Regional Center CPC at any time.</t>
  </si>
  <si>
    <t xml:space="preserve"> Due to the consumers ability to handle all toileting, per IPP, hand on hand, or hand over hand assistance technique may be used for more assistance, to have proper hygiene and be free from odor.</t>
  </si>
  <si>
    <t xml:space="preserve"> Due to the location of the residential facility, where consumers live, we encourage consumers to wear colors that are not gang related (outside of the facility) nor bandanas but instead we encourage caps without infringing on their rights.</t>
  </si>
  <si>
    <t xml:space="preserve"> As long as the individual follow the visitor policy set in place for the facility.  We would like to be able to check the visitor out, for the safety of other consumers and staff, before we get too comfortable. This does not pertain to their regular family, church member friends, and school or day program class mates.</t>
  </si>
  <si>
    <t xml:space="preserve"> Staff must complete a 40 hour training on house rules, consumer rights, IPPs, medication, staff training and continuing education classes every year.</t>
  </si>
  <si>
    <t xml:space="preserve"> Consumers have their own nightstands, extra cabinets with lock and key with an inventory list for all consumers with their name on it.</t>
  </si>
  <si>
    <t xml:space="preserve"> Consumers are able to talk on the phone or other technology in private.  They are also ale to read mail in private unless they ask for assistance because of inability to read or comprehend the content.</t>
  </si>
  <si>
    <t xml:space="preserve"> For consumers who live in the facility, they are free to access common areas, but they are asked to knock on other consumers doors and ask permission before entering their room. As long as the visitors follow the visitor policy there are no restrictions and individuals adhere to house rules.</t>
  </si>
  <si>
    <t xml:space="preserve"> PRN medication is given to consumers who possess the problem of having out of control behavior as the only means of pharmaceutical supports with proper documentation. Consumer is removed a more restrictive are to a lease one for one on one staff attention until behavior subsides to the least harm to themselves and others.</t>
  </si>
  <si>
    <t xml:space="preserve"> We currently do not have delayed egress devices FR3-13.</t>
  </si>
  <si>
    <t xml:space="preserve"> Some but not all due to their ability to chew their food instead of swallowing it whole in large amounts. But in a group or individual setting staff is present until they finish. In private areas (room is limited)</t>
  </si>
  <si>
    <t xml:space="preserve"> The IPP may cause adjustments at times.</t>
  </si>
  <si>
    <t xml:space="preserve"> Consumers are welcomed to express any grievances or changes to staff, administrator and service coordinator.</t>
  </si>
  <si>
    <t xml:space="preserve"> Consumers are informed of these rights.</t>
  </si>
  <si>
    <t xml:space="preserve"> When a consumer has a roommate they can decorate their side of the room. When consumer has their own room they are able to decorate it to their preference.</t>
  </si>
  <si>
    <t xml:space="preserve"> Due to consumers having roommates, and for safety reasons in case of fire or medication concerns and per IPP.</t>
  </si>
  <si>
    <t xml:space="preserve"> For section FR7-4, based upon the consumers IPP needs will determine the ability to lock room.</t>
  </si>
  <si>
    <t xml:space="preserve"> Not at any time because of their inability of eating through the night food improperly prepared and it may be too large for the throat and cause aspiration and go back down the esophagus and they may choke.</t>
  </si>
  <si>
    <t xml:space="preserve"> Consumers are able to set their own schedules as long as it is outlined in their IPP the level of scheduling.</t>
  </si>
  <si>
    <t xml:space="preserve"> The kitchen may be limited due to their ability to cook but if they are being trained or doing a task analysis, staff is present.</t>
  </si>
  <si>
    <t xml:space="preserve"> Consumers that can use public transportation without assistance but transportation is also provided through Withers Adult Transportation vehicles.</t>
  </si>
  <si>
    <t xml:space="preserve"> Based upon their IPP.</t>
  </si>
  <si>
    <t xml:space="preserve"> We have a visitor policy in place to protect all clients, it addresses family, friends and new visitors consumers have met.</t>
  </si>
  <si>
    <t xml:space="preserve"> As long as the visitor is a family member or friend that complies with the visitor policy.</t>
  </si>
  <si>
    <t xml:space="preserve"> This section is partially met because because of the visitor policy in place.</t>
  </si>
  <si>
    <t xml:space="preserve"> Consumers have these freedoms.</t>
  </si>
  <si>
    <t xml:space="preserve"> Program Design</t>
  </si>
  <si>
    <t>H10227</t>
  </si>
  <si>
    <t>Anabelle Harrison</t>
  </si>
  <si>
    <t>Harrison's Board and Care Homes, Inc</t>
  </si>
  <si>
    <t>1617 Helmick St Carson CA. 90746</t>
  </si>
  <si>
    <t>5622211544</t>
  </si>
  <si>
    <t xml:space="preserve"> service code 109 </t>
  </si>
  <si>
    <t xml:space="preserve"> Is in the Program Design.</t>
  </si>
  <si>
    <t xml:space="preserve"> Is in the Program Design .</t>
  </si>
  <si>
    <t xml:space="preserve"> Is in the program design.</t>
  </si>
  <si>
    <t xml:space="preserve"> Is is in the Program Design.</t>
  </si>
  <si>
    <t>H10275</t>
  </si>
  <si>
    <t>Samuel Fairbanks</t>
  </si>
  <si>
    <t>Carr Home</t>
  </si>
  <si>
    <t>5738 Brushton st</t>
  </si>
  <si>
    <t>323-294-4871</t>
  </si>
  <si>
    <t xml:space="preserve"> All program design for individuals allow freedom of choice.</t>
  </si>
  <si>
    <t xml:space="preserve"> all program design for individuals allow freedom of choice.</t>
  </si>
  <si>
    <t>Keri Castaneda</t>
  </si>
  <si>
    <t>AbilityFirst</t>
  </si>
  <si>
    <t>1300 East Green Street, Pasadena, CA 91106</t>
  </si>
  <si>
    <t>ELARC;FDLRC;HRC;IRC;SCLARC;SGPRC;WRC</t>
  </si>
  <si>
    <t xml:space="preserve"> We are not responsible for developing IPPs.  In our experience the IPPs do not usually document or identify other specific options that were considered.  Although it is anecdotal, we have the sense that individuals in our program are happy to be here and attend our program because we offer services they want.</t>
  </si>
  <si>
    <t xml:space="preserve"> Staff training incorporates these concerns as well as HIPAA requirements.</t>
  </si>
  <si>
    <t xml:space="preserve"> In addition to the Individual Service Plan (ISP) each person in the program has a one-page plan, that reflects their interests, goals, what is important to them, what is important for their success, and ways to support them.  The one-page profiles are accessible to all program staff.  The staff implements each individual&lt;e2&gt;&lt;80&gt;&lt;99&gt;s plan, tracking activities and growth daily.</t>
  </si>
  <si>
    <t xml:space="preserve"> All SVS participant intake, enrollment, Title 17 and 22 rights documents, participant annual review and handbooks support the tenets of FR1.</t>
  </si>
  <si>
    <t>Survey;Other</t>
  </si>
  <si>
    <t xml:space="preserve"> Individuals are able to have visitors of their choosing at any time.</t>
  </si>
  <si>
    <t xml:space="preserve"> Face to Face </t>
  </si>
  <si>
    <t xml:space="preserve"> with assistance</t>
  </si>
  <si>
    <t>904</t>
  </si>
  <si>
    <t xml:space="preserve"> NA</t>
  </si>
  <si>
    <t xml:space="preserve"> face to face interviews </t>
  </si>
  <si>
    <t xml:space="preserve"> ADULT RESIDENTIAL FACILITY </t>
  </si>
  <si>
    <t xml:space="preserve"> adult residential facility </t>
  </si>
  <si>
    <t xml:space="preserve"> Yes</t>
  </si>
  <si>
    <t xml:space="preserve"> The setting/service is integrated in and supports full access to the greater community, including opportunities to seek employment and work in competitive integrated settings, engage in community life, control personal resources, and receive services in the community, to the same degree of access as individuals not receiving regional center services.</t>
  </si>
  <si>
    <t>Survey;FaceToFace;FocusGroups</t>
  </si>
  <si>
    <t xml:space="preserve"> no </t>
  </si>
  <si>
    <t>Far Northern Regional Center</t>
  </si>
  <si>
    <t>Dee Prescott</t>
  </si>
  <si>
    <t>ELARC;FDLRC;HRC;IRC;KRC;NLACRC;RCOC;SARC;SCLARC;SDRC;SGPRC;TCRC;WRC</t>
  </si>
  <si>
    <t xml:space="preserve"> 1:1 interviews </t>
  </si>
  <si>
    <t xml:space="preserve"> Interactions are not limited and we have a very strong community component. </t>
  </si>
  <si>
    <t xml:space="preserve"> Via referral to specific supported employment services through Regional Center.</t>
  </si>
  <si>
    <t xml:space="preserve"> The services are designed in a way to assist individuals with personal services such as shopping, resource acquisition (library books, etc.), restaurant meals, etc. When their residential supports need assistance, we are able to assist people with getting haircuts, nail services and the like as well.</t>
  </si>
  <si>
    <t xml:space="preserve"> Upon entrance, Easterseals communicates that we prefer not to hold money for people, and encourage them to carry a wallet or purse. Personal on site storage is provided when requested. Medications are stored and locked upon request.</t>
  </si>
  <si>
    <t xml:space="preserve"> In our experience there has been a culture of allowing options and choice for people, by their Regional Center, in terms of choosing the day service of their choice. During the annual meetings we often discuss as a team if the person is still satisfied with the service and if not, they are given options for exploring other opportunities.  It seems this conversation is not consistently documented in the IPP following the meeting.</t>
  </si>
  <si>
    <t xml:space="preserve"> Easterseals provides information and discussion regarding participant rights upon intake, annually, and also posts rights for different reading abilities at all licensed facilities for those who can read. Associates are trained upon hire and annually on participant rights and are tested for competency.</t>
  </si>
  <si>
    <t xml:space="preserve"> Easterseals does communicate and train on a case by case basis, how to provide all individuals we support with the utmost dignity, respect and right to privacy while using the restroom and while being attended to.  Supports and supervision during restroom use is provided only when needed and indicated to do so by they and their team. We strive to keep restrooms clean and accessible and allow for locking of the door if they wish. Private rooms are provided at licensed facilities for the purpose of attending to personal needs and changing clothing. For sites that provide g-tube nutrition and the like, private nurse rooms are provided to protect privacy and ensure a calming environment.</t>
  </si>
  <si>
    <t xml:space="preserve"> Our Easterseals Day Service protocol (dictated by Title 15 and 22) requires that while at our services supervision and oversight is provided to people at all times. Associates do provide people with opportunities to have private conversations by supervising at a distance when appropriate. If ever a person wants to speak in private with their coach or leadership, that opportunity is always provided</t>
  </si>
  <si>
    <t xml:space="preserve"> For licensed day service sites, Easterseals provides a variety of storage options including lockers, cabinets, and cubbies. Locked space solutions are provided when requested.</t>
  </si>
  <si>
    <t xml:space="preserve"> Easterseals associates only assists individuals with personal communication when requested and desired by the individual. Associates are instructed to never (via personal rights training) go into someone's device or onto their computer or journal without clear directives and consent from the participant to do so. Easterseals provides computers and/or iPads for participant use during their day with us.  We could probably be better at providing people more access to social networking.</t>
  </si>
  <si>
    <t xml:space="preserve"> Visitors are welcome at the Day Service location sites and only need to sign in when required by Community Care Licensing. In terms of access to all areas, there are some file rooms and cabinets that contain private information and are not accessible to people. At our offices and sites, we have rooms where cleaning products and chemicals are stored that we are required to keep locked. Otherwise, anywhere associates go, participants are welcome to go.</t>
  </si>
  <si>
    <t xml:space="preserve"> Easterseals services are centered on the input and choice from the people utilizing the services. This input is used to plan and support the experiences and opportunities people desire. Through person-centered efforts this is continuing to improve over the past few years. Easterseals is committed to not only just plan with the input of people in mind, but to support the people utilizing the services to plan for themselves based on their own interests and choices.</t>
  </si>
  <si>
    <t xml:space="preserve"> Easterseals is committed to supporting people in developing a structure and routine to their day that works for them. Staff are trained to encourage people to take charge of their schedule, to remain flexible, and to adjust the day to fit the needs of the person.</t>
  </si>
  <si>
    <t xml:space="preserve"> Easterseals is committed to providing community-based services. Services are conducted outside a facility to the greatest extent possible (based on the person's needs and desires). When in the community (whether a store, volunteer location, etc.) each person utilizing the service is encouraged and supported to interact directly with other community members. Easterseals works with the person to overcome any barriers they may have that prevent this direct interaction with others in the community (whether it is communication, understanding social cues, emotional regulation, etc.). If any of these barriers exist it is often documented in the person's person-centered plan, and tracked on their daily progress notes.</t>
  </si>
  <si>
    <t xml:space="preserve"> Easterseals supports each person in giving input to and creating a schedule. Most often the person chooses to join teams that are participating in experiences or activities of interest to them. If the person has developed a goal in their person-centered plan that is best carried out at a particular location or activity, they are reminded of this as they are making their schedule choices.</t>
  </si>
  <si>
    <t xml:space="preserve"> Services are designed to be provided with complete supervision. Individuals have the right and ability to have privacy, but will remain in the visual site of their support staff. Due to choking risks, all individuals supported at Easterseals are closely monitored during meal time.</t>
  </si>
  <si>
    <t xml:space="preserve"> Easterseals associates are trained (personal rights) to respect all religious and cultural differences (cultural sensitivity training) and support related activities whenever requested, in a manner that respects the views of others nearby. Easterseals provides as much assistance as requested and needed to assist people with voting and provides transportation and assistance to voting location if a person wants to vote during program hours. We also assist people who want to register to vote while they are at services either online or in writing.</t>
  </si>
  <si>
    <t xml:space="preserve"> Easterseals services make every effort possible to support each person's preference for staff. If a person requests a specific gender of staff that is always accommodated. Language preferences are also almost always accommodated unless no one of the same language can be found, in which case translation apps can be used. If a person requests a specific staff member this is also honored to the best of the service's ability. Popular staff may need to be shared, due to ratio requirements. Which may mean the person is not always with that staff of choice, but will be to the greatest extent possible.</t>
  </si>
  <si>
    <t xml:space="preserve"> We have supervision requirements (our own and CCL) that prevent persons from being completely alone without some level supervision. We do, however, try and be as least restrictive as possible with this.</t>
  </si>
  <si>
    <t xml:space="preserve"> Individuals have admission agreements</t>
  </si>
  <si>
    <t xml:space="preserve"> No, however requests with the Regional Center are on file.</t>
  </si>
  <si>
    <t xml:space="preserve"> Please see previous responses and attachments in this section (Rights of Persons with Developmental Disabilities WIC SECTION 4502; ADS Guide to Services; ADS Intake Assessment; and Easterseals Behavior Intervention Policy) for rationale and details supporting our answers.</t>
  </si>
  <si>
    <t>HRC;SCLARC;WRC</t>
  </si>
  <si>
    <t>310-997-5615</t>
  </si>
  <si>
    <t xml:space="preserve"> house meets current standards based off of individual IPP's</t>
  </si>
  <si>
    <t xml:space="preserve"> standards are upheld to the highest standard</t>
  </si>
  <si>
    <t xml:space="preserve"> clients have access to food and common areas</t>
  </si>
  <si>
    <t xml:space="preserve"> No delayed egress</t>
  </si>
  <si>
    <t>H18540</t>
  </si>
  <si>
    <t>Bobby Cato</t>
  </si>
  <si>
    <t>Cato's Adult Residential</t>
  </si>
  <si>
    <t>628 E. 135th St</t>
  </si>
  <si>
    <t>310-293-4664</t>
  </si>
  <si>
    <t xml:space="preserve"> Each individual was assessed by gathering service providers, family members (if applicable), and support staff to generate a individualized assessment of each resident. </t>
  </si>
  <si>
    <t xml:space="preserve"> All individuals have an IPP which is person centered and all services rendered are based on their personal WIN'S (wants, Interest,needs). They also participate in preferred community outings and activities of their choice. The individuals have control of their personal resources as identified in their IPP. Those whose resources are safeguarded by the facility is due to their lack of knowledge of money or its value, however it's documented in their individualized program plan.</t>
  </si>
  <si>
    <t xml:space="preserve"> All residents IPP are conducted with the team of service providers to cultivate the plan that adds the most value to the residents. This team includes SCLARC service coordinator, residential service provider, medical team, BCBA, support staff and relatives (if applicable).</t>
  </si>
  <si>
    <t xml:space="preserve"> Cato's utilizes a person centered approach which emphasizes what is most important to the individual receiving services. Moreover we focus on the personal preferences, satisfaction, and provide options for making choices.</t>
  </si>
  <si>
    <t xml:space="preserve"> Residents can dine without the presence of other residents but may require support staff assistance.</t>
  </si>
  <si>
    <t xml:space="preserve"> Two residents are more independent and requires less supervision during dining, however, two residents require supervision due to eating disorder diagnosis specified in IPP. Moreover, residents with mild to severe intellectual disability, require supervision during dining especially for safety and security purposes including but not limited to Pica, stealing food from other residents, or least to most prompting.</t>
  </si>
  <si>
    <t xml:space="preserve"> Cato's includes residents in making choices in their preferred activities, opportunities to create relationships outside of the home and in the community. These community programs offer more opportunities for inclusion and add value to the residents everyday life.</t>
  </si>
  <si>
    <t xml:space="preserve"> All resident have an admissions agreement that specify the 30 day notice policy  and the steps taken to dissolve their agreement if the facility is not capable of meeting the needs of the resident or if the resident chooses to request relocation.</t>
  </si>
  <si>
    <t xml:space="preserve"> All residents are capable of identifying their wants, interest, and needs, and have the opportunity to personalize their own  living spaces.   For safety and security purposes the residents are discouraged from locking their doors, but they are equipped with a lock, and they have the right to lock it if they choose to do so for privacy reasons.</t>
  </si>
  <si>
    <t xml:space="preserve"> Support staff encourages the residents to participate in the preparation, cooking, and cleaning when dining, setting the table, assisting with household chores and individual leisure activities inside and outside recreational areas. The residents have access to all areas at all times including the kitchen, however there are household rule implemented to prevent overeating, health and safety, and diet restrictions recommended by their physicians.</t>
  </si>
  <si>
    <t xml:space="preserve"> Visitors are welcomed to come and visit the home as long as it is within the visitation hours of the home and does not infringe upon the rights of the other individuals whom reside in the home.</t>
  </si>
  <si>
    <t xml:space="preserve"> Home is equipped with furniture and appliances that are accessible to all residents and they have the freedom to move about the entire home.</t>
  </si>
  <si>
    <t>H18627</t>
  </si>
  <si>
    <t>H18628</t>
  </si>
  <si>
    <t>1210 S. Cliveden Ave., Compton, Ca 90220</t>
  </si>
  <si>
    <t xml:space="preserve"> Through focus groups, face-to-face one on one interviews </t>
  </si>
  <si>
    <t xml:space="preserve"> As it relates to FR1-3 the ability to seek outside employment is based upon their IPP status from the Regional Center.</t>
  </si>
  <si>
    <t xml:space="preserve"> Individuals are asked individually once a month by staff regarding any concerns with their rights. Individuals have a grievance plan they are aware of if there are any challenges in respect to their rights. When their Regional Center worker comes out for quarterly visits, the individuals are asked by them if there are any questions or concerns regarding their rights, Atleast once a month, individuals come together in their facility in a group/ peer forum for rights discussion. All rights are posted and a copy placed in their drawer in their room with their personal papers.</t>
  </si>
  <si>
    <t xml:space="preserve"> There is a grievance policy for individuals to exercise if any concerns need to be addressed</t>
  </si>
  <si>
    <t xml:space="preserve"> All consumers have the right to talk to the staff, caretakers or administrator concerning issues according to their need and concern one on one. Consumers are also able to call and talk with their Regional Center CPC worker at any time.</t>
  </si>
  <si>
    <t xml:space="preserve"> As long as the individual follow the visitor policy set in place for the facility. We would like to be able to check the visitor out, for the safety of the other consumers and staff, before we get too comfortable. This does not pertain to their regular family, church member friends, and school or day program class mates.</t>
  </si>
  <si>
    <t xml:space="preserve"> We have a visitor policy in place to protect all clients, it addresses family, friends and new visitors consumers have met, which includes visitor hours.</t>
  </si>
  <si>
    <t>H18637</t>
  </si>
  <si>
    <t xml:space="preserve">Estell Simpson </t>
  </si>
  <si>
    <t>Simpson Family Home</t>
  </si>
  <si>
    <t xml:space="preserve">18430 Coltman Ave </t>
  </si>
  <si>
    <t>Vicki Simpson</t>
  </si>
  <si>
    <t>3108631149</t>
  </si>
  <si>
    <t xml:space="preserve"> Single Family Home </t>
  </si>
  <si>
    <t xml:space="preserve">  None</t>
  </si>
  <si>
    <t xml:space="preserve"> Follow SCLARC polices &amp; procedures</t>
  </si>
  <si>
    <t xml:space="preserve"> Follow SCLARC polices and procedures</t>
  </si>
  <si>
    <t xml:space="preserve"> Nlne</t>
  </si>
  <si>
    <t xml:space="preserve"> Nons</t>
  </si>
  <si>
    <t xml:space="preserve"> Noneb</t>
  </si>
  <si>
    <t xml:space="preserve"> Follow polices and procedures</t>
  </si>
  <si>
    <t xml:space="preserve"> Offer choices of desired  spiritual preferences</t>
  </si>
  <si>
    <t xml:space="preserve"> Enforcement of Client RightsTitle 22 regulations</t>
  </si>
  <si>
    <t xml:space="preserve"> Mone</t>
  </si>
  <si>
    <t xml:space="preserve"> Follow polices and procedures </t>
  </si>
  <si>
    <t>H18645</t>
  </si>
  <si>
    <t>H18697</t>
  </si>
  <si>
    <t>Maxine Hartwell</t>
  </si>
  <si>
    <t>Sunshine Home for Exceptional Residents</t>
  </si>
  <si>
    <t>14917 South Williams Street, Compton, CA 90221</t>
  </si>
  <si>
    <t>562-630-8123</t>
  </si>
  <si>
    <t xml:space="preserve">  Questions were asked</t>
  </si>
  <si>
    <t xml:space="preserve"> The individuals have different levels of functioning. They are not able to control their personal resources.</t>
  </si>
  <si>
    <t xml:space="preserve"> In the IPP's it states the individuals are to use generic services if possible.</t>
  </si>
  <si>
    <t xml:space="preserve"> The provider selected was based on the individuals needs, focusing on each individual need, challenges and goals.</t>
  </si>
  <si>
    <t xml:space="preserve"> It is documented in the individuals IPP Plan.</t>
  </si>
  <si>
    <t xml:space="preserve"> The individuals rights and dignity will always be observed and respected by all staff.</t>
  </si>
  <si>
    <t xml:space="preserve"> It is requirement that the individuals rights are posted in the facility. The individual must have a signed copy of his/her personal rights in their file.</t>
  </si>
  <si>
    <t xml:space="preserve"> Our facility respect and observe all HIPPA laws and requirements</t>
  </si>
  <si>
    <t xml:space="preserve"> The bathroom has a a door and when it is occupied we keep the door closed</t>
  </si>
  <si>
    <t xml:space="preserve"> We follow the client's rights which are posted on the wall and in each one of their files.</t>
  </si>
  <si>
    <t xml:space="preserve"> There is no documentation at this time.</t>
  </si>
  <si>
    <t xml:space="preserve"> I stay in guidelines with Title 22 and Ttle 17</t>
  </si>
  <si>
    <t xml:space="preserve"> It is written in my program design,</t>
  </si>
  <si>
    <t xml:space="preserve"> All of the are fingerprinted through the Department of Social Services and when the staff are cleared to be in the home.</t>
  </si>
  <si>
    <t xml:space="preserve"> The individuals have different levels of functioning</t>
  </si>
  <si>
    <t xml:space="preserve"> It is not a written policy.</t>
  </si>
  <si>
    <t xml:space="preserve"> It's the individuals home and they have the right to have accessibility to their home</t>
  </si>
  <si>
    <t>H18704</t>
  </si>
  <si>
    <t>Stephanie Weathersby</t>
  </si>
  <si>
    <t>Mitchells Group Home</t>
  </si>
  <si>
    <t xml:space="preserve">1201 W 101st Street , Los Angeles CA 90056 </t>
  </si>
  <si>
    <t xml:space="preserve">Cynthia Lomeli </t>
  </si>
  <si>
    <t>323 7549815</t>
  </si>
  <si>
    <t xml:space="preserve"> All of the above methods were used in the process of assessment process for this survey </t>
  </si>
  <si>
    <t xml:space="preserve"> Consumers are always encouraged to take part in individualized and/or group outings and activities within the community. At their discretion and with their provided resources, and availability of staff.  Activities encouraged include; paid employment, exercise, shopping, utilization of public transportation, attendance of movies ,concerts ,amusement parks, farmers markets,  as well as the development  of relationships both personal and platonic with persons (individuals) of the community.  In the past some consumers went on overnight stays in San Diego, where they attended the zoo and dined in the area.</t>
  </si>
  <si>
    <t xml:space="preserve"> Consumers are always supported to make meaningful relationships both platonic and personal with individuals that they meet in the community. This is not limited to individuals that consumers come in contact with during their workshops and  adult day program.Consumers family often reach out to the facility to coordinate and make contact the consumers which include ; visits, overnight stays, &amp; holiday stays.</t>
  </si>
  <si>
    <t xml:space="preserve"> Consumers have the choice to seek paid employment. The consumers we currently serve are working on learning how to write their name, learning their address, and confidential information such as social security numbers and DOB. MGH also emphasized money management as a skill that will better prepare its consumers for employment. An example of current efforts include money management ; letting consumer pay a cashier the exact amount of money owed and making sure they received the correct amount of change. Staff also hold mock interviews and practice dressing in proper interview attire.Once we have mastered these tasks consumers are further encouraged to seek paid employment, as these are the skills necessary for gainful employment.</t>
  </si>
  <si>
    <t xml:space="preserve"> Consumers are always encouraged to seek personal services within the community. At the moment consumers are working on being comfortable in environments outside of their home to consume personal services. Due to behavioral issues we are working on integrating the consumers in the public environment to consume personal services.   At this time personal grooming is done at their residence by professional; physicians ,podiatrists, cosmetologists and barbers.</t>
  </si>
  <si>
    <t xml:space="preserve"> Consumers are working towards managing their behaviors and temperament in public. Transportation is readily available within the area which includes ; 24 hour access to vehicle on site, metro bus, family and friends vehicles as well as ride shares (Uber &amp; Lyft). In order to optimize  their independence we are also encourage  relationship with persons of the community that would be potential resources of transportation.</t>
  </si>
  <si>
    <t xml:space="preserve"> Currently we are working with the consumers on money management skills 90&amp;percnt; of them do not have money management skills . Begin with the identification of coins and cash. Most consumers have not yet grasped the value of money. Staff encourage the consumer to be purposeful with their money and not to spend their resources  in a frivolous or irresponsible fashion.</t>
  </si>
  <si>
    <t xml:space="preserve"> This residential facility is fully committed to meeting the Federal Requirement #1, based on the assessment in the above questions .</t>
  </si>
  <si>
    <t xml:space="preserve"> Not all current IPPs define consumers needs however we are working diligently with the regional center(s) to ensure that the future IPP's reflect consumer needs.</t>
  </si>
  <si>
    <t xml:space="preserve"> Based on Federal Requirement #2 we partially met the standards for this service, with intentions to for future IPP's to reflect those needs.</t>
  </si>
  <si>
    <t xml:space="preserve"> During house meetings and personal conference we inform individuals in a manner they will understand concerning their rights to privacy, dignity, respect, and freedom from coercion and restraint</t>
  </si>
  <si>
    <t xml:space="preserve"> We have monthly in-services and written notices posted throughout the facilities to reinforce these procedures and policies.</t>
  </si>
  <si>
    <t xml:space="preserve"> We have monthly in-services, house meetings, written posters, training videos, and notices.</t>
  </si>
  <si>
    <t xml:space="preserve"> Staff have been trained to give notice to consumers, and to respect their individualized rights to privacy in bathrooms, and during assisted personal care.</t>
  </si>
  <si>
    <t xml:space="preserve"> Staff communicate with individuals and are made aware of heir preferences during house meeting and personal conferences.</t>
  </si>
  <si>
    <t xml:space="preserve"> Individuals are encouraged to dress and groom in a manner that is appropriate to the setting while honoring their choices and style preference. Our staff encourages individuals to wear clothes that will protect them based on the increment weather and occasion.</t>
  </si>
  <si>
    <t xml:space="preserve"> Individuals are welcomed to have visits with others in private as long as it respect the rights to privacy to other tenants in the home.</t>
  </si>
  <si>
    <t xml:space="preserve"> Staff are trained to go over IPP's to meet the needs of the individuals they serve.</t>
  </si>
  <si>
    <t xml:space="preserve"> Residence have private rooms with closets and have access to lock boxes upon request.</t>
  </si>
  <si>
    <t xml:space="preserve"> Are all individuals have access to talk on the phone or comparable technology, text, and read mail/email in private.</t>
  </si>
  <si>
    <t xml:space="preserve"> We meet Federal Requirement #3 by ensuring  their individual's rights of privacy, dignity, respect, and freedom from coercion and restraint with our services and setting.</t>
  </si>
  <si>
    <t xml:space="preserve"> During house meetings individuals express to staff choices on activities that are based on their needs and preferences.</t>
  </si>
  <si>
    <t xml:space="preserve"> Individuals have the ability to control their own schedules which is discussed during house meetings and personal conferences with providers.</t>
  </si>
  <si>
    <t xml:space="preserve"> Individuals are encouraged to develop relationship with persons outside of the residences and day program. Allowing visits and assisted outings to support the individuals choice to interact with people  in community settings including non-disabled peers and volunteers.</t>
  </si>
  <si>
    <t xml:space="preserve"> During house meetings and personal conferences individuals are supported to participate in activities that interest them and that help them to meet goals listed in IPP.</t>
  </si>
  <si>
    <t xml:space="preserve"> Individuals can utilize private areas for, leisure, dinning, and to be alone.</t>
  </si>
  <si>
    <t xml:space="preserve"> Providers encourage individuals to express their religions and political parties , and will facilitates their needs.</t>
  </si>
  <si>
    <t xml:space="preserve"> We meet Federal Requirement #4 by ensuring  individual initiative, autonomy and independence in making life choices, including daily activities, physical environment and with whom to interact in this setting/service optimizes but does not regiment.</t>
  </si>
  <si>
    <t xml:space="preserve"> Yes , continue to diversify the staff that provide care to individuals.</t>
  </si>
  <si>
    <t xml:space="preserve"> Complaint/grievance policies are listed and outlined.</t>
  </si>
  <si>
    <t xml:space="preserve"> During house meetings and personal conferences with individuals here is an opportunities to modify their services or schedules and/or voice their concerns.</t>
  </si>
  <si>
    <t xml:space="preserve"> We meet Federal Requirement #5 by facilitating individual choice regarding services and supports, and who provides them in setting/service.</t>
  </si>
  <si>
    <t xml:space="preserve"> Each individuals has an admission agreement.</t>
  </si>
  <si>
    <t xml:space="preserve"> During house meetings and personal conferences with providers individuals are given the opportunity to express interest in relocation and request for new housing.</t>
  </si>
  <si>
    <t xml:space="preserve"> Yes these policies are within the admission agreement.</t>
  </si>
  <si>
    <t xml:space="preserve"> We meet Federal Requirement #6</t>
  </si>
  <si>
    <t xml:space="preserve"> Individuals can choose to have difference roommates or accommodations made for privacy.</t>
  </si>
  <si>
    <t xml:space="preserve"> Upon request individuals can change rooms or roommates, as long as it is available.</t>
  </si>
  <si>
    <t xml:space="preserve"> Individuals have the option of furnishing and decorating sleeping or living units based on preference.</t>
  </si>
  <si>
    <t xml:space="preserve"> Upon request individuals can be given a lock for personal and valued items.</t>
  </si>
  <si>
    <t xml:space="preserve"> Staff are required to respect the individuals privacy, by knocking first.</t>
  </si>
  <si>
    <t xml:space="preserve"> We meet Federal Requirement #7 for each individuals privacy in his/her sleeping or living unit</t>
  </si>
  <si>
    <t xml:space="preserve"> 100&amp;percnt; of individuals have access to food at any time. Some consumers need assistance in accessing due to their physical ability.</t>
  </si>
  <si>
    <t xml:space="preserve"> Individuals have the freedom to set their own daily schedules. For example once he/she returns from day programs they may  choose to eat dinner at a different time than it is being served or may choose a different bed time that is earlier or later than the other residents.</t>
  </si>
  <si>
    <t xml:space="preserve"> Individuals have full access to common areas in the home at all times.</t>
  </si>
  <si>
    <t xml:space="preserve"> Individuals have access to a vehicle on site 24/7. We encourage individuals to utilize public transportation; city bus , metro , etc. as long as there is available staff to assist them.</t>
  </si>
  <si>
    <t xml:space="preserve"> We met Federal Requirement#8  Individuals have the freedom and support to control their own schedules and activities, and have access to food at any time.</t>
  </si>
  <si>
    <t xml:space="preserve"> Individuals are encouraged to have visitors within the residences, as long as it respects the privacy and access to other tenants.</t>
  </si>
  <si>
    <t xml:space="preserve"> Individuals are encouraged to go with visitors for meals, shopping, and in some cases holidays weekends with family for overnight stays.</t>
  </si>
  <si>
    <t xml:space="preserve"> We meet Federal Requirement #9 by allowing individuals to have visitors at the residence at any time of thier choosing with respect to other residents.</t>
  </si>
  <si>
    <t xml:space="preserve"> Individuals have the freedom to move about inside and outside the residence freely and without restriction.</t>
  </si>
  <si>
    <t xml:space="preserve"> All appliances and furniture are readily accessible if available(not in use) at that given time.</t>
  </si>
  <si>
    <t xml:space="preserve"> The residence is physically accessible to individual at all times.</t>
  </si>
  <si>
    <t>H18772</t>
  </si>
  <si>
    <t>C H #1 Residential Facility</t>
  </si>
  <si>
    <t>14708 South Frailey Avenue, Compton, CA 90221</t>
  </si>
  <si>
    <t xml:space="preserve"> In the individuals IPP's it states they are to use generic services if possible.</t>
  </si>
  <si>
    <t xml:space="preserve"> The provider selected was based on the individuals needs. Focusing on each individual's needn, challenge and goals.</t>
  </si>
  <si>
    <t xml:space="preserve"> It is documentmented in the individuals IPP Plan</t>
  </si>
  <si>
    <t xml:space="preserve"> It is a requirement that the individuals right are posted in the home. The individual must have a signed copy of his/her personal rights in their file.</t>
  </si>
  <si>
    <t xml:space="preserve"> The facility respects and observes all HIPPA laws and requirements.</t>
  </si>
  <si>
    <t xml:space="preserve"> The bathroom has a door and when it is occupied we will keep the door closed.</t>
  </si>
  <si>
    <t xml:space="preserve"> We follow the client's right which are posted on the wall and in each one of their files.</t>
  </si>
  <si>
    <t xml:space="preserve"> I stay in the guidelines with Title 22 and Title 17</t>
  </si>
  <si>
    <t xml:space="preserve"> It is written in my program design.</t>
  </si>
  <si>
    <t xml:space="preserve"> All of the staff are fingerprinted through the Department of Social Services and when they're cleared to be in the house, then they would be appropriate.</t>
  </si>
  <si>
    <t xml:space="preserve"> There is no written policy at this time</t>
  </si>
  <si>
    <t xml:space="preserve"> Yes they can leave their home as long as they sign out when they leave.</t>
  </si>
  <si>
    <t xml:space="preserve"> No written policy, it's just allowed.</t>
  </si>
  <si>
    <t xml:space="preserve"> I do not have written documentation at this time.</t>
  </si>
  <si>
    <t>H18773</t>
  </si>
  <si>
    <t>H18782</t>
  </si>
  <si>
    <t>H18787</t>
  </si>
  <si>
    <t>ashley acosta</t>
  </si>
  <si>
    <t>H18794</t>
  </si>
  <si>
    <t>1306 E. Peck St. 'C&amp;D', Compton, CA 90221</t>
  </si>
  <si>
    <t>9096282946</t>
  </si>
  <si>
    <t xml:space="preserve"> There is an activity calendar for the individuals but they are able to participate in other individual and group outings/ activities as long as they are in line with the IPP and house rules.</t>
  </si>
  <si>
    <t xml:space="preserve"> One of the consumers have their own bank account, and the other consumers do not have their own individual bank account but they are able to request finances from their personal resources.</t>
  </si>
  <si>
    <t xml:space="preserve"> All individuals have the right to talk to the staff, caretakers or administrator concerning issues according to their need and concern one on one. They are also able to talk and call their CPC from the Regional Center when they like to.</t>
  </si>
  <si>
    <t xml:space="preserve"> As long as the individual follow the visitor policy set in place for the facility. We would like to be able to check the visitor out, for other consumers and staff safety purpuses, before we get too comfortable. This does not pertain to their regular family, church member friends, and school or day program class mates.</t>
  </si>
  <si>
    <t xml:space="preserve"> We have a visitor policy in place to protect all clients, it addresses family, friends and new visitors consumers have met which includes visitor hours.</t>
  </si>
  <si>
    <t>H18799</t>
  </si>
  <si>
    <t>Preston L. Dent and David-Preston V. Dent</t>
  </si>
  <si>
    <t>The Broadway Skills Development Center</t>
  </si>
  <si>
    <t>544 Finney Ct., Unit B, Gardena, CA 90248</t>
  </si>
  <si>
    <t>Preston L. Dent or David-Preston V. Dent</t>
  </si>
  <si>
    <t>(310) 516-9604 or (310) 418-4983</t>
  </si>
  <si>
    <t xml:space="preserve"> Pages 3 and 4 of the most updated version of our program description as filed at the South Central Los Angeles Regional Center provide support for our responses for Federal Requirement #1.</t>
  </si>
  <si>
    <t xml:space="preserve"> Pages 3 and 5 of the most updated version of our program description as filed at the South Central Los Angeles Regional Center provide support for our responses for Federal Requirement #2.</t>
  </si>
  <si>
    <t xml:space="preserve"> Pages 3 through 7 of the most updated version of our program description as filed at the South Central Los Angeles Regional Center provide support for our responses for Federal Requirement #3.</t>
  </si>
  <si>
    <t xml:space="preserve"> Pages 4 and 5 of the most updated version of our program description as filed at the South Central Los Angeles Regional Center provide support for our responses for Federal Requirement #4.</t>
  </si>
  <si>
    <t xml:space="preserve"> Pages 2 and 5 of the most updated version of our program description as filed at the South Central Los Angeles Regional Center provide support for our responses for Federal Requirement #5.</t>
  </si>
  <si>
    <t>H18814</t>
  </si>
  <si>
    <t>H18833</t>
  </si>
  <si>
    <t>Geyla Terrell</t>
  </si>
  <si>
    <t>AD1 Residential Facility</t>
  </si>
  <si>
    <t>829 West 69Th st</t>
  </si>
  <si>
    <t>Jessica Patton</t>
  </si>
  <si>
    <t>3238964022</t>
  </si>
  <si>
    <t xml:space="preserve"> Questions were asked </t>
  </si>
  <si>
    <t xml:space="preserve"> Our facility is compliant because we follow Title 17 and Title    22 Regulations and we also encourage individual choices.</t>
  </si>
  <si>
    <t xml:space="preserve"> Our facility is compliant because we follow Title 17 and Title 22 Regulations. We also encourage individual choice.</t>
  </si>
  <si>
    <t xml:space="preserve"> The standards of Federal Requirements are being met.Our facility is in compliance because we follow Title 17 and title 22. We also encourage individual choice.</t>
  </si>
  <si>
    <t xml:space="preserve"> We have met the service standards of Federal Requirement # 4 because our facility follows Title 17 and Title 22 ane are compliant.. We also encourage individual choice.</t>
  </si>
  <si>
    <t xml:space="preserve"> We have met the service standards of Federal Requirements # 5 because our facility follows Title 17 and title 22 and are compliant. We also encourage individual choice</t>
  </si>
  <si>
    <t xml:space="preserve"> We have met the service standards of Federal Requirement #6 because our facility follows Title 17 and title 22 and are compliant. We also encourage individual choice.</t>
  </si>
  <si>
    <t xml:space="preserve"> We have met the service standards of federal Requirement # 7 because our facility follows Title 17 and Title 22 and are compliant. We also encourage individual choice.</t>
  </si>
  <si>
    <t xml:space="preserve"> The standards of Federal requirements are being met. Our Facility is in compliance because we follow Title 17 and Title 22. We encourage individual choice.</t>
  </si>
  <si>
    <t xml:space="preserve"> The standards of Federal Requirements are being met. Our facility is in compliance because we follow Title 17 and Title 22. We also encourage individual choice.</t>
  </si>
  <si>
    <t xml:space="preserve"> The standards of Federal requirements are being met.Our facility is in compliance because we follow Title 17 and Title 222 We also encourage individual choice</t>
  </si>
  <si>
    <t>H18836</t>
  </si>
  <si>
    <t>H18837</t>
  </si>
  <si>
    <t>H18846</t>
  </si>
  <si>
    <t>Dawns Development Center</t>
  </si>
  <si>
    <t xml:space="preserve"> 1134 W Manchester Ave, Los Angeles, CA 90044</t>
  </si>
  <si>
    <t>Barbara Kizzie</t>
  </si>
  <si>
    <t>3232157565</t>
  </si>
  <si>
    <t xml:space="preserve">Dawns Development Center </t>
  </si>
  <si>
    <t>1134 W Manchester Ave, Los Angeles, CA 90044</t>
  </si>
  <si>
    <t xml:space="preserve">Barbara Kizzie </t>
  </si>
  <si>
    <t xml:space="preserve"> (323) 778-7332</t>
  </si>
  <si>
    <t xml:space="preserve"> We asked consumers, direct care staff, and administrators to participate in this self-assessment. </t>
  </si>
  <si>
    <t xml:space="preserve"> Every consumer is given the opportunity to engage in community integrated activities including; opportunities of employments , community life engagement , control of personal resources &amp; receiving of services within the community.</t>
  </si>
  <si>
    <t xml:space="preserve"> Consumers have access to public and private transportation at their preferred time of usage.</t>
  </si>
  <si>
    <t xml:space="preserve"> At all times consumers full access to the greater community, including opportunities to seek employment and work in competitive integrated settings, engage in community life, control personal resources, and receive services in the community, to the same degree of access as individuals not receiving regional center services.</t>
  </si>
  <si>
    <t xml:space="preserve">  Yes , continue to diversify the staff that provide care to individuals.</t>
  </si>
  <si>
    <t xml:space="preserve">  Complaint/grievance policies are listed and outlined.</t>
  </si>
  <si>
    <t xml:space="preserve">  During house meetings and personal conferences with individuals here is an opportunities to modify their services or schedules and/or voice their concerns.</t>
  </si>
  <si>
    <t xml:space="preserve">  We meet Federal Requirement #5 by facilitating individual choice regarding services and supports, and who provides them in setting/service.</t>
  </si>
  <si>
    <t>H18851</t>
  </si>
  <si>
    <t>Denice Torrey</t>
  </si>
  <si>
    <t>Sibi Center Adult Day Program</t>
  </si>
  <si>
    <t>2600 W 54th St</t>
  </si>
  <si>
    <t>3238283212</t>
  </si>
  <si>
    <t>H18863</t>
  </si>
  <si>
    <t>New attitude</t>
  </si>
  <si>
    <t>5261 WestHaven St Los Angeles Ca 90016</t>
  </si>
  <si>
    <t xml:space="preserve"> Our facility is compliant because we follow Title 17 and Title 22 Regulations and we also encourage individual choices.</t>
  </si>
  <si>
    <t xml:space="preserve"> Our facility is compliant because we follow Title 17 and Title 22 Regulations choice.</t>
  </si>
  <si>
    <t xml:space="preserve"> The standards of Federal Requirements are being met. Our facility is in compliance because we follow Title 17 and Title 22 We also encourage individual choice.</t>
  </si>
  <si>
    <t xml:space="preserve"> We have met the service standards of federal Requirements #4 because our facility follows Title 17 and Title 22 and are compliant..We also encourage individual choice.</t>
  </si>
  <si>
    <t xml:space="preserve"> We have met the service standards of federal Requirements # 5 because our facility follows Title 17 and title 22 and are compliant. We also encourage individual choice.</t>
  </si>
  <si>
    <t xml:space="preserve"> We have met the service standards of Federal requirements # 6 because our facility follows Title 17 and Title 22 and are compliant. We also encourage individual choice.</t>
  </si>
  <si>
    <t xml:space="preserve"> We have met the service standards of Federal requirement # 7 because our facility follows Title 17 and Title 22 and are compliant. We also encourage individual choice.</t>
  </si>
  <si>
    <t xml:space="preserve"> The Standards of Federal Requirements are being met. Our facility is in compliance because we follow Title 17 and title 22. We encourage individual choice.</t>
  </si>
  <si>
    <t xml:space="preserve"> The standards of Federal requirements are being met . Our facility is in compliance because we follow Title 17 and Title 22. We also encourage individual choice.</t>
  </si>
  <si>
    <t>H18868</t>
  </si>
  <si>
    <t>17419 Lysander Dr., Carson, CA 90746</t>
  </si>
  <si>
    <t xml:space="preserve"> This facility has no consumers at this time because there was a fire in 2019 and the construction is almost complete. </t>
  </si>
  <si>
    <t xml:space="preserve"> Depending on the individuals behavior level (determined by the Regional Center), sometimes the opportunities are limited with the broader community. </t>
  </si>
  <si>
    <t xml:space="preserve"> Yes individuals will participate in Day Programs and Day Work Programs which may not necessarily be in the broader community but are separate.</t>
  </si>
  <si>
    <t xml:space="preserve"> There will be an activity calendar for the individuals but they are able to participate in other group activities as long as they are in line with the IPP and house rules.</t>
  </si>
  <si>
    <t xml:space="preserve"> If the individuals service level (in compliance with IPP) allow for him/her to seek employment it is available.</t>
  </si>
  <si>
    <t xml:space="preserve"> When the consumers are placed they receive an IPP.</t>
  </si>
  <si>
    <t xml:space="preserve"> There will be an IPP for all consumers.</t>
  </si>
  <si>
    <t xml:space="preserve"> Once consumers are placed, they will be asked individually once a month by staff regarding any concerns with their rights. Individuals will have a grievance plan in respect to their rights. When their Regional Center worker comes out for quarterly visits, the individuals will be asked by them if there are any questions or concerns regarding their rights, Atleast once a month, individuals will come together in their facility in a group/ peer forum for rights discussion. All rights will be posted and a copy placed in their drawer in their room with their personal papers.</t>
  </si>
  <si>
    <t xml:space="preserve"> All individuals have the right to talk to the staff, caretakers or administrator concerning issues according to their need and concern one on one. Consumers also have the ability to call and speak with their Regional Center CPC worker at anytime.</t>
  </si>
  <si>
    <t xml:space="preserve"> Depending on the consumers ability to handle all toileting, per IPP, we may have to use the hand on hand, or hand over hand assistance technique to have proper hygiene and be free from odor.</t>
  </si>
  <si>
    <t xml:space="preserve"> As long as the individual follows the visitor policy set in place for the facility. We would like to be able to check the visitor out, for the safety of other consumers and staff, before we get too comfortable. This does not pertain to their regular family, church member friends, and school or day program class mates.</t>
  </si>
  <si>
    <t xml:space="preserve"> Consumers are welcomed to express any grievances or changes to staff, administrator and service coordinator</t>
  </si>
  <si>
    <t xml:space="preserve"> We have a visitor policy in place to protect all clients, it addresses family, friends and new visitors consumers have met which includes hours of visitation.</t>
  </si>
  <si>
    <t>H18869</t>
  </si>
  <si>
    <t>H18878</t>
  </si>
  <si>
    <t>George/Monique Mason</t>
  </si>
  <si>
    <t>Mason's Group Home</t>
  </si>
  <si>
    <t>10911 S. Western Ave. Los Angeles,CA.90047</t>
  </si>
  <si>
    <t>Monique Mason</t>
  </si>
  <si>
    <t>3238672549</t>
  </si>
  <si>
    <t xml:space="preserve">  Adult Residential Facility </t>
  </si>
  <si>
    <t xml:space="preserve"> It's always a Consumers choice</t>
  </si>
  <si>
    <t xml:space="preserve"> It is always a Consumer's choice.</t>
  </si>
  <si>
    <t xml:space="preserve"> Based on Consumer's individual needs and preference.Consumer first always</t>
  </si>
  <si>
    <t xml:space="preserve"> All Federal requirements are currently met and adhered too</t>
  </si>
  <si>
    <t xml:space="preserve"> it is always a Consumer's choice</t>
  </si>
  <si>
    <t xml:space="preserve"> Always a Consumer's choice</t>
  </si>
  <si>
    <t xml:space="preserve"> The setting is physically accessible to the individual.</t>
  </si>
  <si>
    <t xml:space="preserve"> I stay within the guidelines with Title 22 and Title 17.</t>
  </si>
  <si>
    <t xml:space="preserve"> It is written in my program plan.</t>
  </si>
  <si>
    <t>SCLARC;WRC</t>
  </si>
  <si>
    <t>H19549</t>
  </si>
  <si>
    <t>KRISHNA KAUR KHALSA</t>
  </si>
  <si>
    <t>MAIN GATE BOARD &amp; CARE, INC</t>
  </si>
  <si>
    <t>2179 W. 21st STREET</t>
  </si>
  <si>
    <t>323-938-8397</t>
  </si>
  <si>
    <t>FDLRC;HRC;SCLARC;WRC</t>
  </si>
  <si>
    <t>H19654</t>
  </si>
  <si>
    <t>Ollie Allen</t>
  </si>
  <si>
    <t>Allen Family Home 1</t>
  </si>
  <si>
    <t xml:space="preserve">2543 Burnside Ave </t>
  </si>
  <si>
    <t>3239659133</t>
  </si>
  <si>
    <t>Our service is integrated and supports full access to the greater community, including opportunities to seek employment and work in competitive integrated settings, engage in community life, control personal resources, and receive services in the community, to the same degree of access as individuals not receiving regional center services.</t>
  </si>
  <si>
    <t xml:space="preserve">Our services are selected by the individual from among various options, including non-disability specific options and an option for a private room in a residential setting. The options are identified and documented in the Individual Program Plan and are based on the individual's needs, preferences, and, for residential settings, resources available for room and board. </t>
  </si>
  <si>
    <t xml:space="preserve">Our service ensures an individual's rights of privacy, dignity, respect, and freedom from coercion and restraint. </t>
  </si>
  <si>
    <t>Our service optimizes but does not regiment individual initiative, autonomy and independence in making life choices, including daily activities, physical environment and with whom to interact.</t>
  </si>
  <si>
    <t xml:space="preserve">Our service facilitates individual choice regarding services and supports, and who provides them. </t>
  </si>
  <si>
    <t>Our facility has a specific physical place that can be owned, rented or occupied under a legally enforceable agreement by the individual receiving services, and the individual has, at a minimum, the same responsibilities and protections from eviction that tenants have under the landlord tenant law of the State, county, city or other designated entity. For settings in which landlord tenant laws do not apply, the State must ensure that a lease, residency agreement or other form of written agreement will be in place for each participant and that the document provides protections that address eviction processes and appeals comparable to those provided under the jurisdiction’s landlord tenant law.</t>
  </si>
  <si>
    <t xml:space="preserve">Each individual has privacy in his/her sleeping or living unit:  1. Units have entrance doors lockable by the individual, with only appropriate staff having keys to doors as needed.  2. Individuals sharing units have a choice of roommates in that setting.  3. Individuals have the freedom to furnish and decorate their sleeping or living units within the lease or other agreement. </t>
  </si>
  <si>
    <t xml:space="preserve">Individuals have the freedom and support to control their own schedules and activities, and have access to food at any time. </t>
  </si>
  <si>
    <t xml:space="preserve"> Individuals are able to have visitors of their choosing at any time. </t>
  </si>
  <si>
    <t xml:space="preserve">Our setting is physically accessible to the individual. </t>
  </si>
  <si>
    <t xml:space="preserve"> Everyone has a private room</t>
  </si>
  <si>
    <t xml:space="preserve"> ESSC works very hard to accommodate all outing wishes and we have a very strong community component. We use public transportation, and take walks. We have a 1:3 ratio which allows for more opportunity for safe community access. There are times when call-outs, weather, and service time restraint may cause an outing to be postponed for an individual.</t>
  </si>
  <si>
    <t>63</t>
  </si>
  <si>
    <t xml:space="preserve"> NONE</t>
  </si>
  <si>
    <t xml:space="preserve"> N/a</t>
  </si>
  <si>
    <t xml:space="preserve"> Face to face </t>
  </si>
  <si>
    <t xml:space="preserve"> The options are identified and documented in the Individual Program Plan and are based on the individual's needs, preferences, and, for residential settings, resources available for room and board.</t>
  </si>
  <si>
    <t xml:space="preserve"> no restrictions</t>
  </si>
  <si>
    <t>Activity Center</t>
  </si>
  <si>
    <t>905, 915</t>
  </si>
  <si>
    <t xml:space="preserve"> face to face </t>
  </si>
  <si>
    <t>Easterseals Southern California</t>
  </si>
  <si>
    <t xml:space="preserve"> Adult Residential Facility (905) </t>
  </si>
  <si>
    <t xml:space="preserve"> 905: Adult Residential Facility </t>
  </si>
  <si>
    <t>HRC;WRC</t>
  </si>
  <si>
    <t>Angela P Rodriguez</t>
  </si>
  <si>
    <t>Social Vocational Services</t>
  </si>
  <si>
    <t>(310) 944-3303</t>
  </si>
  <si>
    <t>CVRC;ELARC;FDLRC;GGRC;HRC;IRC;KRC;NLACRC;RCOC;SARC;SCLARC;SGPRC;TCRC;WRC</t>
  </si>
  <si>
    <t xml:space="preserve"> Activities are based on the desires of the individuals and are given the opportunity to choose club activities that is in keeping with their personal preference and Individual Needs and Services Plan goals. In addition to choosing the type of activity there is an opportunity to also choose the frequency.  Activities are chosen monthly in order to create an individualized activity calendar however changes can be made as needed.   Program staffing ratio is an average 1:3 ratio which affords the program the ability to adjust group size to best serve participate need.</t>
  </si>
  <si>
    <t xml:space="preserve"> Consistent with SVS Philosophy of full integration,   individuals have vast opportunities to interact with community members who are not receiving regional center services, and are not paid staff or volunteers. Staff work closely with participants to promote independence while participating in a wide variety of community interaction such as purchasing program supplies, taking fitness classes open to all members of the community, participating in volunteer work opportunities.  Program staff encourage participants take the initiative when interacting with community members and are always there to assist if a problem arises or an individual needs additional assistance.</t>
  </si>
  <si>
    <t xml:space="preserve"> Individuals are in control of their personal resources at all times.  Staff do not hold client moneys nor do they assist with any transactions involving client financial information (debit cards/credit cards).  Bags/backpacks, wallets and phones are with or near their person at all times.  Lockers are provided to secure personal items and participants maintain possession of the key at all times.</t>
  </si>
  <si>
    <t xml:space="preserve"> SVS makes every attempt to maintain a current Regional Center IPP on file for each individual.  In the event we do not have a current IPP, SVS works closely with the RC SC to obtain a copy and if unsuccessful with work with Quality Assurance Liaison at RC to obtain a current copy.</t>
  </si>
  <si>
    <t xml:space="preserve"> If a participant has attended another service, there may be mention of it in the I.P.P received in the referral packet.  Rarely is SVS aware of any service the participant may have been referred to prior to SVS.</t>
  </si>
  <si>
    <t xml:space="preserve"> Confidentiality of an individual's personal information is a priority at SVS.   All client files with confidential information are kept locked in files only available to staff that have permission to access. The privacy of these files are ensured by the Guardian of files, which lists the only individuals who are permitted access to the files. Additionally, all field files that staff take in the community protect privacy by containing redacted information.  Staff receive an annual in-service on client confidentiality and HIPPA laws.</t>
  </si>
  <si>
    <t xml:space="preserve"> SVS understands we serve a vulnerable population and we accord all individuals as much privacy as possible.  Individuals have the right to use the restroom independently, unless they require assistance from staff, in which case they are still provided with privacy by only being accompanied by the individual providing assistance.</t>
  </si>
  <si>
    <t xml:space="preserve"> SVS matches bilingual staff with individuals who do not speak English or prefer to communicate in their preferred language.  For those individuals with difficulties with communication, the program provides a picture board for assistance.  Individuals are encouraged to bring their communication device from home to use at their program.  The program has the ability to contract with a speech therapist to provide consultation services as needed.</t>
  </si>
  <si>
    <t xml:space="preserve"> Program participants are able to dress in clothing they choose.  When participating in Competitive Integrated Employment opportunities activities may include discussions about the dress code for varying employment opportunities. For example, in professional development and self-improvement discussions about appropriate interview attire may be discussed for training and guidance on how to dress and groom appropriately for the setting.</t>
  </si>
  <si>
    <t xml:space="preserve"> In instances where private meetings are requested a private space is provided.</t>
  </si>
  <si>
    <t xml:space="preserve"> Individuals can and do carry their own cell phones and are afforded privacy to use for talk to text communication.  If privacy is requested staff will make private area available</t>
  </si>
  <si>
    <t xml:space="preserve"> SVS does not utilize restraints</t>
  </si>
  <si>
    <t xml:space="preserve"> SVS does not use delayed egress devices or secured perimeters</t>
  </si>
  <si>
    <t xml:space="preserve"> All participant intake, enrollment Title 17 and 22 documents, participants annual review and handbooks support the tenets of of FR3.</t>
  </si>
  <si>
    <t xml:space="preserve"> The development and implementation of Individual Needs and Services Plans rely heavily on the identification of preferred activities of each individual served. Each Inclusion Center develops a menu of activities to form clubs in the areas of  career exploration, cooking, computers, health and wellness, leisure, sports, fitness, horticulture, art, music and many other areas.   These     Activities are customized to each individuals preferences and to develop their individual monthly calendar of activities.</t>
  </si>
  <si>
    <t xml:space="preserve"> All individuals have a section in their individual needs and services plan that is used to list their choice of activities, as well as their frequency desired. Additionally, individuals are provided with various choices if they decide they do not want to participate in their scheduled activity.  Individuals meet with administrative staff to choose activities to develop their individual monthly calendar of activities.   If on a particular day an individual would like to change their regularly schedules activity accommodations are made.</t>
  </si>
  <si>
    <t xml:space="preserve"> Individuals can request to spend some time, including dining, alone or in a private area. Staff will accompany them but allow space to have some personal time.</t>
  </si>
  <si>
    <t xml:space="preserve"> At SVS, clients have the right to make personal decisions in regards to religion or voting. The topics would not be discussed during the Day Program due to sensitivity on those issues. If the club activity included something that goes against their personal beliefs we would make the necessary changes so that all the individuals felt comfortable and could participate fully.</t>
  </si>
  <si>
    <t xml:space="preserve"> During the intake process and annual at the IPP meeting, the Grievance Procedure Policy is reviewed with the individual and the whole support team.   This policy is contained as part of the Client Satisfaction Survey form which is also conducted annually</t>
  </si>
  <si>
    <t xml:space="preserve"> All SVS participant intake, enrollment, CCL and Title 17 rights documents, participate annual review and participant handbooks support the tenets of FR5 standard for standards for client choice</t>
  </si>
  <si>
    <t>Melvin Randolph</t>
  </si>
  <si>
    <t>other</t>
  </si>
  <si>
    <t>HRC;SCLARC</t>
  </si>
  <si>
    <t>H73480</t>
  </si>
  <si>
    <t>Ruth Aaron</t>
  </si>
  <si>
    <t>310 863-4955</t>
  </si>
  <si>
    <t xml:space="preserve"> Some individuals have relationships with members of the larger community who are not served by the regional center. They go on outings with non paid staff.</t>
  </si>
  <si>
    <t xml:space="preserve"> Yes, individuals and/or their family members, conservators or friends, are encouraged to visit several homes and programs and to make a choice.</t>
  </si>
  <si>
    <t xml:space="preserve"> The placement agency give the individuals, family or conservator two or more homes to visit. They then make a selection. If after they are in the home and are not satisfied, they have the option to go to another home. It's my understanding this procedure is noted in the case record.</t>
  </si>
  <si>
    <t xml:space="preserve"> Yes, a list of client rights are given to the individuals, family, and /or conservators during the admission processs and are posted in the facility, and staff sign a statement of 'Zero Tolerance of Abuse of individuals'.</t>
  </si>
  <si>
    <t xml:space="preserve"> Staff is trained on the rights of individuals and we monitor to ensure compliance.</t>
  </si>
  <si>
    <t xml:space="preserve"> The facility hires multicultural staff to ensure cultural sensitivity and have made use of    community resources to meet the needs of individuals, i.e. sign language instructor, etc.</t>
  </si>
  <si>
    <t xml:space="preserve"> Individuals are allowed to entertain their guests in the privacy of their room or in common areas of their home.</t>
  </si>
  <si>
    <t xml:space="preserve"> Each individual has their own room with night- stands, closet, and dressers to secure their belongings.</t>
  </si>
  <si>
    <t xml:space="preserve"> Individuals who are verbal and/or who has the ability, to use such devices do make use of them in private.</t>
  </si>
  <si>
    <t xml:space="preserve"> Clients have free access of all areas in their home.   There are no restricted areas.</t>
  </si>
  <si>
    <t xml:space="preserve"> The facility is prohibited from using restraints on individuals.</t>
  </si>
  <si>
    <t xml:space="preserve"> We do not have any delayed egress or secured perimeters.</t>
  </si>
  <si>
    <t xml:space="preserve"> We do not have any mechanical devices that prevent individuals from freely going in and out of the facility, do not use 'restraints', and the privacy and dignity of the individual is respected.</t>
  </si>
  <si>
    <t xml:space="preserve"> Individuals have choice of activities and preferences.</t>
  </si>
  <si>
    <t xml:space="preserve"> Not all individuals are expected to engage in all planned activities, only those of their choice.</t>
  </si>
  <si>
    <t xml:space="preserve"> Some individuals plan and participate in community activities with non-disable peers and family members.</t>
  </si>
  <si>
    <t xml:space="preserve"> The achievement of the IPP goals are monitored quarterly by the placement agency to ensure goals are met.</t>
  </si>
  <si>
    <t xml:space="preserve"> They may stay home, attend Adult Day Health Centers of their choice of days, or have individual habilitation activities.</t>
  </si>
  <si>
    <t xml:space="preserve"> Individuals which may be of retirement age can choose to stay home, attend a medically supported day center, or other options of their choosing as defined by federal guidelines.</t>
  </si>
  <si>
    <t xml:space="preserve"> Each individual has a service coordinator who will help them relocate when requested.</t>
  </si>
  <si>
    <t xml:space="preserve"> Terms of eviction and procedure are spelled out in the admission agreement.</t>
  </si>
  <si>
    <t xml:space="preserve"> Upon admission, individuals are informed, given a copy of and explained all policies/procedures concerning facility rules, including when providers can evict, and the conditions that must be met and followed before a person can be evicted.</t>
  </si>
  <si>
    <t xml:space="preserve"> Each individual has their own room/space.</t>
  </si>
  <si>
    <t xml:space="preserve"> Individuals are assessed for compatibility and have a choice of roommates.</t>
  </si>
  <si>
    <t xml:space="preserve"> They have choice of furnishings, pictures and room decor.</t>
  </si>
  <si>
    <t xml:space="preserve"> Intellectual abilities is a factor. Some individuals are profoundly challenged and therefore unable to navigate keys or recognize the purpose of a key; even though all doors have the ability to be locked.</t>
  </si>
  <si>
    <t xml:space="preserve"> Only necessary, cleared, and or invited persons have access to the rooms of clients.</t>
  </si>
  <si>
    <t xml:space="preserve"> Each individual has a personal room, and the staff assist them to control who enters their space.</t>
  </si>
  <si>
    <t xml:space="preserve"> Certain modifications are in place based on intellectual ability of the individuals. All have choice of eating time and access to the larger community. Some have no safety awareness and must be provided transportation for their safety.</t>
  </si>
  <si>
    <t xml:space="preserve"> Individuals can and do have visitors of their choice.  They do go with family and friends outside of the home.</t>
  </si>
  <si>
    <t xml:space="preserve"> A number of individuals do have visitors such as family members and conservators, and are provided for extended visits upon request.</t>
  </si>
  <si>
    <t xml:space="preserve"> Individuals are encouraged to have visitors, visit and strengthen meaningful relationships outside of their residential facility.</t>
  </si>
  <si>
    <t xml:space="preserve"> There are no areas 'off limits' to individuals living in the home.</t>
  </si>
  <si>
    <t xml:space="preserve"> Yes, all individuals have their own bed, dresser, night stands, closet, and other areas as needed.</t>
  </si>
  <si>
    <t xml:space="preserve"> Individuals have free access to move in and out of house, and appliances/furniture such as night stands, closets, chairs, tv's, radios are in their bedrooms.</t>
  </si>
  <si>
    <t>H73480, H73550, H73592, H73622</t>
  </si>
  <si>
    <t>W Thomas Aaron</t>
  </si>
  <si>
    <t>Grace Care Corporation</t>
  </si>
  <si>
    <t>317 E. 189th Street Carson, 90746</t>
  </si>
  <si>
    <t>3232956590</t>
  </si>
  <si>
    <t xml:space="preserve"> The supporting documents are in  the IPP plan that is developed by the regional center, individual's family, friends, circle of support, DSP staff and residential facility administrator.</t>
  </si>
  <si>
    <t xml:space="preserve"> An individuals IPP is adhered to closely as to meet the specific needs of that individual.</t>
  </si>
  <si>
    <t xml:space="preserve"> Individuals are encouraged to exercise their preferences that are age appropriate and of their choice.</t>
  </si>
  <si>
    <t xml:space="preserve"> The staff must complete a minimum of 12 hours per year of CEU's in addition to in-house training provided by the Behaviorist.</t>
  </si>
  <si>
    <t xml:space="preserve"> individuals have free access to all areas of their facility.</t>
  </si>
  <si>
    <t xml:space="preserve"> Individuals have full access to all areas of a facility.</t>
  </si>
  <si>
    <t xml:space="preserve"> An IPP which is developed by the facility, an individual/family and circle of support outlines the service and method of delivery to included involvement in larger community.</t>
  </si>
  <si>
    <t xml:space="preserve"> Individuals which may be of retirement age can choose to stay home, attend a medically supported day center, if applicable, and/or other options of their choosing as defined by federal guidelines.</t>
  </si>
  <si>
    <t xml:space="preserve"> Upon admission, individuals are informed, given a copy of and explained all policies/procedures concerning facility accommodations.</t>
  </si>
  <si>
    <t xml:space="preserve"> They have choice of furnishings, pictures and basic room decor.</t>
  </si>
  <si>
    <t xml:space="preserve"> Some individuals are profoundly challenged and therefore unable to navigate keys, even though all doors have the ability to be locked.</t>
  </si>
  <si>
    <t xml:space="preserve"> Though each individual might not have own room, each has personal space to control/secure personal items such as clothing, money, etc.</t>
  </si>
  <si>
    <t xml:space="preserve"> Certain modifications are in place based on intellectual ability of the individuals.</t>
  </si>
  <si>
    <t xml:space="preserve"> A number of individuals have visitors such as family members and conservers and are provided for extended visits upon request.</t>
  </si>
  <si>
    <t>H73485</t>
  </si>
  <si>
    <t>LARA OKUNUBI</t>
  </si>
  <si>
    <t>IDEAL DAY PROGRAM</t>
  </si>
  <si>
    <t>3970 WEST MARTIN LUTHER KING BLVD</t>
  </si>
  <si>
    <t>3107018704</t>
  </si>
  <si>
    <t>FaceToFace;FocusGroups;Other</t>
  </si>
  <si>
    <t xml:space="preserve"> Based on each person's preferred communication method (including use of technology and pictorials), we conducted input session regarding interests, needs, preferences and quality of services received from Ideal.  The feedback was recorded by designated staff and honored in activity planning. </t>
  </si>
  <si>
    <t xml:space="preserve"> We utilize person-centered planning to identify individual's with similar interest and group community activities are conducted based on these preferences.</t>
  </si>
  <si>
    <t xml:space="preserve"> Most activities occur in greater community settings where individuals are supported to explore preferred activities as they interact with community members, making small purchases at the store, mall, swap meets or participating in recreational activities at the Park, museum, library, etc.</t>
  </si>
  <si>
    <t xml:space="preserve"> We provide pre-employment and employment services for those who have identified vocational goals as important to them.</t>
  </si>
  <si>
    <t xml:space="preserve"> We honor the preferences of each Consumer in meeting their IPP goals. We received grant to purchase wheelchair vans, this has made a huge difference in accommodating preferences and fostering access.</t>
  </si>
  <si>
    <t xml:space="preserve"> We offer transportation services and some arrive by public or family transportation, as desired.  We received grant to purchase wheelchair vans, this has made a huge difference in accommodating preferences</t>
  </si>
  <si>
    <t xml:space="preserve"> As a Day program we are not payee for their SSI benefits. We however, conduct money management skill training and support those who bring money to make desired purchases.</t>
  </si>
  <si>
    <t xml:space="preserve"> Individuals have full access to greater community and activities of choice.  Having a wheelchair accessible van (Grant) facilitated meeting this standard.</t>
  </si>
  <si>
    <t xml:space="preserve"> It is part of the referral protocol to receive the IPP at the time of enrollment in our services, and subsequent updated version every three years.</t>
  </si>
  <si>
    <t xml:space="preserve"> IPP is a tri-annual document which is not modified on a daily basis so it may not capture every recent occurrence such as options considered prior to selecting our service.</t>
  </si>
  <si>
    <t xml:space="preserve"> At the time of enrollment we utilize person-centered tools to understand what is important to &amp; for, what's working or not, preferred routine, good day/bad day, etc to explain our services and the feedback from each individual informs our promise, planning and practice for their services.</t>
  </si>
  <si>
    <t xml:space="preserve"> Our support staff are attuned to the communication preferences of each individual they support and they make concerted efforts to treat them with respect, dignity and privacy, at all times.</t>
  </si>
  <si>
    <t xml:space="preserve"> Individuals receive training on how to understand and enforce their rights.  Support Staff are also trained on how to honor the rights of service recipients.</t>
  </si>
  <si>
    <t xml:space="preserve"> Information ishared on a need to know basis and communication is conducted with utmost respect.</t>
  </si>
  <si>
    <t xml:space="preserve"> For those who are able to use bathrooms independently, they have been trained to maintain privacy.  For those we assist with personal care, a private room/space is utilized.</t>
  </si>
  <si>
    <t xml:space="preserve"> Communication is based on person-centered support.</t>
  </si>
  <si>
    <t xml:space="preserve"> No restrictions apply.  Individuals are assisted to maintain respectful appearance.</t>
  </si>
  <si>
    <t xml:space="preserve"> We utilize open space.  As reasonably possible private visit is encouraged.</t>
  </si>
  <si>
    <t xml:space="preserve"> All employees have received a 2-day person-centered training and the practice is monitored by supervisors.</t>
  </si>
  <si>
    <t xml:space="preserve"> We provide coat hangers and a wall cabinets for temporary storage.</t>
  </si>
  <si>
    <t xml:space="preserve"> Individuals have access to classroom table phones, pay phone outside the building and use of personal cell phones</t>
  </si>
  <si>
    <t xml:space="preserve"> Within reasonable boundaries, visitors are screened for safety.  Otherwise no restrictions is imposed.</t>
  </si>
  <si>
    <t xml:space="preserve"> We use postural support most of the time but our certified professionals will use approved physical restraints only as a last resort for individuals who pose a danger to self and others.</t>
  </si>
  <si>
    <t xml:space="preserve"> We support individuals who habitually AWOL</t>
  </si>
  <si>
    <t xml:space="preserve"> Individualized services are provided to meet the person-centered health &amp; safety needs of each person(important to and important for)</t>
  </si>
  <si>
    <t xml:space="preserve"> Individuals are supported with options to choose from based on what has been identified as important to them.  We utilize Choice Board for those who don't use words to communicate.</t>
  </si>
  <si>
    <t xml:space="preserve"> We utilize a standard curriculum with generic activities, however participation is individualized. We have one hour during the day when individuals can engage in any activity of choice.  In a day program setting</t>
  </si>
  <si>
    <t xml:space="preserve"> Individuals have opportunity for interactions with other members of the community in different settings.</t>
  </si>
  <si>
    <t xml:space="preserve"> We practice person-centered support by identifying and honoring activities that important to and for each person; and pairing them up with people of similar interest.</t>
  </si>
  <si>
    <t xml:space="preserve"> due to possibility of choking hazard all individuals are supervised during meals.</t>
  </si>
  <si>
    <t xml:space="preserve"> Yes, we support all basic human rights</t>
  </si>
  <si>
    <t xml:space="preserve"> Services are individualized based on need (medical/social), interest, preferences, culture, important for and important to; at the same time applying reasonable ways to balance both.</t>
  </si>
  <si>
    <t xml:space="preserve"> We make accomodation based on expressed preferences (culture, language or social).</t>
  </si>
  <si>
    <t xml:space="preserve"> Individuals are trained and supported to express and file grievances whenever they occur.</t>
  </si>
  <si>
    <t xml:space="preserve"> individuals are supported to modify services, vocational or social activities in a way that complements their schedules.</t>
  </si>
  <si>
    <t xml:space="preserve"> Yes, we have a Senior Program to address continuum of care, trajectory of aging and changing needs.</t>
  </si>
  <si>
    <t xml:space="preserve"> Our satisfaction survey indicates that individuals are content with out services due to person-centered practices.</t>
  </si>
  <si>
    <t xml:space="preserve"> Beyond compliance, we are committed to improving services that moves people's life forward.  The Grant to provide person-centered training to our staff has truly enhanced our services and subsequently quality of life for all.</t>
  </si>
  <si>
    <t>H73491</t>
  </si>
  <si>
    <t>Allen Famiily Home 2</t>
  </si>
  <si>
    <t>6217 Verdun Ave</t>
  </si>
  <si>
    <t>3232950696</t>
  </si>
  <si>
    <t xml:space="preserve">We offer a setting/service that is selected by the individual from among various options, including non-disability specific options and an option for a private room in a residential setting. The options are identified and documented in the Individual Program Plan and are based on the individual's needs, preferences, and, for residential settings, resources available for room and board. </t>
  </si>
  <si>
    <t>We offer a setting/service that ensures an individual's rights of privacy, dignity, respect, and freedom from coercion and restraint.</t>
  </si>
  <si>
    <t>We offer a positive setting/service optimizes but does not regiment individual initiative, autonomy and independence in making life choices, including daily activities, and physical environment with whom to interact.</t>
  </si>
  <si>
    <t>Client's Rights Policy &amp; Procedures  Grievance Policy &amp; Procedures</t>
  </si>
  <si>
    <t>Written Residential agreements  Request for New Housing Forms  Eviction protection and appeals process policies.</t>
  </si>
  <si>
    <t xml:space="preserve"> Each individual has privacy in his/her sleeping or living unit:  1. Units have entrance doors lockable by the individual, with only appropriate staff having keys to doors as needed.  2. Individuals sharing units have a choice of roommates in that setting.  3. Individuals have the freedom to furnish and decorate their sleeping or living units within the lease or other agreement.</t>
  </si>
  <si>
    <t xml:space="preserve">Our consumers have the freedom and support to control their own schedules, activities, and have access to food at any time. </t>
  </si>
  <si>
    <t xml:space="preserve">Individuals are able to have visitors of their choosing at any time. </t>
  </si>
  <si>
    <t>Our setting is physically accessible to the individual.</t>
  </si>
  <si>
    <t>H73499</t>
  </si>
  <si>
    <t>H73507</t>
  </si>
  <si>
    <t>Mitchells Group Home #3</t>
  </si>
  <si>
    <t>3110 W 54th Street, Los Angeles CA 90044</t>
  </si>
  <si>
    <t>Mia Bryant</t>
  </si>
  <si>
    <t>(323) 754-9815</t>
  </si>
  <si>
    <t xml:space="preserve">  All fo the above methods were used in the process of assessment process for this survey.</t>
  </si>
  <si>
    <t xml:space="preserve">  Consumers are always encouraged to take part in individualized and/or group outings and activities within the community. At their discretion and with their provided resources, and availability of staff.  Activities encouraged include; paid employment, exercise, shopping, utilization of public transportation, attendance of movies ,concerts ,amusement parks, farmers markets,  as well as the development  of relationships both personal and platonic with persons (individuals) of the community.  </t>
  </si>
  <si>
    <t xml:space="preserve">  Consumers are always supported to make meaningful relationships both platonic and personal with individuals that they meet in the community. This is not limited to individuals that consumers come in contact with during their workshops and  adult day program.Consumers family often reach out to the facility to coordinate and make contact the consumers which include ; visits, overnight stays, &amp; holiday stays.</t>
  </si>
  <si>
    <t xml:space="preserve">  Consumers have the choice to seek paid employment. The consumers we currently serve are working on learning how to write their name, learning their address, and confidential information such as social security numbers and DOB. MGH also emphasized money management as a skill that will better prepare its consumers for employment. An example of current efforts include money management ; letting consumer pay a cashier the exact amount of money owed and making sure they received the correct amount of change. Staff also hold mock interviews and practice dressing in proper interview attire.Once we have mastered these tasks consumers are further encouraged to seek paid employment, as these are the skills necessary for gainful employment.</t>
  </si>
  <si>
    <t xml:space="preserve">  Consumers are always encouraged to seek personal services within the community. At the moment consumers are working on being comfortable in environments outside of their home to consume personal services. Due to behavioral issues we are working on integrating the consumers in the public environment to consume personal services.   At this time personal grooming is done at their residence by professional; physicians ,podiatrists, cosmetologists and barbers.</t>
  </si>
  <si>
    <t xml:space="preserve">  Consumers are working towards managing their behaviors and temperament in public. Transportation is readily available within the area which includes ; 24 hour access to vehicle on site, metro bus, family and friends vehicles as well as ride shares (Uber &amp; Lyft). In order to optimize  their independence we are also encourage  relationship with persons of the community that would be potential resources of transportation.</t>
  </si>
  <si>
    <t xml:space="preserve">  Currently we are working with the consumers on money management skills 90&amp;percnt; of them do not have money management skills . Begin with the identification of coins and cash. Most consumers have not yet grasped the value of money. Staff encourage the consumer to be purposeful with their money and not to spend their resources  in a frivolous or irresponsible fashion.</t>
  </si>
  <si>
    <t xml:space="preserve">  This residential facility is fully committed to meeting the Federal Requirement #1, based on the assessment in the above questions .</t>
  </si>
  <si>
    <t xml:space="preserve">  Not all current IPPs define consumers needs however we are working diligently with the regional center(s) to ensure that the future IPP's reflect consumer needs.</t>
  </si>
  <si>
    <t xml:space="preserve">  Based on Federal Requirement #2 we partially met the standards for this service, with intentions to for future IPP's to reflect those needs.</t>
  </si>
  <si>
    <t xml:space="preserve">  During house meetings and personal conference we inform individuals in a manner they will understand concerning their rights to privacy, dignity, respect, and freedom from coercion and restraint</t>
  </si>
  <si>
    <t xml:space="preserve">  We have monthly in-services and written notices posted throughout the facilities to reinforce these procedures and policies.</t>
  </si>
  <si>
    <t xml:space="preserve">  We have monthly in-services, house meetings, written posters, training videos, and notices.</t>
  </si>
  <si>
    <t xml:space="preserve">  Staff have been trained to give notice to consumers, and to respect their individualized rights to privacy in bathrooms, and during assisted personal care.</t>
  </si>
  <si>
    <t xml:space="preserve">  Staff communicate with individuals and are made aware of heir preferences during house meeting and personal conferences.</t>
  </si>
  <si>
    <t xml:space="preserve">  Individuals are encouraged to dress and groom in a manner that is appropriate to the setting while honoring their choices and style preference. Our staff encourages individuals to wear clothes that will protect them based on the increment weather and occasion.</t>
  </si>
  <si>
    <t xml:space="preserve">  Individuals are welcomed to have visits with others in private as long as it respect the rights to privacy to other tenants in the home.</t>
  </si>
  <si>
    <t xml:space="preserve">  Staff are trained to go over IPP's to meet the needs of the individuals they serve.</t>
  </si>
  <si>
    <t xml:space="preserve">  Are all individuals have access to talk on the phone or comparable technology, text, and read mail/email in private.</t>
  </si>
  <si>
    <t xml:space="preserve">  We meet Federal Requirement #3 by ensuring  their individual's rights of privacy, dignity, respect, and freedom from coercion and restraint with our services and setting.</t>
  </si>
  <si>
    <t xml:space="preserve">  During house meetings individuals express to staff choices on activities that are based on their needs and preferences.</t>
  </si>
  <si>
    <t xml:space="preserve">  Individuals have the ability to control their own schedules which is discussed during house meetings and personal conferences with providers.</t>
  </si>
  <si>
    <t xml:space="preserve">  During house meetings and personal conferences individuals are supported to participate in activities that interest them and that help them to meet goals listed in IPP.</t>
  </si>
  <si>
    <t xml:space="preserve">  Individuals can utilize private areas for, leisure, dinning, and to be alone.</t>
  </si>
  <si>
    <t xml:space="preserve">  Providers encourage individuals to express their religions and political parties , and will facilitates their needs.</t>
  </si>
  <si>
    <t xml:space="preserve">  We meet Federal Requirement #4 by ensuring  individual initiative, autonomy and independence in making life choices, including daily activities, physical environment and with whom to interact in this setting/service optimizes but does not regiment.</t>
  </si>
  <si>
    <t xml:space="preserve">  Each individuals has an admission agreement.</t>
  </si>
  <si>
    <t xml:space="preserve">  During house meetings and personal conferences with providers individuals are given the opportunity to express interest in relocation and request for new housing.</t>
  </si>
  <si>
    <t xml:space="preserve">  Yes these policies are within the admission agreement.</t>
  </si>
  <si>
    <t xml:space="preserve">  We meet Federal Requirement #6</t>
  </si>
  <si>
    <t xml:space="preserve">  Individuals can choose to have difference roommates or accommodations made for privacy.</t>
  </si>
  <si>
    <t xml:space="preserve">  Upon request individuals can change rooms or roommates, as long as it is available.</t>
  </si>
  <si>
    <t xml:space="preserve">  Individuals have the option of furnishing and decorating sleeping or living units based on preference.</t>
  </si>
  <si>
    <t xml:space="preserve">  Upon request individuals can be given a lock for personal and valued items.</t>
  </si>
  <si>
    <t xml:space="preserve">  Staff are required to respect the individuals privacy, by knocking first.</t>
  </si>
  <si>
    <t xml:space="preserve">  We meet Federal Requirement #7 for each individuals privacy in his/her sleeping or living unit</t>
  </si>
  <si>
    <t xml:space="preserve">  100&amp;percnt; of individuals have access to food at any time. </t>
  </si>
  <si>
    <t xml:space="preserve">  Individuals have the freedom to set their own daily schedules. For example once he/she returns from day programs they may  choose to eat dinner at a different time than it is being served or may choose a different bed time that is earlier or later than the other residents.</t>
  </si>
  <si>
    <t xml:space="preserve">  Individuals have full access to common areas in the home at all times.</t>
  </si>
  <si>
    <t xml:space="preserve">  Individuals have access to a vehicle on site 24/7. We encourage individuals to utilize public transportation; city bus , metro , etc. as long as there is available staff to assist them.</t>
  </si>
  <si>
    <t xml:space="preserve">  We met Federal Requirement#8  Individuals have the freedom and support to control their own schedules and activities, and have access to food at any time.</t>
  </si>
  <si>
    <t xml:space="preserve">  Individuals are encouraged to have visitors within the residences, as long as it respects the privacy and access to other tenants.</t>
  </si>
  <si>
    <t xml:space="preserve">  Individuals are encouraged to go with visitors for meals, shopping, and in some cases holidays weekends with family for overnight stays.</t>
  </si>
  <si>
    <t xml:space="preserve">  We meet Federal Requirement #9 by allowing individuals to have visitors at the residence at any time of thier choosing with respect to other residents.</t>
  </si>
  <si>
    <t xml:space="preserve">  Individuals have the freedom to move about inside and outside the residence freely and without restriction.</t>
  </si>
  <si>
    <t xml:space="preserve">  All appliances and furniture are readily accessible if available(not in use) at that given time.</t>
  </si>
  <si>
    <t xml:space="preserve">  The residence is physically accessible to individual at all times.</t>
  </si>
  <si>
    <t>h73515</t>
  </si>
  <si>
    <t>damu vusha</t>
  </si>
  <si>
    <t xml:space="preserve">jatkodd crisis intervention </t>
  </si>
  <si>
    <t>5150 s wilton pl</t>
  </si>
  <si>
    <t>323 8987850</t>
  </si>
  <si>
    <t xml:space="preserve"> one on sessions with DSP staff program behavior specialist and regional center </t>
  </si>
  <si>
    <t xml:space="preserve"> individuals are allowed to make  decisions regarding personal, financial and social activities. individuals participate with family , go to events in the community, in addition they make the decision and choose what and where they participate in all activities.</t>
  </si>
  <si>
    <t xml:space="preserve"> individuals participate in daily and weekly house meetings to  discuss the different ideas, the activities and opportunities available,and  desired by the individual. these activities are consistent with the goals of the IPP.</t>
  </si>
  <si>
    <t xml:space="preserve"> there are house rules. no access to residents room without approval</t>
  </si>
  <si>
    <t xml:space="preserve"> residents have the right to privacy dignity and the freedom to access all areas of the home. they are free with no restsrictions or mandated treatment or behaviour</t>
  </si>
  <si>
    <t xml:space="preserve"> The individual have freedom of choice in regards to voting. Where they eat,and to religious practices.</t>
  </si>
  <si>
    <t xml:space="preserve"> * individuals participate in house meetings documented in the daily notes where preferences and goals are discussed  * individual one on one discussions with staff documented in daily notes/ charts</t>
  </si>
  <si>
    <t xml:space="preserve"> all individuals have been informed of their rights of residence and all provisions of lease agreement</t>
  </si>
  <si>
    <t xml:space="preserve"> each resident has the freedom of choice in regards to their living arrangement. all have privacy and only staff have  keys. roomates are picked by the resident and the decor is by their choice and design</t>
  </si>
  <si>
    <t xml:space="preserve"> residents participate in menu planning and shopping. the activities are those chosen by the individual with options when necessary.transportation is provided by program staff. all residents have freedom to access refrigerator and any and all other desired snacks.</t>
  </si>
  <si>
    <t xml:space="preserve"> all residents have the right to visits in privacy. there is no discrimination. visits are during programming hours 7 days a week. individuals may leave with family or friends for shopping and holidays</t>
  </si>
  <si>
    <t xml:space="preserve"> all individuals are free to move in and around the facility as they wish. accessing all bathrooms and  common areas. the residents are free to use outside patio and patio furnishings</t>
  </si>
  <si>
    <t>H73525</t>
  </si>
  <si>
    <t>Andrei Marquez</t>
  </si>
  <si>
    <t>Emily's Home</t>
  </si>
  <si>
    <t>359 E. 169th St, Carson, CA 90746</t>
  </si>
  <si>
    <t>Emelina Marquez</t>
  </si>
  <si>
    <t>310-753-3600</t>
  </si>
  <si>
    <t xml:space="preserve"> Individuals are encouraged to spend time with family and go on trips.  Staff take individuals out in the community regularly. </t>
  </si>
  <si>
    <t xml:space="preserve"> Yes, but individuals are lower functioning and not mobility trained.</t>
  </si>
  <si>
    <t xml:space="preserve"> Our residents like to play basketball, football, or soccer in the park.  They also enjoy picnics at the beach. Additionally, they go on out-of-state trips through foundations such as the Foundation for Special People and Kaiwanis Club.    If individuals want to seek paid employment, this is an option.  However, residents are low functioning and nonverbal, so the kinds of employment available to them will be limited.  This is something that is discussed with the service coordinators.</t>
  </si>
  <si>
    <t xml:space="preserve"> Original IPP and client&lt;e2&gt;&lt;80&gt;&lt;99&gt;s packets all contain information about previous residences as well as the client&lt;e2&gt;&lt;80&gt;&lt;99&gt;s needs.  Licensee also communicates with placement coordinator and family, prior to placement, about the appropriateness and compatibility of client&lt;e2&gt;&lt;80&gt;&lt;99&gt;s placement in our facility.  Before admission, we usually do respite care to see if the client&lt;e2&gt;&lt;80&gt;&lt;99&gt;s needs can be met.</t>
  </si>
  <si>
    <t xml:space="preserve"> Clients Rights are posted in the facility, in a location that can be seen by everyone. Additionally, each client is given a copy of these rights, and any violation of their rights will be dealt with accordingly &lt;e2&gt;&lt;80&gt;&lt;93&gt; staff will be disciplined, SIR will be made and submitted to the agencies.  We do not discuss client&lt;e2&gt;&lt;80&gt;&lt;99&gt;s information with anyone other than the service coordinator of the client, the client&lt;e2&gt;&lt;80&gt;&lt;99&gt;s medical provider, and with family members directly involved in the client&lt;e2&gt;&lt;80&gt;&lt;99&gt;s life.</t>
  </si>
  <si>
    <t xml:space="preserve"> Yes, Prior to admission, we read the clients packet, talk to the family and the previous care provider, and ask about which activities the client prefers.  Prior to admission, we also visit the client at their current facility, to get a better understanding of their needs and preferences.</t>
  </si>
  <si>
    <t xml:space="preserve"> Yes, within reason.  As part of the definition of care and supervision, we are allowed to have house rules for the protection of the clients - Title 22, Div. 6, Chapter 1, Section 80001 (c)(3)(E).</t>
  </si>
  <si>
    <t xml:space="preserve"> Yes. Individuals can interact with people they choose to interact with.  For example, many residents enjoy interacting with their family, so we encourage the family to be involved. We even provide transportation from our residence to the residence of the family, if needed.</t>
  </si>
  <si>
    <t xml:space="preserve"> Yes. Individuals can spend time alone, if they choose.  For dining, many individuals have trouble swallowing, which creates the possibility of choking. For these individuals, a staff worker must always be nearby, during dining.</t>
  </si>
  <si>
    <t xml:space="preserve"> Yes. Individuals can practice any religion they want, without any discrimination - WIC 4502 (b)(5).  If anyone is interested in voting, we will provide whatever assistance is necessary, such as helping the individual register to vote.</t>
  </si>
  <si>
    <t xml:space="preserve"> We are familiar with all residents' behaviors and preferences and provide our services accordingly. Also, please see comments to previous answers for this section.</t>
  </si>
  <si>
    <t xml:space="preserve"> Yes. Whistleblower Policy in each individual&lt;e2&gt;&lt;80&gt;&lt;99&gt;s file.</t>
  </si>
  <si>
    <t xml:space="preserve"> Yes. For example, sometimes an individual will continually display more maladaptive behaviors at his day program.  This lets us know that he doesn&lt;e2&gt;&lt;80&gt;&lt;99&gt;t like this particular program, so what we do is work with the person&lt;e2&gt;&lt;80&gt;&lt;99&gt;s service coordinator to find a new day program.</t>
  </si>
  <si>
    <t xml:space="preserve"> We do not have any individuals of retirement age.</t>
  </si>
  <si>
    <t xml:space="preserve"> Please see the comments to each answer, for this section.</t>
  </si>
  <si>
    <t xml:space="preserve"> Yes. Each person has an Admission Agreement from their Regional Center.</t>
  </si>
  <si>
    <t xml:space="preserve"> Yes. Individuals are nonverbal, but they are informed of their right to choose to live wherever they want.</t>
  </si>
  <si>
    <t xml:space="preserve"> Yes, we comply with the procedures for eviction listed in Title 22, Div. 6, Chapter 1, Section 80068.5.</t>
  </si>
  <si>
    <t xml:space="preserve"> Yes. Individuals are roomed with who they get along with most.</t>
  </si>
  <si>
    <t xml:space="preserve"> Yes.  All individuals are nonverbal, but this option is available.  Furnishings are provided in accordance with Title 22, Div. 6, Chapter 1, Section 80088 and Title 22, Div. 6, Chapter 6, Section 85088.</t>
  </si>
  <si>
    <t xml:space="preserve"> No. All individuals are nonverbal and low functioning, but this option will be accommodated upon request from a family member or legal representative, if any.</t>
  </si>
  <si>
    <t xml:space="preserve"> Yes.  Staff are aware of, and respect, individuals rights at all times.</t>
  </si>
  <si>
    <t xml:space="preserve"> Yes, but supervision is provided in the kitchen and laundry area, to maintain the safety of the individuals.</t>
  </si>
  <si>
    <t xml:space="preserve"> Yes. Individuals lack safety awareness and are not mobility trained, so they are unable to use public transportation on their own. However, staff provide transportation to individuals, when needed.</t>
  </si>
  <si>
    <t xml:space="preserve"> Yes, as long as visitors sign in and out, if they are to be taking individuals out of the facility.</t>
  </si>
  <si>
    <t xml:space="preserve"> Yes, but individuals are low functioning and lack safety awareness in many areas, so appliances that can cause injury, such as stoves, can only be accessed with the help and supervision of staff.</t>
  </si>
  <si>
    <t>H73537</t>
  </si>
  <si>
    <t>H73541</t>
  </si>
  <si>
    <t>Anna Elam</t>
  </si>
  <si>
    <t>Larks Adult Residential Facility No.2</t>
  </si>
  <si>
    <t>4047 S. Dalton Ave.</t>
  </si>
  <si>
    <t>213-434-0857</t>
  </si>
  <si>
    <t xml:space="preserve"> One of the three served is verbal and able to communicate her needs.  The other two are non-verbal; their needs/desires were assessed by staff observation, history of the consumer and reports from day programs attended.  One of the three served has a Conservator who also participates in over-all planning and advocacy of her son. </t>
  </si>
  <si>
    <t xml:space="preserve"> At this time, Covid-19 has seriously impacted the ability to safely engage in public transportation and volunteer opportunities.</t>
  </si>
  <si>
    <t xml:space="preserve"> Adherence to the IPP planning and implementation process ensures that each individual's goals, desires and needs are specifically addressed.  Despite the impact of Covid-19, we continue to provide supports and services that are highly individualized.</t>
  </si>
  <si>
    <t xml:space="preserve"> Prior to placement, an pre-appraisal of services is conducted.  Within 30 days after placement, any modifications to the IPP is determined by the individual, the individual's family, staff observations and day program interactions.</t>
  </si>
  <si>
    <t xml:space="preserve"> The entire facility has enclosed fencing, but residents are able to open each gate without difficulty.  All house exits meet fire and safety codes for non-ambulatory individuals, and are equipped with door latches that can be opened in a single motion.</t>
  </si>
  <si>
    <t xml:space="preserve"> Our facility staff primarily serve to 'support' individuals and not to dictate their daily schedules or impose their personal beliefs upon them.  Each individual has freedom of expression, preferences and desires.</t>
  </si>
  <si>
    <t xml:space="preserve"> No matter the mode of communication, each individual has their unique was of expressing themselves that clearly communicates their needs and preferences.</t>
  </si>
  <si>
    <t xml:space="preserve"> These provisions are enshrined in our Facility Program Design and are basic tenets afforded to all individuals, regardless of their living arrangement.</t>
  </si>
  <si>
    <t xml:space="preserve"> All residents have their own private rooms where they are afforded privacy as they desire, as well as furnishings/decor that reflect their personal aesthetics.</t>
  </si>
  <si>
    <t>Menus are regularly modified and remain flexible to meet individual tastes, the kitchen is centrally located and is easily accessible, eating schedules may differ according to each individual's preferences on any given day.</t>
  </si>
  <si>
    <t>Although visiting hours are encouraged during times that do not affect other residents rights to peaceful enjoyment (late night visits), we have no restrictions to this requirement.</t>
  </si>
  <si>
    <t xml:space="preserve"> Our facility is a spacious home in which no area on the premises (excluding staff quarters), are off limits.</t>
  </si>
  <si>
    <t>H73548</t>
  </si>
  <si>
    <t xml:space="preserve">Jamilah Duncan </t>
  </si>
  <si>
    <t xml:space="preserve">Sunrise Residential Home </t>
  </si>
  <si>
    <t>246 E. 135th Street Los Angeles Ca 90061</t>
  </si>
  <si>
    <t>5623946014</t>
  </si>
  <si>
    <t xml:space="preserve">  NONE </t>
  </si>
  <si>
    <t xml:space="preserve">  USING PICTURES &amp; DISCUSSIONS </t>
  </si>
  <si>
    <t xml:space="preserve">Sunrise Residential Home provides a 24 hour non medical residential care facility for adults that are developmentally and mentally disabled.  </t>
  </si>
  <si>
    <t xml:space="preserve">NONE </t>
  </si>
  <si>
    <t xml:space="preserve"> NONE </t>
  </si>
  <si>
    <t xml:space="preserve"> Prior to services rendered in the community it is made known that they are serving an individual with a disability. As a result the establishment follow's their company's policy and procedures for persons with disabilities.  </t>
  </si>
  <si>
    <t xml:space="preserve"> Facility follows SCLARC &amp; CCLD guidelines and protocols. </t>
  </si>
  <si>
    <t xml:space="preserve">  Facility follows SCLARC &amp; CCLD guidelines and protocols. </t>
  </si>
  <si>
    <t>NONE</t>
  </si>
  <si>
    <t>H73550</t>
  </si>
  <si>
    <t>Grace Residential Care ll</t>
  </si>
  <si>
    <t>116 E. 189th Street Carson, CA 90746</t>
  </si>
  <si>
    <t xml:space="preserve">  They had face to face questions.</t>
  </si>
  <si>
    <t xml:space="preserve"> Individuals have choices base on their needs and preferences to the extent their abilities will allow.</t>
  </si>
  <si>
    <t xml:space="preserve"> Two of the five individuals are non-verbal and/or intellectually challenged. They have limited abilities to control money or personal resources. They require help in this area, and service providers are monitored in this area by Regional Center.</t>
  </si>
  <si>
    <t xml:space="preserve"> The Regional Center documentation of service needs and the individuals ability to live in the least restrictive environment determines living options and individuals are given options.</t>
  </si>
  <si>
    <t xml:space="preserve"> Yes, individuals and/or their family members, conservators or friends are encourages to visit several homes and programs and to make a choice.</t>
  </si>
  <si>
    <t xml:space="preserve"> All individuals in this home have individual rooms. Based on the nature of the disability living with non-DD persons may not be compatible.</t>
  </si>
  <si>
    <t xml:space="preserve"> Yes, a list of clients rights are given to the individuals, family, and or conservators during the admission process. All staff are requires to sign a statement of 'Zero Tolerance of Abuse of individuals'.</t>
  </si>
  <si>
    <t xml:space="preserve"> Consistently, staff are monitored on Zero Tolerance of Abuse and infringement of the rights individuals. Staff are trained annually and must sign a statement that they are aware of the rights of clients, and HIPPA regulations.</t>
  </si>
  <si>
    <t xml:space="preserve"> We adhere to HIPPA regulations and respect the confidentiality of the individuals rights. All meetings and conferences are held in appropriate settings.</t>
  </si>
  <si>
    <t xml:space="preserve"> The staff must complete a minimum of 12 hours per year of CEU's in addition to in-house training provided by a certified Behaviorist, and the CEDR, and other reports received before a person is placed provide this information.</t>
  </si>
  <si>
    <t xml:space="preserve"> Clients have free access of all areas in their home.  There are no restricted areas.</t>
  </si>
  <si>
    <t xml:space="preserve"> We do not have any mechanical devices that prevent individuals from freely going in and out of the facility; do not use 'restraints', and the privacy and dignity of the individual is respected.</t>
  </si>
  <si>
    <t xml:space="preserve"> Individuals have a choice of activities and preferences.</t>
  </si>
  <si>
    <t xml:space="preserve"> Some individuals plan and participate in community activities with non-disabled peers and family members.</t>
  </si>
  <si>
    <t xml:space="preserve"> An IPP which is developed by facility, and/or individual/family and circle of support outlines the service and method of delivery to include involvement in larger community, and as much freedom to make decisions as appropriate.</t>
  </si>
  <si>
    <t xml:space="preserve"> Yes, the admission agreement spells out the terms of admission, responsibilities and conditions. The agreement is signed by each individual and/or their representative.</t>
  </si>
  <si>
    <t xml:space="preserve"> Upon admission, individuals are informed, and given a copy of the procedures and explained all policies and procedures.</t>
  </si>
  <si>
    <t xml:space="preserve"> Individuals must be accompanied at all times, as they are non- verbal and lack safety awareness.</t>
  </si>
  <si>
    <t>H73552</t>
  </si>
  <si>
    <t>Samuel Semenea</t>
  </si>
  <si>
    <t>HOME OF TLC</t>
  </si>
  <si>
    <t>12159 Julius Ave Downey, CA. 90242</t>
  </si>
  <si>
    <t>Sam Semenea.</t>
  </si>
  <si>
    <t>562-708-3412</t>
  </si>
  <si>
    <t xml:space="preserve">  interviewed</t>
  </si>
  <si>
    <t xml:space="preserve"> acces and buss pass</t>
  </si>
  <si>
    <t xml:space="preserve"> TLC is working hand in hand with regional center SC to ensure all HCBS requirements are met</t>
  </si>
  <si>
    <t xml:space="preserve"> TLC facility is working hand in hand with the regional center SC to ensure all HCBS requirement are met</t>
  </si>
  <si>
    <t xml:space="preserve"> TLC facility is working hand in hand with Regional Center Service coordinator to ensure ALL HCBS requirements are MET</t>
  </si>
  <si>
    <t xml:space="preserve"> TLC facility is working hand in hand with the regional center service coordinator to ensure all HCBS requirements are MET</t>
  </si>
  <si>
    <t xml:space="preserve"> TLC facility is working hand in hand with the regional center to ensure that all HCBS requirement are met.</t>
  </si>
  <si>
    <t xml:space="preserve"> TLC facility is working hand in hand with regional center SC to ensure ALL HCBS requirements are met.</t>
  </si>
  <si>
    <t xml:space="preserve"> dept of social services Licensing does NOT allow facilities to have locks on bedroom doors</t>
  </si>
  <si>
    <t xml:space="preserve"> tlc facility is workng hand in hand with regional center SC to ensure ALL HCBS requirements are MET  BUT.... Licensing does NOT allow locked bedroom doors at this time</t>
  </si>
  <si>
    <t xml:space="preserve"> tlc facility is working hand in hand with regional center SC to ensure ALL  HCBS requirements are MET</t>
  </si>
  <si>
    <t xml:space="preserve"> tlc facility is working hand in hand with regional center SC to ensure ALL HCBS requrements are MET</t>
  </si>
  <si>
    <t xml:space="preserve"> TLC facility is working hand in hand with regional center SC to ensure ALL HCBS requirements are MET</t>
  </si>
  <si>
    <t>H73554</t>
  </si>
  <si>
    <t>Maria Davis</t>
  </si>
  <si>
    <t>Carousel Salvin After School Program</t>
  </si>
  <si>
    <t>1925 S. Budlong Ave. Los Angeles, CA 90007</t>
  </si>
  <si>
    <t>(310) 645-9222</t>
  </si>
  <si>
    <t xml:space="preserve"> We serve school age children</t>
  </si>
  <si>
    <t xml:space="preserve"> Met because we provide individual services as based on our mission statement.</t>
  </si>
  <si>
    <t xml:space="preserve"> Our agency abides by title 17 and maintains a relationship with Regional Center, therefore we meet this requirement.</t>
  </si>
  <si>
    <t xml:space="preserve"> Our agency does not use any form of restraint. We promote and train on individual independence and choice.</t>
  </si>
  <si>
    <t xml:space="preserve"> Our agency staff is trained providing education on individual's autonomy to make personal decisions in their lives.</t>
  </si>
  <si>
    <t xml:space="preserve"> Our agency meets this requirement. We are an after school program for children. We abide by title 22 and 17 at all times.</t>
  </si>
  <si>
    <t>H73569</t>
  </si>
  <si>
    <t xml:space="preserve">KEISHA BROWN </t>
  </si>
  <si>
    <t>Wright Place 1</t>
  </si>
  <si>
    <t>3915 S Harvard Blvd. LA CA 90062</t>
  </si>
  <si>
    <t>3232901147</t>
  </si>
  <si>
    <t xml:space="preserve"> 915:  Adult Residential </t>
  </si>
  <si>
    <t xml:space="preserve"> The assessment was completed in the home at several different times with differs residents who assisted </t>
  </si>
  <si>
    <t xml:space="preserve"> Services are verifiable in privately operated homes as they are mandated and regulated by title 22 and 17 and enforced by the state of CA and dept of dev services </t>
  </si>
  <si>
    <t xml:space="preserve"> When are residents reside in residential areas in single family homes, their lives become that much more normal..Thats what we strive for </t>
  </si>
  <si>
    <t xml:space="preserve"> When the setting and services are restricted, exposure is decreased</t>
  </si>
  <si>
    <t xml:space="preserve"> Residents are able to seek employment, with assistance if they need. They're paid competitive wages</t>
  </si>
  <si>
    <t xml:space="preserve"> The clients IPP indicates his/her desires for privacy and independence most times. Clients want their independence and normalcy.  Supporting docs would be the resident's journal.</t>
  </si>
  <si>
    <t xml:space="preserve"> Only with permission and not since COVID-19</t>
  </si>
  <si>
    <t xml:space="preserve"> Only that the rights of others that reside in the home not be infringed upon</t>
  </si>
  <si>
    <t xml:space="preserve"> Requirements are met. Residents are respected as individuals, treated with dignity, individual choices are met.  Normalcy is the goal.supporting docs would be the residents journal.</t>
  </si>
  <si>
    <t xml:space="preserve"> Personal choice is always supported along with recommendations in the IPP. Supporting docs would include the residents daily journal.</t>
  </si>
  <si>
    <t xml:space="preserve"> Residents are able to voice their concern/complaints re: any service/employee to the administrator or licensee and they will be heard. It is their home. Supporting docs on facility wall.</t>
  </si>
  <si>
    <t xml:space="preserve"> Each resident has an admissions agreement in place and cannot be be evicted without contact being made to the regional Ctr and provisions for relocation is made. supporting docs are in clients files</t>
  </si>
  <si>
    <t xml:space="preserve"> Facility will have a key for emergencies</t>
  </si>
  <si>
    <t xml:space="preserve"> Facility has protocols that staff must follow to ensure residents feel respected and safe.  Staff cannot enter a residents room without permission. Supporting docs are in staff rules</t>
  </si>
  <si>
    <t xml:space="preserve"> Residents live in a normal residential family setting accessible to everything any family member would have access to. Supporting docs would be facility photos</t>
  </si>
  <si>
    <t xml:space="preserve"> Not since covid19</t>
  </si>
  <si>
    <t xml:space="preserve"> Residents live their lives like the average person. Supporting docs would be visitors logs, daily journal</t>
  </si>
  <si>
    <t xml:space="preserve"> Nothing is off limits. Supporting docs would be photos</t>
  </si>
  <si>
    <t>H73576</t>
  </si>
  <si>
    <t>Katrina Hendricks</t>
  </si>
  <si>
    <t>Vernon Adult Day Program</t>
  </si>
  <si>
    <t>2020 W. Vernon Ave.</t>
  </si>
  <si>
    <t>323 299-2230</t>
  </si>
  <si>
    <t xml:space="preserve"> A survey was sent home to parent, care provider, consumer for their input and insight on consumers programming curriculum to enhance their ability to learn. </t>
  </si>
  <si>
    <t xml:space="preserve"> Consumer community outing log, consumer center personal plan and consumer Individual Program Plan.</t>
  </si>
  <si>
    <t xml:space="preserve"> Consumers Individual Program Plan, Center Personal Plan, and Community Outing Log.</t>
  </si>
  <si>
    <t xml:space="preserve"> FR-119 In reference to the Lanterman Act. FR3-129 City of Los Angeles Fire Code L.A. Fire/ Life Safety- California Code of Regulations, Title 19, Division 1, Fire Drills.</t>
  </si>
  <si>
    <t xml:space="preserve"> Reference to the Lanterman Act - The Legal rights of person with an intellectual and or developmental disability.</t>
  </si>
  <si>
    <t xml:space="preserve"> The rights of the developmental disabled, the right to be treated with respect and dignity. The right to privacy and confidentiality. The right to self determination,to chose between home/community based services/institutional care, the right to participate in the development of care.</t>
  </si>
  <si>
    <t>H73579</t>
  </si>
  <si>
    <t>H73589</t>
  </si>
  <si>
    <t xml:space="preserve">Sathara Bailey </t>
  </si>
  <si>
    <t>9614 Spry St. Downey, Ca 90242</t>
  </si>
  <si>
    <t>(562) 307 -4699</t>
  </si>
  <si>
    <t xml:space="preserve"> Trained staff in PCP met with individuals and shared with them that they have choices and that they should be able to express their desires. Individuals were also asked if they thought things or options were clearer and what they thought of their current living arrangement and exposure to the community. </t>
  </si>
  <si>
    <t xml:space="preserve"> Our services are provided in a home in a residential community. </t>
  </si>
  <si>
    <t xml:space="preserve"> The facility is located in a residential area. </t>
  </si>
  <si>
    <t xml:space="preserve"> Our residents have ample opportunity for interaction in the community because we take them into the community such as parks, community centers, malls, etc. on a regular basis </t>
  </si>
  <si>
    <t xml:space="preserve"> Individuals have options to do the scheduled activities or to do specific things they want to do.</t>
  </si>
  <si>
    <t xml:space="preserve"> Services are within the community and provide opportunity for integration into the community.</t>
  </si>
  <si>
    <t xml:space="preserve"> At our homes we welcome family members and friends of our individuals to visit.</t>
  </si>
  <si>
    <t xml:space="preserve"> Individuals are always given opportunities to the greatest extent possible to integrate them into the community, though  is not always possible due to limited resources.</t>
  </si>
  <si>
    <t xml:space="preserve"> Individuals are given opportunities for meaningful interaction with others who are not receiving services from a Regional Center in different environments such as the park, shopping malls, Library, amusement parks, etc.</t>
  </si>
  <si>
    <t xml:space="preserve"> Individuals who are interested in employment we work to help them identify opportunities that fit their abilities.  We seek out jobs for them and let them choose which ones  they might be interested in applying for.  Some individuals know what kind of job they want so staff helps them to identify specif job opportunities .</t>
  </si>
  <si>
    <t xml:space="preserve"> If or when is requested, each individual has a choice to go to a barber, hair salon, mall, etc.</t>
  </si>
  <si>
    <t xml:space="preserve"> per their IPP individuals do have access to transportation options as listed above.</t>
  </si>
  <si>
    <t xml:space="preserve"> Per their IPP some Individuals are able to manage their own money, the other individuals staff maintains their funds in a safe and releases the funds when requested by the individual, additionally, staff keeps a ledger of funds being requested and given including receipts.</t>
  </si>
  <si>
    <t xml:space="preserve"> Please see comments for each question.</t>
  </si>
  <si>
    <t xml:space="preserve"> Each individual have a binder with their information at their home that includes the updated IPP.</t>
  </si>
  <si>
    <t xml:space="preserve"> Prior to placement at the facility, Facility administrator reviews their packet and meets with the individual to ensure the facility is able to meet their needs and are comparable with the other individuals living at the facility .</t>
  </si>
  <si>
    <t xml:space="preserve"> Please see comments for each question</t>
  </si>
  <si>
    <t xml:space="preserve"> Individuals are informed of their rights at the time of their admission, annually and whenever there is an issue.</t>
  </si>
  <si>
    <t xml:space="preserve"> Individuals are informed of their personal rights and house rules at the time of their admission.</t>
  </si>
  <si>
    <t xml:space="preserve"> each individual have a binder with their personal information that are always lock.</t>
  </si>
  <si>
    <t xml:space="preserve"> Individuals are informed to close the door when going to the bathroom or taking showers</t>
  </si>
  <si>
    <t xml:space="preserve"> Staff is familiar and follow the individual IPP's that includes the methods of communication with the individual.</t>
  </si>
  <si>
    <t xml:space="preserve"> Individuals are allowed to dress according to the weather in their style choices that are appropriate to the setting they may be in or going to.</t>
  </si>
  <si>
    <t xml:space="preserve"> Individuals are able to visit other individuals if they choose too as long as both individuals give consent</t>
  </si>
  <si>
    <t xml:space="preserve"> All staff is required to be familiar with the individual likes and dislikes including their IPP</t>
  </si>
  <si>
    <t xml:space="preserve"> Individuals have several places to store their personal belongings including dressers, closet, lock-box.</t>
  </si>
  <si>
    <t xml:space="preserve"> Individuals are allowed and given their privacy when using the phone or other devices.</t>
  </si>
  <si>
    <t xml:space="preserve"> The facility have house rules that includes visitation hours, additionally an individual cannot go into another individual's bedroom without their consent.</t>
  </si>
  <si>
    <t xml:space="preserve"> It is the providers policy to ensure that individual supports and plans to address behavioral needs are specific to the individual and not the same for everyone, based on CPI training, and only as a last resort.</t>
  </si>
  <si>
    <t xml:space="preserve"> This facility does not have a delayed egress gate.</t>
  </si>
  <si>
    <t xml:space="preserve"> This facility has fence all around the house for privacy, the front has an unlock gate</t>
  </si>
  <si>
    <t xml:space="preserve"> The facility do community outings based on each individual preference.</t>
  </si>
  <si>
    <t xml:space="preserve"> Individuals are able to control their own schedules for most of the time, their are some exceptions when they are not able for reasons that staff are not able to control.</t>
  </si>
  <si>
    <t xml:space="preserve"> When the facility plans community outings with an individual are based on each individual preference that includes them to be able to interact with people they choose to interact and who they spend their time with.</t>
  </si>
  <si>
    <t xml:space="preserve"> When the facility plans community outings with an individual are based on each individual preference and also based on their IPP.</t>
  </si>
  <si>
    <t xml:space="preserve"> facility staff plans community outings with each individual based on their preference</t>
  </si>
  <si>
    <t xml:space="preserve"> Staff follows and implements each individual personal Rights   which includes practicing their preferred religion and the right to vote.</t>
  </si>
  <si>
    <t xml:space="preserve"> Staff are able to follow the individual IPP and respect their choices as long they meet their Health and safety of the individual.</t>
  </si>
  <si>
    <t xml:space="preserve"> At the time of their admission each individual is informed of the company complaint/grievance policy</t>
  </si>
  <si>
    <t xml:space="preserve"> at the time of the placement, Individuals are explained the house rules, Rights, and the complaint/grievance procedure</t>
  </si>
  <si>
    <t xml:space="preserve"> Individuals signs an admission agreement at the time of the placement, also they are inform at the time of their quarterly meeting if they like living at the facility or if they want to move to another facility for different reason</t>
  </si>
  <si>
    <t xml:space="preserve"> We provide individuals in our home with opportunities for privacy, decorating their room.  At this facility each individual have their own bedroom.</t>
  </si>
  <si>
    <t xml:space="preserve"> Individuals have an 'Access card' to arrange for transportation, additionally there is public transportation a block away from the facility.  If an individual cannot or should not use public transportation, we provide transportation via company car.</t>
  </si>
  <si>
    <t xml:space="preserve"> Visitors are able to visit the individual at any time during visitor hours.</t>
  </si>
  <si>
    <t xml:space="preserve"> at the time of the placement the individual is informed of the house rules that includes visiting hours.  The facility has a company van that is used for transportation to the community and also individuals have options top use access or public transportation.</t>
  </si>
  <si>
    <t xml:space="preserve"> The individual have the freedom to go anywhere in the house except cannot go into the other individuals bedroom without their consent.</t>
  </si>
  <si>
    <t xml:space="preserve"> Individual have the freedom to go anywhere in the house, use the facility furniture and appliances with the exception  cannot go into the other individuals bedrooms, use other individual personal belongings, furniture or appliances without their consent.</t>
  </si>
  <si>
    <t>H73592</t>
  </si>
  <si>
    <t>Grace Residential Care III</t>
  </si>
  <si>
    <t>5727  Chesley Ave.  Los Angeles, CA. 90043</t>
  </si>
  <si>
    <t>310-863-4955</t>
  </si>
  <si>
    <t xml:space="preserve"> They were surveyed. </t>
  </si>
  <si>
    <t xml:space="preserve"> The individuals in this home are non verbal, severely challenged and have no safety awareness, and are unable to use public transportation. The facility or family members provide transportation for them when they go out to eat.</t>
  </si>
  <si>
    <t xml:space="preserve"> Non verbal individuals who are profoundly challenged do not have the ability to prevent people from taking advantage of them, do require assistance with their personal resources.</t>
  </si>
  <si>
    <t xml:space="preserve"> They do go out to social activities in the communities, and interact with people who are not disabled to the extent of their disability. Some individuals may have repetitive behaviors that interfere and prevent them from being socially integrated in the community (i.e. making loud noises, self injurious behavior, lack of impulse control, etc.</t>
  </si>
  <si>
    <t xml:space="preserve"> The placement agency gives the conservator two or more homes to visit. They then make a selection. If after being in the home they are not satisfied they are giving the option to go to another home. It is my understanding this procedure is noted in the client record.</t>
  </si>
  <si>
    <t xml:space="preserve"> The individuals are giving a choice of several homes from which to choose.</t>
  </si>
  <si>
    <t xml:space="preserve"> Each client in the facility has their own private room  and ca determine who access to their rooms bases on their ability to do so.</t>
  </si>
  <si>
    <t xml:space="preserve"> The client rights spell out the rights of individuals to  privacy, dignity, respect, and freedom from coercion and restraint. The facility is prohibited from restraining individuals.</t>
  </si>
  <si>
    <t xml:space="preserve"> HIPPA regulations are spelled out.</t>
  </si>
  <si>
    <t xml:space="preserve"> The CEDR and the Individual Program Plan outlines preferences, interests, needs and goals, identify by the individuals, family and circle of support.</t>
  </si>
  <si>
    <t xml:space="preserve"> All individuals have their own rooms with closets, nightstands, dresser and other access to other storage at the facility.</t>
  </si>
  <si>
    <t xml:space="preserve"> All of the individuals at this home are intellectually challenged and/or non verbal.</t>
  </si>
  <si>
    <t xml:space="preserve"> We do not have any delayed egress devices or secured perimeters.</t>
  </si>
  <si>
    <t xml:space="preserve"> Their is no restrictions to access to all resources of the facility. There are no violations to their rights to privacy and to have visitors in a private area including in their rooms. The facility provide mandatory training to all staff annually, of consumer and zero tolerance of any abuse of any king. Each staff member must sign a statement following this training that they understand the policies and will adhere to such.</t>
  </si>
  <si>
    <t xml:space="preserve"> The facility does not impose any restrictions on controlling their schedules. They are not intellectual capable of controlling their schedules.</t>
  </si>
  <si>
    <t xml:space="preserve"> There are several dinning areas in the home for individual choices/ or needs.</t>
  </si>
  <si>
    <t xml:space="preserve"> Individuals in this home do not participate in religious activities or voting. They can not read, write or understand these procedures. The involved families has not expressed a  desire to have their family to attend a religious service on a regular basis. If they did so, we have the ability to honor such a request.</t>
  </si>
  <si>
    <t xml:space="preserve"> Individuals are supported in making choices that will increase their independence, and encourage their decision making, including daily activities to the extent they are able.</t>
  </si>
  <si>
    <t xml:space="preserve"> Individuals are given a choice of support and services to purchase and a choice of providers.</t>
  </si>
  <si>
    <t xml:space="preserve"> They may stay home, attend day health center of their choice of days, or have individual habilitation activities.</t>
  </si>
  <si>
    <t xml:space="preserve"> Individuals are given choices of services and when they reach a age or their health prevent them from going to daily outside activities that have the option to staying in  the facility. The facilities must provide 24 hour services.</t>
  </si>
  <si>
    <t xml:space="preserve"> Terms of eviction and procedural are spelled out in the admission agreement.</t>
  </si>
  <si>
    <t xml:space="preserve"> There is a legal admission agreement that is signed by the placement agency, individual and/or his representative  and the owner of the facility. The agreement spells out the rules of occupancy, the rights of the individual and owner for services to be provided, and the procedure of terminating the agreement.</t>
  </si>
  <si>
    <t xml:space="preserve"> All individuals have private rooms, and the facility access individuals for compatibility. The consumers in this facility do not have the mental capacity to lock or unlock a door. They are severally challenged.</t>
  </si>
  <si>
    <t xml:space="preserve"> Individuals do have the choice to display family, friends pictures and/or posters.</t>
  </si>
  <si>
    <t xml:space="preserve"> Intellectual ability is a factor. Some individuals are profoundly challenged and therefore unable to navigate keys, or recognize the purpose of a key, even though all doors have the ability to be locked.</t>
  </si>
  <si>
    <t xml:space="preserve"> Only necessary, cleared and /or invited person are invited to the room of individuals.</t>
  </si>
  <si>
    <t xml:space="preserve"> They are severally or profoundly mentally challenged and are non verbal. Staff only enter rooms during waking hours and only if individuals does not appear to object.</t>
  </si>
  <si>
    <t xml:space="preserve"> Individuals must be accompanied at all times as they are non verbal and lack safety awareness.</t>
  </si>
  <si>
    <t xml:space="preserve"> Individuals are non verbal, can not read or write and have no concepts of safety awareness.  They are escorted by staff to access the broader community.</t>
  </si>
  <si>
    <t xml:space="preserve"> Individuals can and do have visitors of their choice. They do go with family and friends outside the home.</t>
  </si>
  <si>
    <t xml:space="preserve"> A number of individuals do have visitors and are provided for extended visit upon request.</t>
  </si>
  <si>
    <t xml:space="preserve"> Individuals have relatives or circular support members who take them into the community for lunch, movies or other activities. Some individuals spend overnight or weekends with families.</t>
  </si>
  <si>
    <t xml:space="preserve"> Their is no areas 'off limits' to individuals living in the home.</t>
  </si>
  <si>
    <t xml:space="preserve"> All the homes are handicapped accessible and have safety grab bars. One individual in the home is wheelchair bond and has a ramp and shower accessibility.</t>
  </si>
  <si>
    <t>H73602</t>
  </si>
  <si>
    <t>Rona Goodall</t>
  </si>
  <si>
    <t xml:space="preserve">G&amp;G Harmony Residential </t>
  </si>
  <si>
    <t>312 W. 119th St., Los Angeles, CA 90061</t>
  </si>
  <si>
    <t>3236334685</t>
  </si>
  <si>
    <t xml:space="preserve"> The consumer was interviewed and asked survey questions to ensure understanding. </t>
  </si>
  <si>
    <t xml:space="preserve"> Title 22 Division 6 Chapter 6  85068.2 Needs and Services Plan, 85068.3 Modifications to Needs and Services Plan, 85072 Personal Rights and 85079 Activities</t>
  </si>
  <si>
    <t xml:space="preserve"> Title 22 Division 6 Chapter 1  80068 Admission Agreements    Title 22 Division 6 Chapter 6  85068 Admission Agreements, 80568.1 Admission Procedures, 85068.2 Needs and Services Plan</t>
  </si>
  <si>
    <t xml:space="preserve"> Title 22 Division 6 Chapter 6:  85068.2 Needs and Services Plan, 85072 Personal Rights, 85077 Personal Services  Title 22 Division 6 Chapter 1: 80073 Telephone  G&amp;G Harmony Residential Visitation Policy and Privacy Policy</t>
  </si>
  <si>
    <t xml:space="preserve"> Title 22 Division 6 Chapter 6:  85068.2 Needs and Services Plan, 85072 Personal Rights</t>
  </si>
  <si>
    <t xml:space="preserve"> Title 22 Division 6 Chapter 6:  85068.2 Needs and Services Plan and 85072 Personal Rights  G&amp;G Harmony Residential, Inc. - Grievance Policy</t>
  </si>
  <si>
    <t xml:space="preserve"> Title 22 Division 6 Chapter 1:  80068 Admission Agreements  Title 22 Division 6 Chapter 6:  85068 Admission Agreements, 85068.1 Admission Procedures, 85068.5 Eviction Procedures; G&amp;G Harmony Residential, Inc. - Admissions Policy</t>
  </si>
  <si>
    <t xml:space="preserve"> Title 22 Division 6 Chapter 6:  85068.2 Needs and Services Plan, 85072 Personal Rights, 85087 Buildings and Grounds, 85088 Fixtures, Furniture, Equipment and Supplies</t>
  </si>
  <si>
    <t xml:space="preserve"> Title 22 Division 6 Chapter 1:  80074 Transportation, 80076 Food Service;  Title 22 Division 6 Chapter 6:  85068.2 Needs and Services Plan, 85076 Food Service; G&amp;G Harmony Residential, Inc. - Transportation Policy</t>
  </si>
  <si>
    <t xml:space="preserve"> Title 22 Division 6 Chapter 6:  85068.2 Needs and Services Plan, 85072 Personal Rights; G&amp;G Harmony Residential, Inc. - Visitation Policy</t>
  </si>
  <si>
    <t xml:space="preserve">  Title 22 Division 6 Chapter 6:  85068.2 Needs and Services Plan, 85072 Personal Rights, 85088 Fixtures, Furniture, Equipment and Supplies; G&amp;G Harmony Residential, Inc. - Accessibility Policy</t>
  </si>
  <si>
    <t>H73611</t>
  </si>
  <si>
    <t>H73614</t>
  </si>
  <si>
    <t>H73620</t>
  </si>
  <si>
    <t>Emily's Home IV</t>
  </si>
  <si>
    <t>19011 Eddington Dr, Carson, CA 90746</t>
  </si>
  <si>
    <t>3107533600</t>
  </si>
  <si>
    <t xml:space="preserve"> Yes, but all individuals, except for one, are lower functioning and not mobility trained.</t>
  </si>
  <si>
    <t xml:space="preserve"> Yes, we coordinate with the service coordinators to make sure our services are appropriate to each individuals needs.</t>
  </si>
  <si>
    <t xml:space="preserve"> Clients Rights are posted in the facility, in a location that can be seen by everyone. Additionally, each client is given a copy of these rights, and any violation of these rights will be dealt with accordingly - staff will be disciplined, SIR will be submitted to the appropriate agency.</t>
  </si>
  <si>
    <t xml:space="preserve"> Same answer as FR3-1a.</t>
  </si>
  <si>
    <t xml:space="preserve"> Yes. One client at a time, in the bathrooms. Assisted personal care is done individually and privately.</t>
  </si>
  <si>
    <t xml:space="preserve"> Yes, some clients need to be spoken to a little more slowly.  Some clients need to be shown simple gestures, at times.</t>
  </si>
  <si>
    <t xml:space="preserve"> Clients are free to wear whatever clothing they are most comfortable with. For example, we have a client who prefers to wear button-up shirts (dress shirts) all the time, so we make sure that he has these items - WIC 4503 (a).</t>
  </si>
  <si>
    <t xml:space="preserve"> Yes, we make sure all staff are familiar with what our clients prefer, as well as their interests, likes, dislikes, and individual behaviors.</t>
  </si>
  <si>
    <t xml:space="preserve"> Yes, every client has both closet and drawer space. The requirements of Title 22, Division 6, Chapter 6, Section 85088, parts 3 and 3 (A), require that a minimum of two drawers or eight cubic feet (.2264 cubic meters) of drawer space, whichever is greater, shall be provided for each client.  Each client has a lot more space than this, for his belongings. Also see WIC 4503 (b).  We are in compliance with everything here.</t>
  </si>
  <si>
    <t xml:space="preserve"> All individuals in the home, except one, are non verbal, but phones and letter writing materials are available, as per WIC 4503 (d) and (e).</t>
  </si>
  <si>
    <t xml:space="preserve"> Clients Rights are posted in the facility, in a location that can be seen by everyone. Additionally, each client is given a copy of these rights, and any violation of their rights will be dealt with accordingly - staff will be disciplined, SIR will be submitted to the agencies.  We do not discuss clients information with anyone other than the service coordinator of the client, the clients medical provider, and with family members directly involved in the clients life. Also, please see comments for each question in this section.</t>
  </si>
  <si>
    <t xml:space="preserve"> Yes. Whistleblower Policy in each individuals file.</t>
  </si>
  <si>
    <t xml:space="preserve"> Yes. For example, sometimes an individual will continually display more maladaptive behaviors at his day program.  This lets us know that he doesn't like this particular program, so what we do is work with the persons service coordinator to find a new day program.</t>
  </si>
  <si>
    <t xml:space="preserve"> Yes. All individuals, except for one, are nonverbal, but everyone is informed of his right to choose to live wherever he wants.</t>
  </si>
  <si>
    <t xml:space="preserve"> Yes.  All individuals, except one, are nonverbal, but this option is available for everyone.  Furnishings are provided in accordance with Title 22, Div. 6, Chapter 1, Section 80088 and Title 22, Div. 6, Chapter 6, Section 85088.</t>
  </si>
  <si>
    <t xml:space="preserve"> No. All individuals, except one, are nonverbal and low functioning, but this option will be accommodated upon request from a family member or legal representative, if any.</t>
  </si>
  <si>
    <t xml:space="preserve"> Yes.  Staff are aware of, and respect, individuals&lt;e2&gt;&lt;80&gt;&lt;99&gt; rights at all times.</t>
  </si>
  <si>
    <t xml:space="preserve"> Yes, but all individuals, except one, are low functioning and lack safety awareness in many areas, so appliances that can cause injury, such as stoves, can only be accessed with the help and supervision of staff.</t>
  </si>
  <si>
    <t>H73622</t>
  </si>
  <si>
    <t>Grace Residential Care IV</t>
  </si>
  <si>
    <t>2417 W. 154th Street Compton, CA 90220</t>
  </si>
  <si>
    <t>(310) 863-4955</t>
  </si>
  <si>
    <t xml:space="preserve"> Two of the verbal individuals were asked to respond to some of the questions, and their comments formed the answers. </t>
  </si>
  <si>
    <t xml:space="preserve"> A number of the individuals are currently involved in employment preparation in the larger community.</t>
  </si>
  <si>
    <t xml:space="preserve"> Several individuals who have safety and community awareness use public transportation. The others have no safety awareness due to their developmental challenges, and must be assisted with their transportation needs.</t>
  </si>
  <si>
    <t xml:space="preserve"> Three of the five individuals have the ability to control their finances. The other two can make choices about what they want, but unable to control their finances.</t>
  </si>
  <si>
    <t xml:space="preserve"> Several of the four men who live in this facility are very engaged in activities with non challenged people. They spend week-ends and holidays with family members, and interact in the larger community. They also attend movies, shopping trips, and social activities while in the home. They also have personal visits with members of their immediate community.</t>
  </si>
  <si>
    <t xml:space="preserve"> Each individual have their own private room, and can determine who has access to their rooms, based on their ability to do so.</t>
  </si>
  <si>
    <t xml:space="preserve"> The client's rights are posted in a conspicuous place in the facility. They are also explained to the individuals, parents, and or their conservator.</t>
  </si>
  <si>
    <t xml:space="preserve"> HIPPA regulations are adhere to.</t>
  </si>
  <si>
    <t xml:space="preserve"> The CEDER and the individual Individual Program Plan (IPP) outlines capabilities, interest, preferences, needs and goals, identified by the individual, family, and or circle of support.</t>
  </si>
  <si>
    <t xml:space="preserve"> Each individual have their own room with dressers, night stands, closets, and access to other storage available in the facility.</t>
  </si>
  <si>
    <t xml:space="preserve"> Some individuals have cell phones, computers and other devices. Some individuals lack the ability to use such devices, but they are available in the home.</t>
  </si>
  <si>
    <t xml:space="preserve"> There are no restrictions to access all of the resources within the facility. There are no violations to their rights to privacy and to have visitors in a private area, including in their room. The facility provides mandatory training to all staff annually on the Rights of individuals, and the agency's Zero Tolerance of Abuse of any kind.  Each staff member must sign a statement following the training that they understand and will adhere to these policies.</t>
  </si>
  <si>
    <t xml:space="preserve"> Individuals with community awareness have the opportunity to go into the larger community alone, and to interact with people of their choosing.</t>
  </si>
  <si>
    <t xml:space="preserve"> Individuals can choose from several areas of dining in the home.</t>
  </si>
  <si>
    <t xml:space="preserve"> Several of the individuals can read and understand the voting process. However, three of them cannot read or understand voting because of their intellectual capabilities. Three of the five individuals attend a religious service on a regular basis, but two of them do not.</t>
  </si>
  <si>
    <t xml:space="preserve"> Individuals are supported and encouraged in making choices that will increase their independence, autonomy and encourage their decision making including life choices, daily activities, physical environment and persons with whom to interact.</t>
  </si>
  <si>
    <t xml:space="preserve"> Individuals are given the option to identify their supports and services they wish to purchase, and who provides them.</t>
  </si>
  <si>
    <t xml:space="preserve"> Individuals have the ability to make choices of services. When the individual reach the age of retirement, or their health prevents them from participating in daily outside activities, they have the option to stay in the facility. The facility must provide 24 hour services.</t>
  </si>
  <si>
    <t xml:space="preserve"> There is a legal admission agreement signed by the individual or his representative, the placement agency, and the owner. The agreement spells out the rules of occupancy, the rights of the individual and owner; the services to be provided and the procedure for terminating the agreement.</t>
  </si>
  <si>
    <t xml:space="preserve"> All individuals have private rooms. The facility assess individuals for compatibility. They have doors that can be locked, and there are individuals who can lock their doors and advised the staff that they want to choose who are admitted to their room.</t>
  </si>
  <si>
    <t xml:space="preserve"> Individuals can choose colors of walls, drapes, bedspreads, and can display pictures of family members, friends or other items.</t>
  </si>
  <si>
    <t xml:space="preserve"> Two of the individuals who live in this facility do not have the intellectual capacity to lock or unlock their doors. They would be at risk if they were locked inside their room and unable to exit.</t>
  </si>
  <si>
    <t xml:space="preserve"> Individuals have the freedom to furnish and decorate their rooms within the lease agreement. Three of the individuals have the ability to lock and unlock their doors, two of them do not.</t>
  </si>
  <si>
    <t xml:space="preserve"> All individuals have access to common areas in the home, and several men assist in doing their laundry. There are comfortable seats and mattresses in the home.</t>
  </si>
  <si>
    <t xml:space="preserve"> Two individuals have the ability to control their schedules and activities. All individuals have access to food at any time. Several of the individuals are severely intellectually challenged, and therefore require assistance with schedules and activities.</t>
  </si>
  <si>
    <t xml:space="preserve"> Individuals have relatives and/or circle of support who take them into the community for lunch, movies, or other activities.  Some individuals spend overnight or week-ends with their families.</t>
  </si>
  <si>
    <t xml:space="preserve"> All the homes are handicapped accessible, and have safety grab bars. One individual in the home require the assistance of a walker.</t>
  </si>
  <si>
    <t>H73638</t>
  </si>
  <si>
    <t>Willing Workers, Inc.</t>
  </si>
  <si>
    <t>H73642</t>
  </si>
  <si>
    <t xml:space="preserve">Constance Wilkins </t>
  </si>
  <si>
    <t xml:space="preserve">Morningside Residential </t>
  </si>
  <si>
    <t>1318 W. Poindexter St. Los Angeles, CA 90044</t>
  </si>
  <si>
    <t>3237795542</t>
  </si>
  <si>
    <t xml:space="preserve">  Client was asked questions provided by the survey and convey her answer to each question. </t>
  </si>
  <si>
    <t xml:space="preserve">  Client has limited walking and communication ability</t>
  </si>
  <si>
    <t xml:space="preserve"> Patient lives in a residential community and she has limited walking ability and verbal skills. </t>
  </si>
  <si>
    <t xml:space="preserve"> Services being provided is in a residential community within driving distances to stores/parks/ and schools. Client can't physically walk long distance and social skills are limited. </t>
  </si>
  <si>
    <t xml:space="preserve"> Client can't physically or mentally work for an employer. </t>
  </si>
  <si>
    <t xml:space="preserve"> Client has limited mobility and social skills to function independently. </t>
  </si>
  <si>
    <t xml:space="preserve"> Member has the ability to control and change their personal resources </t>
  </si>
  <si>
    <t xml:space="preserve"> WE have meet the client's needs and preferences regarding their IPP document</t>
  </si>
  <si>
    <t xml:space="preserve"> Delayed egrees devices are located in a designated area and we have a designated relocation area</t>
  </si>
  <si>
    <t xml:space="preserve"> Client is allowed to voice their opinion and decisions with practicing religion. </t>
  </si>
  <si>
    <t xml:space="preserve"> Client has the ability to modify their schedules when necessary. </t>
  </si>
  <si>
    <t xml:space="preserve"> Client is aware of our policies in case of involuntary relocation is implemented. </t>
  </si>
  <si>
    <t xml:space="preserve"> Yes, We only have employees and members of our agency privileges to have access to the bedrooms without violating the client privacy. </t>
  </si>
  <si>
    <t xml:space="preserve"> Client can be transported to and from her destination whether it's recreational or doctor/dentist appointment via facility car or access transportation company. </t>
  </si>
  <si>
    <t xml:space="preserve"> The client can go and visit friends and family members outside of the home </t>
  </si>
  <si>
    <t xml:space="preserve"> Yes, we has implemented the necessary requirements to meet the Federal Requirement</t>
  </si>
  <si>
    <t xml:space="preserve"> We will comply and meet all federal requirements.</t>
  </si>
  <si>
    <t>H73646</t>
  </si>
  <si>
    <t>CANDICE WILLIAMS</t>
  </si>
  <si>
    <t>MILESTONES EMPLOYMENT TRAINING PROGRAM</t>
  </si>
  <si>
    <t>3115 W. JEFFERSON BLVD., LOS ANGELES, CA 90018</t>
  </si>
  <si>
    <t>JOYCE WILLIAMS</t>
  </si>
  <si>
    <t>3237325300</t>
  </si>
  <si>
    <t xml:space="preserve"> SURVEY WAS FACE TO FACE </t>
  </si>
  <si>
    <t xml:space="preserve"> OUR AGENCY FOLLOWS PERSON-CENTERED COMPLIANCES</t>
  </si>
  <si>
    <t xml:space="preserve"> OUR AGENCY HAS CONTRACTS WITH THE REGIONAL CENTER TO PROVIDE UPDATED PROGRESS TO MEET THE NEEDS OF EACH INDIVIDUAL SERVED</t>
  </si>
  <si>
    <t xml:space="preserve"> OUR AGENCY DOES NOT USE ANY FORM OF RESTRAINT NOR DO WE IMPOSE ANY RESTRICTIONS &amp; WE FOLLOW CLIENTS RIGHTS PER OUR PROGRAM DESIGN</t>
  </si>
  <si>
    <t xml:space="preserve"> OUR AGENCY ENCOURAGES INDIVIDUALS AUTONOMY IN MAKING LIFE CHOICES &amp; INDIVIDUAL INITIATIVES INCLUDING BUT NOT LIMITED TO PHYSICAL ENVIRONMENT, DAILY ACTIVITIES &amp; WHO THEY INTERACT WITH</t>
  </si>
  <si>
    <t xml:space="preserve"> OUR AGENCY ENCOURAGES INDIVIDUAL CHOICE REGARDING SERVICES &amp; WHO PROVIDES THEM PER OUR MISSION STATEMENT</t>
  </si>
  <si>
    <t xml:space="preserve"> WE HAVE MET ALL OF FEDERAL REQUIREMENTS</t>
  </si>
  <si>
    <t>H73648</t>
  </si>
  <si>
    <t>Francis Soriano</t>
  </si>
  <si>
    <t>Papillon Village</t>
  </si>
  <si>
    <t>2063 W 28th Street</t>
  </si>
  <si>
    <t>323 730 0886</t>
  </si>
  <si>
    <t xml:space="preserve"> Administrator asks consumers about activities and other community outings.  He encourages participation and interaction with community members to further socialization skills.  He also encourages family involvement. </t>
  </si>
  <si>
    <t xml:space="preserve"> Consumers are encouraged to participate in community activities of their choice, like church visiting relatives, eating out.  Consumers are encouraged to make decisions on community activities.  Administrator provides transportation when feasible.</t>
  </si>
  <si>
    <t xml:space="preserve"> Consumers, the Administrator and staff participate in the IPP.  They discuss activities which the consumer participated in, as well as future activities they might enjoy.</t>
  </si>
  <si>
    <t xml:space="preserve"> Not for common areas.</t>
  </si>
  <si>
    <t xml:space="preserve"> Consumers have quarterly meetings with the Service Coordinator on a quarterly basis, and rights are discussed.  Staff are informed of the clients needs through training.  All consumer privacy rights are respected.</t>
  </si>
  <si>
    <t xml:space="preserve">  Their day programs pick them up based on the transportation schedule.  Program activities during the weekend depend on time of the activity.</t>
  </si>
  <si>
    <t xml:space="preserve"> Consumers are able to go on activities outside the facility that are within the house rules.  Consumers are trained on safety.</t>
  </si>
  <si>
    <t xml:space="preserve"> Consumers are involved with planning their activities and schedules during quarterly visits with the Service Coordinator.  The SC asks consumers if their needs are met, and are given business cards if they would like to speak with them.</t>
  </si>
  <si>
    <t xml:space="preserve">  All admissions are approved through South Central Los Angeles Regional Center  They ensure clients rights regarding housing.</t>
  </si>
  <si>
    <t xml:space="preserve"> Consumer privacy is respected.  Consumers are allowed to choose their roommates.  Staff must knock on a consumer's door before entering.</t>
  </si>
  <si>
    <t xml:space="preserve"> Public transportation is available for consumers who are mobility trained.  Facility provides transportation to activities when available and necessary.</t>
  </si>
  <si>
    <t xml:space="preserve"> Consumers can go to church activities when they have transportation available.  Individuals who bring consumers out of the facility must provide contact information and an itinerary.</t>
  </si>
  <si>
    <t xml:space="preserve"> Handicap grab bars and a shower chair is available in the bathroom.</t>
  </si>
  <si>
    <t>H73650</t>
  </si>
  <si>
    <t>OMOLARA OKUNUBI</t>
  </si>
  <si>
    <t>IDEAL BEHAVIOR MANAGEMENT PROGRAM</t>
  </si>
  <si>
    <t>FDLRC;HRC;SCLARC;SGPRC;WRC</t>
  </si>
  <si>
    <t>FaceToFace;Forum</t>
  </si>
  <si>
    <t xml:space="preserve"> Choice is not restricted but some options are bound particularly for those with diet restrictions, safety issues such as AWOL tendencies.</t>
  </si>
  <si>
    <t xml:space="preserve"> To protect the health and safety of those with self-injurious behavior or violent conduct, their movement is restricted to their classroom or when going out to broader community for volunteering/socialization.</t>
  </si>
  <si>
    <t xml:space="preserve"> We have conducted One Page Description for each person supported.  Each person's like and dislikes is used to identify other individuals with whom they share similar interest to plan/schedule group community activities</t>
  </si>
  <si>
    <t xml:space="preserve"> Yes, we offer pre-employment and Employment supports to individuals who have expressed interest in vocational goals.</t>
  </si>
  <si>
    <t xml:space="preserve"> This is not our usual responsibility but from time to time we support Parents with Doctors (TB test) or Dental visits because our staff our attuned to the comfort levels and preferences of the individuals, and if we don't support the individuals will not obtain such services.  On the other hand the grant to purchase Wheel chair vans has been helpful in fostering access to greater community activities.</t>
  </si>
  <si>
    <t xml:space="preserve"> Yes, all individuals have access to get to wherever they want to go.  Having Wheel chair vans (Grant) increased our ability to offer more options that facilitate independence.</t>
  </si>
  <si>
    <t xml:space="preserve"> Our setting is integrated, supports full access to greater community, promotes social and vocational interests driven by the individual's preferences.</t>
  </si>
  <si>
    <t xml:space="preserve"> Part of our enrollment standard is to request a set of documents that tells us about the purpose of services goals, including the IPP, CDER, Psych Evaluation, etc.</t>
  </si>
  <si>
    <t xml:space="preserve"> Yes, this is a specialized service and individuals are referred based on needs.</t>
  </si>
  <si>
    <t xml:space="preserve"> Our support staff are familiar to the communication preferences of each individual they support and they make concerted efforts to treat them with respect, dignity and privacy, at all times.</t>
  </si>
  <si>
    <t xml:space="preserve"> It is one of our core values to provide dignified supports.  Whenever a restraint has to be applied, it is to ensure safety of the individuals and others.</t>
  </si>
  <si>
    <t xml:space="preserve"> Information is shared on a need to know basis and communication is conducted with utmost respect.</t>
  </si>
  <si>
    <t xml:space="preserve"> For those who are able to use bathrooms independently, they have been trained to maintain privacy.  For those we assist with personal care, a private room/space is utilized</t>
  </si>
  <si>
    <t xml:space="preserve"> Our communication approach and support is based on person-centered needs and preferences, including tone of voice/posture.</t>
  </si>
  <si>
    <t xml:space="preserve"> We utilize open space.  So, privacy is based on space (distance for private conversation) not physical not seclusion.  As reasonably possible private visit from classroom to classroom is encouraged when requested and an escort will be assigned.</t>
  </si>
  <si>
    <t xml:space="preserve"> All employees have received a 2-day person-centered training. Then principles are implemented and practiced, as well as monitored by supervisors</t>
  </si>
  <si>
    <t xml:space="preserve"> Within reasonable context, individuals have opportunity talk on the phone, use their MP5, send email, etc.</t>
  </si>
  <si>
    <t xml:space="preserve"> Within reasonable boundaries individuals are not restricted but visitors are screened for safety and cause .  Otherwise no restrictions is imposed.</t>
  </si>
  <si>
    <t xml:space="preserve"> We support individuals who habitually AWOL or those who hear voices and respond violently.</t>
  </si>
  <si>
    <t xml:space="preserve"> Individualized services are provided to meet the person-centered health &amp; safety needs of each person(taking into consideration the important to and important for)</t>
  </si>
  <si>
    <t xml:space="preserve"> Our staff are trained to support individuals in ways that minimise social barriers, importance of autonomy and value of freedom.  This is implemented in the person-centered practice.</t>
  </si>
  <si>
    <t xml:space="preserve"> Our curriculum is generic and used as a guide only.  Individuals are supported to choose activities of interest and they are paired up other members who share same interest.</t>
  </si>
  <si>
    <t xml:space="preserve"> We practice person-centered support by identifying and honoring activities that are important to and for each person; and pairing them up with people of similar interest</t>
  </si>
  <si>
    <t xml:space="preserve"> This is a health and Safety issue.  Due to possibility of choking hazard all individuals are supervised during meals.</t>
  </si>
  <si>
    <t xml:space="preserve"> es, we support all basic human rights</t>
  </si>
  <si>
    <t xml:space="preserve"> We make accomodation based on expressed preferences (culture, language or social)</t>
  </si>
  <si>
    <t xml:space="preserve"> individuals are supported to modify services, vocational or social activities in a way that complements their schedules</t>
  </si>
  <si>
    <t xml:space="preserve"> Our satisfaction survey indicates that individuals are content with our services due to person-centered practices, and professional relationships with staff.</t>
  </si>
  <si>
    <t xml:space="preserve"> Beyond compliance, we are committed to improving services that moves people's life forward.  We received a Grant to educate our employees in PCT training.  This training has significantly enhanced our services and subsequently quality of life for all.</t>
  </si>
  <si>
    <t>H73655</t>
  </si>
  <si>
    <t>Cato's Quality Care</t>
  </si>
  <si>
    <t>1024 E. Helmick St Carson Ca 90746</t>
  </si>
  <si>
    <t xml:space="preserve"> Five residents are more independent and requires less supervision during dining, however, one residents require supervision due to medical diagnosis specified in IPP. Moreover, residents with mild to severe intellectual disability, require supervision during dining especially for safety and security purposes including but not limited to stealing food from other residents, or least to most prompting.</t>
  </si>
  <si>
    <t xml:space="preserve"> For safety and security purposes the residents are discouraged from locking their doors, but they are equipped with a lock, and they have the right to lock it if they choose to do so for privacy reasons.</t>
  </si>
  <si>
    <t xml:space="preserve"> Na </t>
  </si>
  <si>
    <t xml:space="preserve"> Program Design.</t>
  </si>
  <si>
    <t xml:space="preserve"> We do not use delayed egress devices or secured perimeters.</t>
  </si>
  <si>
    <t xml:space="preserve"> We do not use restraints</t>
  </si>
  <si>
    <t xml:space="preserve">  NONE</t>
  </si>
  <si>
    <t xml:space="preserve"> 055: Community Integration Training Program </t>
  </si>
  <si>
    <t>FaceToFace;PeerInterview;Other</t>
  </si>
  <si>
    <t xml:space="preserve"> No restrictions.</t>
  </si>
  <si>
    <t xml:space="preserve"> Na</t>
  </si>
  <si>
    <t xml:space="preserve"> Clients have access to the entire home.</t>
  </si>
  <si>
    <t xml:space="preserve"> Individuals have the freedom to furnish and decorate their sleeping or living units within the lease or other agreement.</t>
  </si>
  <si>
    <t xml:space="preserve"> DSS Licensed Specialized Residential Facility (Adult Residential Facilities for Persons with Special Health Care Needs) </t>
  </si>
  <si>
    <t xml:space="preserve"> NOT LIMITED </t>
  </si>
  <si>
    <t>Vilma Go</t>
  </si>
  <si>
    <t>2138801627</t>
  </si>
  <si>
    <t xml:space="preserve"> An in-person IPP planning meeting is done with the individual, their guardian/conservator if any, and involved parties to make sure the goals, needs, and preferences of the individual is discussed and all the options are provided.</t>
  </si>
  <si>
    <t xml:space="preserve"> The individuals are provided with options and all consumers have an IPP in place that addresses their goals, needs and preferences.</t>
  </si>
  <si>
    <t xml:space="preserve"> They are oriented upon hiring and we have Annual Individual Service Plan Trainings.</t>
  </si>
  <si>
    <t xml:space="preserve"> For visitors, obviously they cannot go to individuals rooms without permission from them.</t>
  </si>
  <si>
    <t xml:space="preserve"> They have individualized activities based on their needs and preferences.</t>
  </si>
  <si>
    <t xml:space="preserve"> Individuals are asked what they want to do or are given choices if not capable of communicating directly. Some are capable of scheduling their activities on their own.</t>
  </si>
  <si>
    <t xml:space="preserve"> Individuals are encouraged to be as independent as they could be, to make their own personal choices and decisions, and act on them.</t>
  </si>
  <si>
    <t xml:space="preserve"> The individuals we support have their own schedules and activities, and have access to food at any time.</t>
  </si>
  <si>
    <t xml:space="preserve"> We are in compliance</t>
  </si>
  <si>
    <t xml:space="preserve"> They have individualized activities based on their needs and preferences</t>
  </si>
  <si>
    <t xml:space="preserve"> Individuals are asked what they want to do or are given choices if not capable of communicating directly. Some are capable of scheduling their activities on their own</t>
  </si>
  <si>
    <t xml:space="preserve"> Consumer choice</t>
  </si>
  <si>
    <t>Lori Talley</t>
  </si>
  <si>
    <t xml:space="preserve"> We explain to our clients they have the right to request a change/move of their residence at any time and we will follow the guidelines of their admission agreement.</t>
  </si>
  <si>
    <t xml:space="preserve"> The home is accessible for all Clients to move about the home with ease.</t>
  </si>
  <si>
    <t xml:space="preserve"> SVS conducted numerous focus groups agency-wide that involved persons served, direct care staff, administrators, and members of the board of directors  Numerical responses below relate to this specific vendor number. </t>
  </si>
  <si>
    <t>gary abrajano</t>
  </si>
  <si>
    <t>3109181697</t>
  </si>
  <si>
    <t xml:space="preserve"> Residential home provided for individual needs. </t>
  </si>
  <si>
    <t xml:space="preserve"> Services support the individual and their needs.</t>
  </si>
  <si>
    <t>Pedro V Travieso</t>
  </si>
  <si>
    <t xml:space="preserve"> They participated in the survey. </t>
  </si>
  <si>
    <t xml:space="preserve"> Face-to-face interviews were conducted </t>
  </si>
  <si>
    <t xml:space="preserve"> During visiting hours</t>
  </si>
  <si>
    <t>Karen Chavez</t>
  </si>
  <si>
    <t>LINDA WHITFORD</t>
  </si>
  <si>
    <t>310-850-5407</t>
  </si>
  <si>
    <t xml:space="preserve"> Individual rights</t>
  </si>
  <si>
    <t xml:space="preserve"> The facility is physically accessible to the individual.</t>
  </si>
  <si>
    <t>The setting/service facilitates individual choice regarding services and supports, and who provides them.</t>
  </si>
  <si>
    <t>HJ2767</t>
  </si>
  <si>
    <t>No</t>
  </si>
  <si>
    <t>818-881-4427</t>
  </si>
  <si>
    <t>Dyer Adult Residential Facility</t>
  </si>
  <si>
    <t>Joseph Jose</t>
  </si>
  <si>
    <t>8182741809</t>
  </si>
  <si>
    <t xml:space="preserve"> Interview </t>
  </si>
  <si>
    <t>Sunshine Residential Home 5</t>
  </si>
  <si>
    <t xml:space="preserve">  Interview</t>
  </si>
  <si>
    <t xml:space="preserve"> No. </t>
  </si>
  <si>
    <t xml:space="preserve"> Individuals have their own rooms</t>
  </si>
  <si>
    <t>Soledad Escobar</t>
  </si>
  <si>
    <t>InClusion Specialized Programs</t>
  </si>
  <si>
    <t>Israel Ibanez</t>
  </si>
  <si>
    <t>5629452000</t>
  </si>
  <si>
    <t xml:space="preserve"> Clients are able to express there wants and needs on a daily basis. This helps administrators ensure that there wants and needs are implemented. </t>
  </si>
  <si>
    <t xml:space="preserve"> Clients are able to decide how they get to spend their P&amp;I money.</t>
  </si>
  <si>
    <t xml:space="preserve"> InClusion Specialized Program recognize the right of every individual to live in a community where they can enjoy the same benefits as do people without disabilities. Our program adheres to a person-centered philosophy which discovers and acts on what is important to a person.  It is a process that involves listening, learning and focusing on what is important to the individual now and in the future. We intend to provide support and assistance to residents in achieving the highest possible level of functioning and independence in a natural, home like environment.</t>
  </si>
  <si>
    <t xml:space="preserve"> All clients have a current Individual Program Plan (IPP), which serves the function of the Needs and Services Plan. The SC schedule quarterly and bi-annual meetings with the Administrator, resident, the parent or legal representative, and other Planning Team members as appropriate and reviews the progress of the Needs and Services Plan/IPP.   </t>
  </si>
  <si>
    <t xml:space="preserve"> This is met at a basic level but could improve in terms of explaining rights in a method someone with significant cognitive disabilities can understand.</t>
  </si>
  <si>
    <t xml:space="preserve"> Individuals are able to dress and groom in a manner that credits their personalities and style.</t>
  </si>
  <si>
    <t xml:space="preserve"> Clients have access to the facility phone.</t>
  </si>
  <si>
    <t xml:space="preserve"> A restraint/constraint is only used via techniques taught in curriculum endorsed or sponsored by Professional Crisis Management Association (PCMA). A restraint must be reasonably applied only to prevent a child exhibiting assault behavior from exposure to immediate injury or danger to himself, herself or others. The force used will not exceed that reasonably necessary to avert the injury or danger. The duration of the restraint will cease as soon as the danger of harm has been averted. All Administrators, Facility manager and Direct Support Professionals are trained to use Professional Crisis Management. All clients/guardians have provided prior consent to use restrains.</t>
  </si>
  <si>
    <t xml:space="preserve"> We intend to provide support and assistance to residents to achieve independence in a natural, home like environment.   Therefore, individuals have full access to all areas within the physical plants that are free from hazards. They have privacy while using the bathroom.  Individuals are able to communicate with staff based on their needs and preference. Individuals have reasonable access to a phone and privacy to make calls.  They have access to store belongings in a secure manner.</t>
  </si>
  <si>
    <t xml:space="preserve"> The members of the team join together to ensure that the services match the choices of the individual. This includes where they want to live in the future, how and with whom they choose to spend their day, hopes and dreams for the future and how their medical needs will be met.</t>
  </si>
  <si>
    <t xml:space="preserve"> The agency facilitates individual choice regarding services and supports, and who provides them. Clients are not part of the hiring process.</t>
  </si>
  <si>
    <t xml:space="preserve"> The individuals have residency agreements and admission agreements. The agency has policies and procedures in place regarding evictions and involuntary relocation.</t>
  </si>
  <si>
    <t xml:space="preserve"> Individuals have their private bedroom and do not have roommates. They do not have any say in who they share the house with at this time. They have full capacity to have their bedrooms decorated to their liking and personal state. The doors have locks on them and no policies are in place regarding locks in the bedrooms.</t>
  </si>
  <si>
    <t xml:space="preserve"> Individuals have access to food at any time and create their own schedules. They also have full access to all areas within the physical plant of the facility.</t>
  </si>
  <si>
    <t xml:space="preserve"> Individuals understand that they have the right to receive visitors and have the right to go with visitors outside the facility.</t>
  </si>
  <si>
    <t xml:space="preserve"> Individuals have the freedom to move about inside and outside the home, including bedrooms, bathrooms, and common spaces. They also have access to appliances and furniture.</t>
  </si>
  <si>
    <t xml:space="preserve"> All clients have a current Individual Program Plan (IPP), which serves the function of the Needs and Services Plan. The SC schedule quarterly and bi-annual meetings with the Administrator, resident, the parent or legal representative, and other Planning Team members as appropriate and reviews the progress of the Needs and Services Plan/IPP.</t>
  </si>
  <si>
    <t xml:space="preserve"> Individuals have the freedom to move about inside and outside the home, including bedrooms, bathrooms, and common spaces. They also have access to appliances and furniture. </t>
  </si>
  <si>
    <t>HO2034</t>
  </si>
  <si>
    <t>STELLA RUFFINS</t>
  </si>
  <si>
    <t>COMEAUX FAMILY HOME</t>
  </si>
  <si>
    <t>1470 W. ADAMS BLVD.</t>
  </si>
  <si>
    <t>323-732-2424</t>
  </si>
  <si>
    <t xml:space="preserve"> OUR CONSUMERS HAVE ACCESS TO THE COMMUNITY. THEY GO ON VARIOUS OUTINGS INCLUDING SHOPPING, MOVIES, RESTARURANTS,  CHURCHES AND ANYTHING ELSE THAT THEY EXPRESS INTEREST IN.</t>
  </si>
  <si>
    <t xml:space="preserve"> CONSUMERS MEET WITH THEIR SERVICE COORDINATOR AND MYSELF AT LEAST QUARTERLY WHERE THEIR NEEDS AND CONCERNS, IF ANY, ARE DISCUSSED. THEIR SERVICE COORDINATOR ALWAYS ASKS IF THEIR HAPPY WITH THEIR CURRENT LIVING ARRANGEMENTS.</t>
  </si>
  <si>
    <t xml:space="preserve"> RESIDENT'S RIGHTS ARE POSTED IN THEIR ROOMS AND THROUGHOUT THE FACILITY. THEY ALL HAVE PRIVACY. ALL ROOMS ARE PROPERLY FURNISHED.</t>
  </si>
  <si>
    <t xml:space="preserve"> WE ARE HERE TO ASSIST/SUPPORT OUR CONSUMERS IN LIVING AS INDEPENDENTLY AS POSSIBLE IN THE LEAST RESTRICTIVE ENVIRONMENT.</t>
  </si>
  <si>
    <t xml:space="preserve"> WE ARE HERE TO HELP OUR CONSUMERS LIVE A FULL LIFE. THEIR RIGHTS ARE POSTED IN THEIR ROOMS. WE ALSO READ AND EXPLAIN THEIR RIGHTS TO THEM.</t>
  </si>
  <si>
    <t xml:space="preserve"> ALL CONSUMERS HAVE ADMISSION AGREEMENTS ON FILE.</t>
  </si>
  <si>
    <t xml:space="preserve"> ALL CONSUMERS HAVE PRIVACY AND ARE HAPPY WITH THEIR LIVING ARRANGEMENTS.  THEY HAVE DECORATED THEIR ROOMS TO THEIR LIKING.</t>
  </si>
  <si>
    <t xml:space="preserve"> WE ENCOURAGE CONSUMES INPUT ON THEIR SCHEDULES AND ACTIVITIES. CONSUMERS HAVE ACCESS TO FOOD AND COMMON AREAS ALL THE TIME. CONSUMERS ALWAYS HAVE ACCESS TO TRANSPORTATION.</t>
  </si>
  <si>
    <t xml:space="preserve"> WE HAVE SPECIFIC VISITING HOURS, BUT ARE WILLING TO ACCOMODATE VISITING OUTSIDE OF SET HOURS.</t>
  </si>
  <si>
    <t xml:space="preserve"> CONSUMERS ARE FREE TO MOVE AROUND INSIDE AND OUTSIDE THEIR HOME. ALL ROOMS ARE FULLY AND APPROPRIATELY FURNISHED.</t>
  </si>
  <si>
    <t xml:space="preserve"> Individuals have the freedom to move about inside and outside the home, including bedrooms, bathrooms, and common spaces. </t>
  </si>
  <si>
    <t xml:space="preserve"> provider have a complaint/grievance policy for individuals and inform individuals how to file a Grievance in communication methods outlined in their IPPs</t>
  </si>
  <si>
    <t xml:space="preserve">  Survey</t>
  </si>
  <si>
    <t xml:space="preserve"> everything is accessible</t>
  </si>
  <si>
    <t xml:space="preserve"> Each individual has their own private bedroom.</t>
  </si>
  <si>
    <t xml:space="preserve"> DSS Licensed Specialized Residential Facility </t>
  </si>
  <si>
    <t>Shawn Bailey</t>
  </si>
  <si>
    <t xml:space="preserve"> Community Integration </t>
  </si>
  <si>
    <t xml:space="preserve"> Handbook, p. 21 (grievance procedures), program design, staff training</t>
  </si>
  <si>
    <t xml:space="preserve"> Handbook, p. 21 (grievance procedures)</t>
  </si>
  <si>
    <t>Peak Performance Training Centers, Inc.</t>
  </si>
  <si>
    <t>Karon Howell</t>
  </si>
  <si>
    <t>3104808182</t>
  </si>
  <si>
    <t>HW0656</t>
  </si>
  <si>
    <t>lilly jones</t>
  </si>
  <si>
    <t>3106849541</t>
  </si>
  <si>
    <t>TINA SCRUGGS-TATE</t>
  </si>
  <si>
    <t>Frances Snoddy</t>
  </si>
  <si>
    <t>The James Home</t>
  </si>
  <si>
    <t>4324 5th Ave. Los Angeles, CA 90008</t>
  </si>
  <si>
    <t>310 902-4893</t>
  </si>
  <si>
    <t xml:space="preserve"> The residents are supplied with kitchen appliances and furniture are available for the needs of the residents at any time.</t>
  </si>
  <si>
    <t>HX0003</t>
  </si>
  <si>
    <t>Carla Galvan</t>
  </si>
  <si>
    <t xml:space="preserve">Solid Foundation Weight Management </t>
  </si>
  <si>
    <t>4167 W. Washington Blvd Los Angeles 90018</t>
  </si>
  <si>
    <t>Siranush Guloyan</t>
  </si>
  <si>
    <t>8184683053</t>
  </si>
  <si>
    <t>ELARC;FDLRC;SCLARC;WRC</t>
  </si>
  <si>
    <t xml:space="preserve"> Park and recreation physical activities take place 3 times a week.    Community outings are planned once or twice a month.</t>
  </si>
  <si>
    <t xml:space="preserve"> This requirement has met the standards of Federal Requirement #1, as the service supports access to the greater community. See supra.</t>
  </si>
  <si>
    <t xml:space="preserve"> The standards for Federal Req 2 have been met. See Supra.</t>
  </si>
  <si>
    <t xml:space="preserve"> The standards of Federal Req 3 have been met. See supra.</t>
  </si>
  <si>
    <t xml:space="preserve"> The standards of Federal req 4 have been met. See supra.</t>
  </si>
  <si>
    <t xml:space="preserve"> The standards for Federal Requirement 5 have been met. See Supra.</t>
  </si>
  <si>
    <t>HX0025</t>
  </si>
  <si>
    <t>12610 Erickson Ave Downey, CA 90242</t>
  </si>
  <si>
    <t xml:space="preserve"> Individuals have the opportunity to seek competitive integrated employment  and the ability  work competitively and attend day program on the days they arent working to enhance their employment, social and communication skills.  Participants not currently in CIE but interested in seeking paid employment can choose Work Clubs that offer paid employment opportunities at a wide variety of employment sites to provide career exploration opportunities. Participants can use their experiences both in   volunteer and paid work opportunities to enhance resumes and use employment sites as a reference for applications.  SVS employment specialist work closely with administrative staff to gather information about the participants area of vocational interest.</t>
  </si>
  <si>
    <t xml:space="preserve"> Appointment driven personal services can be accessed during the program day in certain instances if they are consistent with program goals and chosen  as a club activity.  Doctor's appointments are not part of the program day but accommodations  can be made to participants schedule.</t>
  </si>
  <si>
    <t xml:space="preserve"> Individuals have access to many options for transportation.   This includes ACCESS, Uber, Lyft, Dial a Ride, family and friends.   Program staff work closely to assist participants in arranging for transportation as independently as possible, one example may be writing scripts to use when making a ride appointment. Individuals regularly take public transportation while in program in order to develop the skills needed to independently travel throughout their community.</t>
  </si>
  <si>
    <t xml:space="preserve"> SVS and SCLARC utilized client centered planning and services delivery protocols.  The IPP and INSP processes support informed choice in therms of services and settings.  Full conformance with these standards is is affected by the delays from RC in providing IPPs and the presence of alternative service choices in IPP documentation.</t>
  </si>
  <si>
    <t xml:space="preserve"> SVS reviews and discusses an individuals rights to them in a manner they can understand.  During the intake process the rights are read to the individual and we discuss what those rights mean to them.  If the information isn't clearly understood staff will re-phrase the rights as well as offer examples to assist the individual understand.  These rights are reviewed each year at their annual service plan meeting and SVS will provide a copy of the rights to the individual as well as to their family and/or care provider.</t>
  </si>
  <si>
    <t xml:space="preserve"> SVS has policies and procedures that promote individuals rights and treatment at all times with dignity and respect.   The policies and procedures are displayed in various locations so both staff and the individuals we serve can refer to it as needed.   The locations include but are not limited to SVS Organizational Policies, Client Handbook, Community Care Licensing Client Rights, Employee Handbook and standards of conduct.  Client rights are also available on the staff posting board and field notebook.  Rights are reviewed at the time of intake and annually thereafter.</t>
  </si>
  <si>
    <t xml:space="preserve"> Prior to an individual starting our program administrative and direct care staff review the individual files and  review capabilities, preferences, interests, and needs of the individuals.   Additionally, each week, the program holds a Weekly Club Dynamics meeting which covers topics like individuals capabilities, interests, satisfaction/dissatisfaction with activity, and changes in status of individuals.   These meeting are mandatory for all staff to ensure everyone is aware of all aspects of an individuals needs and wants.  All new or revised INSP plans are reviewed with direct service staff.</t>
  </si>
  <si>
    <t xml:space="preserve"> Lockers are available to any participant that wishes to have one for storing belongings safely.</t>
  </si>
  <si>
    <t xml:space="preserve"> SVS affords all visitors as authorized by individuals served access with in the service location (inside or outside).</t>
  </si>
  <si>
    <t xml:space="preserve"> Individuals have many opportunities to be integrate into the community and speak with community members who are not associated with the Day program. The individuals have contact with community members participating in clubs.   Some examples are volunteer and paid work opportunities, career exploration (interviewing employers in fields of interest), buying supplies for activities, going on tours at museums, buying groceries at farmers markets, community gardens along with many other activities held in the community.</t>
  </si>
  <si>
    <t xml:space="preserve"> When individuals are choosing their schedules, an administrator reviews their IPP goals with them and encourages clubs that will provide them with opportunities to work on these goals. Additionally, there is a section on their data collection sheet that lists activities the individual has requested to participate in for staff to reference and ensure they are being honored and a copy of the monthly schedule is provided to each individual to take home.</t>
  </si>
  <si>
    <t xml:space="preserve"> All SVS participant intake, enrollment, CCL and Title 17 rights documents, participate annual review and participant handbooks support the tenets of FR4 standard for independence.</t>
  </si>
  <si>
    <t xml:space="preserve"> The SVS program administrative team will assign a specific gender with an individual as requested. An example of this would be an individual needing personal assistance in the restroom. In regards to specific staff for individuals who speak languages other than English, we would make every effort to make this accommodation to ensure that there are no language barriers for the individual to communicate their wants and needs.</t>
  </si>
  <si>
    <t xml:space="preserve"> Individuals have the opportunity to modify the services they are receiving at any time. If they feel the need to change their schedule or voice a concern they are able to do that in a manner and timing of their choosing. Changes are effective as soon as possible and if change cannot occur immediately that information is provided to the individual along with other alternatives.</t>
  </si>
  <si>
    <t xml:space="preserve"> If an individual expresses interest in retiring from a day or work program they would have the option to do that. Any final decision that is made would be relayed to the support team so everyone is informed on services that would be stopped.</t>
  </si>
  <si>
    <t>HX0033</t>
  </si>
  <si>
    <t>Reatha Howard</t>
  </si>
  <si>
    <t>323 252-3530</t>
  </si>
  <si>
    <t xml:space="preserve"> As directed in the Program Design.</t>
  </si>
  <si>
    <t>HX0044</t>
  </si>
  <si>
    <t>HOME OF TLC-2.</t>
  </si>
  <si>
    <t>7417 Muller St. Downey, CA. 90241</t>
  </si>
  <si>
    <t>Sam Semenea</t>
  </si>
  <si>
    <t xml:space="preserve"> TLC-2 facility works hand in hand with the south central los angeles regional center (Service Coordinator) to ensure that ALL the HCBS requirements are MET</t>
  </si>
  <si>
    <t xml:space="preserve"> TLC-2 Facility is working hand in hand with the Regional Center SC to ensure ALL the HCBS requirements are MET</t>
  </si>
  <si>
    <t xml:space="preserve"> TLC-2 facility is working hand in and with the regional center SC to ensure all HCBS requirements are MET</t>
  </si>
  <si>
    <t xml:space="preserve"> tlc-2 facility is working hand in hand with regional center SC to ensure ALL requirement of HCBS are MET</t>
  </si>
  <si>
    <t xml:space="preserve"> TLC-2 facility is working hand in hand with regional center SC to ensure that all HCBS reguirement are MET</t>
  </si>
  <si>
    <t xml:space="preserve"> TLC-2 facility is working hand in hand with regional center SC to ensure ALL HCBS requirements are MET</t>
  </si>
  <si>
    <t xml:space="preserve"> at this time dept of soc services Licensing does NOT allow Residential Facilities to haave Locked Doors</t>
  </si>
  <si>
    <t xml:space="preserve"> TLC-2 facility is working hand in hand with regional center SC to ensure ALL HCBS requirement are MET  BUT..... Licensing does NOT allow locked doors in the residential facilities</t>
  </si>
  <si>
    <t xml:space="preserve"> TLC-2 facility is working hand in hand with regional center SC to snsure all HCBS requirements are MET</t>
  </si>
  <si>
    <t xml:space="preserve"> TLC-2 facility is working hand in hand with regional center SC to ensure all HCBS requirements are MET</t>
  </si>
  <si>
    <t xml:space="preserve"> TLC-2 facility is working hand in hand with regional center SC to ensure all HCBS requiremente are MET</t>
  </si>
  <si>
    <t>HX0046</t>
  </si>
  <si>
    <t>Cheryl Whiting</t>
  </si>
  <si>
    <t>Crossroads Community Services</t>
  </si>
  <si>
    <t>105 W. Walnut St  Carson, CA  90248</t>
  </si>
  <si>
    <t>310-523-5115</t>
  </si>
  <si>
    <t>HX0057</t>
  </si>
  <si>
    <t>Grace Adult Day Services</t>
  </si>
  <si>
    <t>2111 W Slauson Avenue Los Angeles, CA 90047</t>
  </si>
  <si>
    <t>323-295-6590</t>
  </si>
  <si>
    <t xml:space="preserve"> Focus group within community served were posed basic survey questions and discussed. </t>
  </si>
  <si>
    <t xml:space="preserve"> Requirements are met because intellecutally disabled individuals have the same access to all public and social activities, and are granted opportunities for employment based on their interest and intellectual abilities. Many of participates are profoundly challenged and are not able to stay on task for more then 5 minutes, even with 1 to 1 supervision.</t>
  </si>
  <si>
    <t xml:space="preserve"> As a behavioral Management program we work incoherent with all residential facilities to make sure IPP's are being met.</t>
  </si>
  <si>
    <t xml:space="preserve"> As individuals are admitted to program, client rights are explained and posted in facilities. All staff are trained in the areas of client rights, privacy, HIPPA requirements which are enforced within agency.</t>
  </si>
  <si>
    <t xml:space="preserve"> As a behavioral management program, an IPP whihc is developed by program staff and residential staff, an individual, family and circle of support outlines the service and method of delivery to include involvement in larger community.</t>
  </si>
  <si>
    <t xml:space="preserve"> Individuals of retirement age can decide to stay home, attend medically supported day centers such as adult day health centers or other options of their choosing as defined by federal guidelines.</t>
  </si>
  <si>
    <t>HX0074</t>
  </si>
  <si>
    <t>C H Adult Day Program</t>
  </si>
  <si>
    <t>8026 Alondra Blvd., Paramount, CA 90723</t>
  </si>
  <si>
    <t xml:space="preserve"> Individuals participate in a variety of community activities that will assist them in acquisition of skills that will enhance all their knowledge of various resources in the community.  Found in the program brochure.</t>
  </si>
  <si>
    <t xml:space="preserve"> We receive a referral packet from the RC case-manger and a precept visit is set up. Once the visit is over, we then determine if we can meet the individuals needs and their wants.</t>
  </si>
  <si>
    <t xml:space="preserve"> The individual's rights and dignity will always be observed and respected by all staff.</t>
  </si>
  <si>
    <t xml:space="preserve"> It is a requirement that the individual's rights are posted through out the day program. The individual must have a copy of his/her personal rights in their file.</t>
  </si>
  <si>
    <t xml:space="preserve"> The day program respects and observes all HIPPA laws and requirements.</t>
  </si>
  <si>
    <t xml:space="preserve"> The bathrooms have doors and while they are in use the door is closed.</t>
  </si>
  <si>
    <t xml:space="preserve"> We stay in the guidelines with Title 22 and Title 17 which are in the individuals file and the client's rights which are posted on the wall.</t>
  </si>
  <si>
    <t xml:space="preserve"> By staying in compliance with the guideline of the client's right</t>
  </si>
  <si>
    <t xml:space="preserve"> By being compliant with the program design.</t>
  </si>
  <si>
    <t>HX0102</t>
  </si>
  <si>
    <t>Veronica Solano</t>
  </si>
  <si>
    <t>Jeffrey Foundation</t>
  </si>
  <si>
    <t>5470 W Washington Blvd, Los Angeles CA 90016</t>
  </si>
  <si>
    <t>323-965-7536 Ext 30</t>
  </si>
  <si>
    <t xml:space="preserve"> Desired Results Questionary was distributed to participants and families. </t>
  </si>
  <si>
    <t xml:space="preserve"> Policies handbook or participants are explained and provided at the time of registration that includes all these regulations</t>
  </si>
  <si>
    <t xml:space="preserve"> IPP are on participants file, along with any other documentation needed</t>
  </si>
  <si>
    <t xml:space="preserve"> Per employee handbook not restraining policy</t>
  </si>
  <si>
    <t xml:space="preserve"> Program Designed and IPP goals are follow per participant.</t>
  </si>
  <si>
    <t xml:space="preserve"> The IPP and Regional Center POS are follow with participants as needed.</t>
  </si>
  <si>
    <t>HX0103</t>
  </si>
  <si>
    <t>Charlotte Mckoy</t>
  </si>
  <si>
    <t xml:space="preserve">Precise Care </t>
  </si>
  <si>
    <t>832 W 103rd St Los Angeles, CA 90044</t>
  </si>
  <si>
    <t>3109308924</t>
  </si>
  <si>
    <t>FDLRC;SCLARC</t>
  </si>
  <si>
    <t xml:space="preserve"> The items were discussed during the residents' monthly meeting. </t>
  </si>
  <si>
    <t xml:space="preserve"> The home and services are provided in a community/ residential setting. </t>
  </si>
  <si>
    <t xml:space="preserve"> Each resident requires staff support during community outings. The staffing ratio is 2:1. Therefore, if an individual desires to extend an outing/activity, the request maybe limited due to the staff:client ratio and budget. However, we make every attempt to plan ahead to support the individuals aspirations.</t>
  </si>
  <si>
    <t xml:space="preserve"> Residents are encouraged and supported in interacting with the general public. An example of some of their meaningful interactions include; religious practice (Church), Beauty Salons, community celebrations, farmers market, Community socials ect...</t>
  </si>
  <si>
    <t xml:space="preserve"> We currently support residents that have participated in supportive employment of their choice.</t>
  </si>
  <si>
    <t xml:space="preserve"> All medical, dental appointment and personal care (beauty services) are conducted outside of the home.</t>
  </si>
  <si>
    <t xml:space="preserve"> Clients use public transportation where applicable. Most have received or participated in travel training. The use of access, Metro and Uber are supported.</t>
  </si>
  <si>
    <t xml:space="preserve"> Staffing ratio and staffing cost has hindered our ability to fully met the HCBS requirements as they relate to Access to the Community.</t>
  </si>
  <si>
    <t xml:space="preserve"> The home has requested an updated IPP for client E.S. from Service Coordinator at SCLARC via email.</t>
  </si>
  <si>
    <t xml:space="preserve"> The IPP does describe and address the individuals desire to reside in the home.</t>
  </si>
  <si>
    <t xml:space="preserve"> The individuals visited the home prior to placement and has the opportunity to address their home/placement choices regularly.  Their desires are documented in their quarterly and IPP reports.</t>
  </si>
  <si>
    <t xml:space="preserve"> The Rights stated above are reiterated during residents monthly meeting.</t>
  </si>
  <si>
    <t xml:space="preserve"> The writes are posted in common/shared space. The rights are also shown with pictures to support individuals that are not literate.</t>
  </si>
  <si>
    <t xml:space="preserve"> The residents' personal information is not accessible to the public or unauthorized individuals.</t>
  </si>
  <si>
    <t xml:space="preserve"> All bathrooms have doors and clients are reminded to close the door when using the restroom.</t>
  </si>
  <si>
    <t xml:space="preserve"> The residents can utilize their rooms. If the client has a semi-private room the other client must approve/agree.</t>
  </si>
  <si>
    <t xml:space="preserve"> The conducts a bi-monthly meeting to address updates, reviews and/or changes in the clients needs/services.</t>
  </si>
  <si>
    <t xml:space="preserve"> All residents have a personal nightstand and option to purchase a lock box for storage of valuable items.</t>
  </si>
  <si>
    <t xml:space="preserve"> Residents receive and make calls as desired.  There is a cordless phone for more privacy.</t>
  </si>
  <si>
    <t xml:space="preserve"> Visitors are not given access to areas where residents personal information is stored.  Also, residents who have shared space are requested to inform their room mate of visitors.</t>
  </si>
  <si>
    <t xml:space="preserve"> All clients in our care are treated with dignity and respect. They are free from harm and abuse.</t>
  </si>
  <si>
    <t xml:space="preserve"> Clients are involved in planning their schedule. Staff support them in developing a structured plan.</t>
  </si>
  <si>
    <t xml:space="preserve"> One of the residents has a strong interest in movies. The home has provided supports in film training and exposure.</t>
  </si>
  <si>
    <t xml:space="preserve"> The home is equip with a multiple areas for dinning.</t>
  </si>
  <si>
    <t xml:space="preserve"> All residents are registered voters.  The home support each individual to practice the religion of their choice.</t>
  </si>
  <si>
    <t xml:space="preserve"> The residents are supported in developing a calendar of activities each month. The calendar is designed to meet the needs, goals and desires of those living in the home.</t>
  </si>
  <si>
    <t xml:space="preserve"> Language and gender is always considered in providing support for each resident. Clients are asked which gender they prefer to work with. When possible accommodations are made when appropriate.  Their has been occasions that a resident request opposite sex staff and interacted inappropriately. Therefore, there are times when the request is not supported due to staff safety.</t>
  </si>
  <si>
    <t xml:space="preserve"> Annual, the residents review and sign the grievance policy and it is placed in their file.</t>
  </si>
  <si>
    <t xml:space="preserve"> We have met this required and any alterations to choice of service staff are due to clients history of inappropriate sexual behavior.</t>
  </si>
  <si>
    <t xml:space="preserve"> This is reviewed quarterly by Home and Service Coordinator.</t>
  </si>
  <si>
    <t xml:space="preserve"> Upon admission, every individual review and sign an Admission Agreement. The agreement includes examples of clients rights and causes for evictions.</t>
  </si>
  <si>
    <t xml:space="preserve"> If the home can accommodate a room change, it will occur immediately.</t>
  </si>
  <si>
    <t xml:space="preserve"> However, the home has a extra set of keys for safety checks/emergencies per facility protocol.</t>
  </si>
  <si>
    <t xml:space="preserve"> All Privacy requirements are being followed and implemented as stated.</t>
  </si>
  <si>
    <t xml:space="preserve"> The home support each client to design a schedule that support their needs. The staff assist residents with meal preparation. Clients generally have family style meals unless resident decided not to join.</t>
  </si>
  <si>
    <t xml:space="preserve"> All residents are encouraged to apply for Access or participate in our travel training options.</t>
  </si>
  <si>
    <t xml:space="preserve"> Fruit and snacks are out and available for consumption.</t>
  </si>
  <si>
    <t xml:space="preserve"> If the other residents in the home are not comfortable with the visitor the staff will request the visit is not extended.  Also, if there is a concern for safety, visiting time will be limited.</t>
  </si>
  <si>
    <t xml:space="preserve"> Residents are encouraged to foster relationships with others outside of the home.</t>
  </si>
  <si>
    <t xml:space="preserve"> For reasons of safety and supervision, visitation maybe limited by the other residents in the home.</t>
  </si>
  <si>
    <t xml:space="preserve"> The current individuals in the home have full physical capability and require no adaptive equipment.</t>
  </si>
  <si>
    <t>HX0110</t>
  </si>
  <si>
    <t>MILESTONES SOCIAL RECREATION PROGRAM</t>
  </si>
  <si>
    <t>HX0111</t>
  </si>
  <si>
    <t>HX0117</t>
  </si>
  <si>
    <t>LAVERNE WILSON</t>
  </si>
  <si>
    <t>ACACIA LEARNING CENTER</t>
  </si>
  <si>
    <t>2900 VERNON AVENUE, LOS Angeles, CA 9008</t>
  </si>
  <si>
    <t>951-427-6211</t>
  </si>
  <si>
    <t xml:space="preserve"> No opportunities, individuals who are being served are children under the age of 18.</t>
  </si>
  <si>
    <t xml:space="preserve"> Acacia Learning Center is a Social Skills Learning/After School Program for children under the age of 17. Services are limited based on the criteria for the program (this is not a residential program)Based upon our design and services, our program meet this criteria.</t>
  </si>
  <si>
    <t xml:space="preserve"> Acacia Learning Center is a Social Skills Learning/After School Program for children under the age of 17. Services are limited based on the criteria for the program ( this is not a residential program).Based upon our design and services, our program meet this criteria.</t>
  </si>
  <si>
    <t xml:space="preserve"> Acacia Learning Center Staff utilizes the Picture Exchange Communication System (PECS) which is a form of augmentative and alternative communication for the children who are non-verbal and suffers with autism.</t>
  </si>
  <si>
    <t xml:space="preserve"> Acacia Learning Center is an after school program: the children are dressed and groomed before they enter the program. However, no student or staff here at Acacia Learning Center has the right to discriminate, harass any individual choice and life-style preferences.</t>
  </si>
  <si>
    <t xml:space="preserve"> Acacia Learning Center is not a residential facility. (After School Program) However, the children are able to store their personal belongings in their cubbies.</t>
  </si>
  <si>
    <t xml:space="preserve"> Acacia Learning Center is a structured learning skill program with daily schedules. There are times where program activity may be altered based upon the individual needs and preferences.</t>
  </si>
  <si>
    <t xml:space="preserve"> Acacia Learning Center is a Social Skills Learning/After School Program for children under the age of 17. Services are limited based on the criteria for the program (this is not a residential program).Based upon our design and services, our program meet this criteria.</t>
  </si>
  <si>
    <t xml:space="preserve"> Acacia Learning Center is a Social Skills Learning/After School Program for children under the age of 17. Services are limited based on the criteria  for the program). A lease agreement is in place with relocation plans described in the program plan.  Based upon our design and services, our program meet this criteria.</t>
  </si>
  <si>
    <t>HX0117, PX0677</t>
  </si>
  <si>
    <t>2900 VERNON AVENUE, Los Angeles, CA 90008</t>
  </si>
  <si>
    <t>028, 102</t>
  </si>
  <si>
    <t xml:space="preserve"> Social Skills / After School Program for Children with Developmental Disabilities. </t>
  </si>
  <si>
    <t xml:space="preserve"> Acacia Learning Center is a Social Skills Learning/After  School Program for children under the age of 17.  Services are limited based on the criteria for the program (this is not a residential program).  Based upon our design and services, our program meet this criteria.</t>
  </si>
  <si>
    <t xml:space="preserve"> Acacia Learning Center is a Social Skills Learning/After   School Program for children under the age of 17.  Services are limited based on the criteria for the program (this is not a residential program).  Based upon our design and services, our program meet this criteria.</t>
  </si>
  <si>
    <t xml:space="preserve"> Acacia Learning Center Staff utilizes the Picture Exchange Communication System (PECS) which is a form of augmentative and alternative communication for children who are non-verbal and suffers with autism. </t>
  </si>
  <si>
    <t xml:space="preserve">Acacia Learning Center children are dressed and groomed before they enter the program. However, no student or staff here at Acacia Learning Center has the right to discriminate, harass any individual choice and life-style preferences. </t>
  </si>
  <si>
    <t xml:space="preserve"> Acacia Learning Center is not a residential facility. (After School Program) However, the children are able to store their personal belongings in their cubbies. </t>
  </si>
  <si>
    <t xml:space="preserve"> This is a structured learning skill program with daily schedules.  There are times where programs may be altered based upon the individual.</t>
  </si>
  <si>
    <t xml:space="preserve"> Acacia Learning Center is a Social Skills Learning/After   School Program for children under the age of 17.  Services are limited based on the criteria for the program (this is not a residential program).Based upon our design and services, our program meet this criteria.</t>
  </si>
  <si>
    <t xml:space="preserve"> Acacia Learning Center is a Social Skills Learning/After   School Program for children under the age of 17.  Services are limited based on the criteria for the program (this is not a residential program).  A lease agreement is in place with relocation plans described in the program plan.  Based upon our design and services, our program meet this criteria.</t>
  </si>
  <si>
    <t>HX0120</t>
  </si>
  <si>
    <t>Renee Tims</t>
  </si>
  <si>
    <t>Wright Road Behavior Day Program</t>
  </si>
  <si>
    <t>5040 Western Ave Los Angeles Ca. 90062</t>
  </si>
  <si>
    <t>323 810-7202</t>
  </si>
  <si>
    <t xml:space="preserve"> Staff had discussion with individuals </t>
  </si>
  <si>
    <t xml:space="preserve"> We strive to understand and implement personal choice and provide individualized options.  We adhere o the IPP, Program Design, and Policies and Procedures.</t>
  </si>
  <si>
    <t xml:space="preserve"> IPP's are obtained, reviewed and on file</t>
  </si>
  <si>
    <t xml:space="preserve"> We strive to understand and implement personal choice and provide individualized options.  We adhere to the IPP. Program Design, Polices and Procedures</t>
  </si>
  <si>
    <t xml:space="preserve"> Where possible individuals choices are always honored.</t>
  </si>
  <si>
    <t xml:space="preserve"> Where possible in accordance with CCL Regulations and staffing availability.</t>
  </si>
  <si>
    <t>HX0123</t>
  </si>
  <si>
    <t>Christina Acosta</t>
  </si>
  <si>
    <t>A&amp;C Life Skills Training Services</t>
  </si>
  <si>
    <t>1724 W. Jefferson Blvd.</t>
  </si>
  <si>
    <t>3237352700</t>
  </si>
  <si>
    <t xml:space="preserve"> Consumers can choose options for activities during program operation hours. We ask consumers what they'd like to do during a week and can choose from a list of activities or locations during that time and we try to go to them all. If consumers have another suggestion of places to visit or things they'd like to do, we try to accommodate their requests as reasonably as possible.</t>
  </si>
  <si>
    <t xml:space="preserve"> All services for the program are community based. They interact with all types of individuals as they meet them during the day throughout the city. If they meet someone receiving regional center services, it's coincidental.</t>
  </si>
  <si>
    <t xml:space="preserve"> We are not vendored to provide CIE, but if a consumer expresses interest in paid employment we refer them to the regional center.</t>
  </si>
  <si>
    <t xml:space="preserve"> We try to accommodate as many of their interests as we can during the day. If they want to receive additional personal services, we inform their care provider and ask them if they are able to meet this request, or if they have ILS/SLS to do so. We are community based and cannot have a consumer leave to do a separate activity during program hours.</t>
  </si>
  <si>
    <t xml:space="preserve"> Consumers are brought to our program by vendored transportation companies or their care providers. We have used public transportation in the past, but provide the majority of services in our company vehicles.</t>
  </si>
  <si>
    <t xml:space="preserve"> We can assist individuals who need help purchasing items, but we do not control how or what they spend money on when they're with us. However, consumers cannot purchase drugs, alcohol or other prohibited items during program hours. This is explained to consumers and their care providers upon admission to the program as listed in our code of conduct.</t>
  </si>
  <si>
    <t xml:space="preserve"> We are community based, and all of our activities take place in integrated environments. Consumers are  exposed to different types of people and settings to receive services. Based on their interests and input we go to various locations together, all of which are integrated settings. They are able to use their money to purchase things as they like, provided it is not drug or alcohol related, among other prohibited items. We cannot accommodate every request or suggestion for activities, but we do as much as we can with them each day based on their interests and IPP.</t>
  </si>
  <si>
    <t xml:space="preserve"> All consumer files are kept in the office in a secure cabinet and only accessible by the director and administrator. If a consumer wishes to see their stored information they can contact us to do so.</t>
  </si>
  <si>
    <t xml:space="preserve"> IPPs do not often include backgrounds of how consumers were referred to our program or came to choose us. We conduct interviews with potential consumers and write our assessments, but we do not know what alternatives they declined before choosing us. We use the information received from the regional center and our own interview to determine if the consumer is a suitable fit for our program and how we can best provide services for them.</t>
  </si>
  <si>
    <t xml:space="preserve"> We try to have as much information about each consumer and their background as possible before they are admitted to the program.  We try to be thorough in our assessment of the consumer and their needs and goals for the program.  This might not include a full list of options that the consumer was offered prior, but we request all the information we can from the regional center to have a clearer picture of the consumer's needs and interest in joining our program.</t>
  </si>
  <si>
    <t xml:space="preserve"> We provide written information or news to all consumers in English, and if necessary Spanish. We give them the consumer rights forms every year and review it with them individually, and they or their care providers sign receipt of it.</t>
  </si>
  <si>
    <t xml:space="preserve"> We have a code of conduct based on title 17 and the state laws referencing consumer rights. All of our program rules are structured around consumers rights to freedom of respect, dignity and privacy. We instruct our trainers to conduct services based on these guidelines.</t>
  </si>
  <si>
    <t xml:space="preserve"> All written consumer information is relayed directly between administrators/staff and consumers/care providers in sealed envelopes. We speak with them on the phone directly when relaying or requesting private information.</t>
  </si>
  <si>
    <t xml:space="preserve"> All of our consumers are able to use the bathroom without assistance.  A trainer is always nearby to ensure safety, but they do not impede on privacy while the facilities are being used.</t>
  </si>
  <si>
    <t xml:space="preserve"> We try various methods to communicate with consumers, including  written or verbal communication. We don't have any consumers who cannot respond to either of those methods, but we explain ourselves as thoroughly and diversely as necessary.</t>
  </si>
  <si>
    <t xml:space="preserve"> We have a dress code that restricts under-garments from showing, no open toed shoes, no profanity or gang related writing on clothes.   Aside from that, consumers can dress according to their style and preferences.</t>
  </si>
  <si>
    <t xml:space="preserve"> They can sit with other consumers in the program, but are not permitted to leave the trainer or group while signed in. If they want to go somewhere away from the group it has to be arranged outside of program hours, as all activities must be done together.</t>
  </si>
  <si>
    <t xml:space="preserve"> We do initial assessments of consumers and create an IPP with the knowledge we have to begin providing services. As time goes on, we gather more information about the individual and their needs and habits. Trainers tell administrators how the consumer is responding to events and activities.  We collect input from care providers, staff, service coordinators and the consumers themselves to determine what the consumer is interested in and capable of doing. The trainers test these approaches and give us feedback as to what is being received most positively. We monitor consumer responses to activities to gauge their preferences and  make modifications to our approach as necessary.</t>
  </si>
  <si>
    <t xml:space="preserve"> Consumers are required to keep personal belongings with them at all times, as we are in the community the whole time. They can leave personal items in the locked company van, should they choose.</t>
  </si>
  <si>
    <t xml:space="preserve"> We do not look at consumer devices unless there is a safety concern. They may use personal devices while in the program, so long as they are not viewing sexual images, graphic depictions of violence , drug use, or things that violate program code of conduct etc...</t>
  </si>
  <si>
    <t xml:space="preserve"> The consumers must remain under staff supervision at all times.  All activities must be done as a group, and consumers cannot leave with someone unless it has been arranged with administration.  If they wish to do an activity that the group cannot attend together, they must make arrangements to do so outside of program hours.</t>
  </si>
  <si>
    <t xml:space="preserve"> We do not have any consumers in need of physical restraints or supports in any way.</t>
  </si>
  <si>
    <t xml:space="preserve"> Consumers have a right to personal space and privacy, but they are not allowed to be away from the trainer or their supervision at any time during program hours. We try to do the things they're interested in during the course of each month, but it must be done as a group.</t>
  </si>
  <si>
    <t xml:space="preserve"> Consumers can suggest events or locations, and if we can visit them safely as a group we try to go within a reasonable amount of time. The office provides a list of suggested locations and events each month and the consumers decide if they have an additional activity they'd like to attend.</t>
  </si>
  <si>
    <t xml:space="preserve"> Consumers can contribute to the list of suggested activities each month, and if we can all attend together, we try and go within a reasonable amount of time. They cannot have separate activities by themselves, as the group must stay together.</t>
  </si>
  <si>
    <t xml:space="preserve"> We have structured activities that are agreed upon by the group. We are community based and interact with all types of individuals throughout the day. If a consumer runs into someone they know, that's fine. They have to stay with the group so long as they are signed in. If an individual wants to go off with someone, they must do so outside of program hours.</t>
  </si>
  <si>
    <t xml:space="preserve"> They can contribute to the schedule that we choose as a group. If they suggest something that the whole can group can attend, we try to go as soon as we can.</t>
  </si>
  <si>
    <t xml:space="preserve"> Consumers must be under trainer supervision at all times. They can sit  separately or be in a place where the trainer can see them, but not farther than that.</t>
  </si>
  <si>
    <t xml:space="preserve"> The trainer can assist in gathering information about consumer interest. We do not influence their decision making in personal matters of that nature outside of non-biased presentation of information. Consumers at times wish to discuss current events or political/social things, and the group can discuss views respectfully. We don't take consumers to religious or political events outside of objective presentation of information. A lot of them are interested in a variety of topics, and the trainers assist in helping the consumer come to their own conclusions about these issues, as much as they are able to understand them.</t>
  </si>
  <si>
    <t xml:space="preserve"> We try to address the consumers interests and needs as individuals as best we can in a group setting.  Aside from going places without a trainer or using the bathroom, consumers are allowed to pick as much of their schedule as they'd like if the group can attend together. We hope to continue to reflect their interests, as well as provide suggestions for things they might not be aware of. The city is changing all the time, and there's new things they can visit and learn about. We must follow safety procedures for supervision while doing the things consumers want to do each day. For that reason they cannot go off alone, or to things that the whole group cannot attend. Aside from that, we do try to involve each individual's goals and interests in our daily group routine.</t>
  </si>
  <si>
    <t xml:space="preserve"> We try to match consumers with staff they feel comfortable with as much as possible. We make modifications as much as we can to accommodate their personal preferences and needs.</t>
  </si>
  <si>
    <t xml:space="preserve"> We have a grievance procedure that consumers review yearly. If the trainer can't resolve the issue, the admin will get involved, then the director, the service coordinator and other regional center staff or resources, if necessary.</t>
  </si>
  <si>
    <t xml:space="preserve"> As stated in our grievance policy, if the issue can't be resolved with care providers, then the trainer is contacted, administrator, director, service coordinator, etc... We try to pay attention to the various cues that consumers will give as to issues they may be having in their lives or in the program. However they are able to communicate their sentiments, be it verbal or written, we find a way to address their issues most effectively.</t>
  </si>
  <si>
    <t xml:space="preserve"> We hire individuals who can work in a group setting and provide service for different personalities and needs. We hope to be able to address everyone in as specific of a manner as possible, but our day program is not one-on-one. We try to provide as specialized of service as we can and do our best to help the diverse needs of our group within our ratio.  We seek to pay attention to the needs of consumers in all manners of self-expression. If they are having issues with something pertaining to the program, we do our best to address the issue 'in-house' first, and then seek more help if necessary.</t>
  </si>
  <si>
    <t xml:space="preserve"> We will work with the regional center to make adjustments to our program design as to be in compliance.</t>
  </si>
  <si>
    <t>HX0129</t>
  </si>
  <si>
    <t>HX0142</t>
  </si>
  <si>
    <t>HX0145</t>
  </si>
  <si>
    <t>G&amp;G Harmony Residential II</t>
  </si>
  <si>
    <t>157 W. 105th St., Los Angeles, CA 90003</t>
  </si>
  <si>
    <t xml:space="preserve"> The consumer was interviewed and asked questions to ensure understanding. </t>
  </si>
  <si>
    <t xml:space="preserve"> Title 22 Division 6 Chapter 6:  85068.2 Needs and Services Plan, 85068.3 Modifications to Needs and Services Plan, 85072 Personal Rights and 85079 Activities</t>
  </si>
  <si>
    <t xml:space="preserve"> Title 22 Division 6 Chapter 1:  80068 Admission Agreements  Title 22 Division 6 Chapter 6:  85068 Admission Agreements, 85068.1 Admission Procedures, 85068.2 Needs and Services Plan</t>
  </si>
  <si>
    <t xml:space="preserve"> Title 22 Division 6 Chapter 6:  85068.2 Needs and Services Plan, 85072 Personal Rights, 85077 Personal Services; Title 22 Division 6 Chapter 1: 80073 Telephone; G&amp;G Harmony Residential Visitation Policy and Privacy Policy</t>
  </si>
  <si>
    <t xml:space="preserve"> Title 22 Division 6 Chapter 1:  80068 Admission Agreements;  Title 22 Division 6 Chapter 6:  85068 Admission Agreements, 85068.1 Admission Procedures, 85068.5 Eviction Procedures; G&amp;G Harmony Residential, Inc. - Admissions and Eviction Policy</t>
  </si>
  <si>
    <t xml:space="preserve"> Title 22 Division 6 Chapter 6:  85068.2 Needs and Services Plan, 85072 Personal Rights, 85088 Fixtures, Furniture, Equipment and Supplies; G&amp;G Harmony Residential, Inc. - Accessibility Policy</t>
  </si>
  <si>
    <t>HX0161</t>
  </si>
  <si>
    <t>Maria Quan</t>
  </si>
  <si>
    <t>Creative Options Plus Inc</t>
  </si>
  <si>
    <t>685-B Del Amo Blvd., Carson, CA 90746</t>
  </si>
  <si>
    <t>3107146537</t>
  </si>
  <si>
    <t xml:space="preserve"> Questions were asked face to face </t>
  </si>
  <si>
    <t xml:space="preserve"> All staff is trained to support individual initiative, autonomy and independence in making life choices, including daily activities, physical environment and with whom to interact.</t>
  </si>
  <si>
    <t>HX0166</t>
  </si>
  <si>
    <t>Marvin Cutchins</t>
  </si>
  <si>
    <t>We Care Residential Facility</t>
  </si>
  <si>
    <t>2132 W. 79th Street, Los Angeles, CA 90047</t>
  </si>
  <si>
    <t>323/309-6038</t>
  </si>
  <si>
    <t xml:space="preserve"> Met -  consumers have full access to the greater comunity, including opportunities to seek employment and work in competitive integrated settings, engage in community life, control personal resources and receive services in the community, to the same degree as individuals not receiving regional center services.</t>
  </si>
  <si>
    <t xml:space="preserve"> Met- consumers have an IPP on file and this indicates types of services/preferences are needed.</t>
  </si>
  <si>
    <t xml:space="preserve"> Met - consumers restraints are through the use of pharmaceutical as identified for each individuals needs.</t>
  </si>
  <si>
    <t xml:space="preserve"> Met - consumers have independence and the options to make life choices.</t>
  </si>
  <si>
    <t xml:space="preserve"> Met - consumers have choices in regards to services and support and who provides it for them</t>
  </si>
  <si>
    <t xml:space="preserve"> Met - consumers have an agreement to reside at the facility and during intake options to exit are discussed with consumer and rep from sclarc</t>
  </si>
  <si>
    <t xml:space="preserve"> Met - consumers have the right to choose their roommates and can request change at anytime.</t>
  </si>
  <si>
    <t xml:space="preserve"> Met - consumers have fully access to the facility and this includes access to kitchen, dining, laundry and seating shared areas.</t>
  </si>
  <si>
    <t xml:space="preserve"> Met - consumers have the right to leave primises at their will</t>
  </si>
  <si>
    <t xml:space="preserve"> Met - consumer have access to move about inside and outside of home as desired</t>
  </si>
  <si>
    <t>HX0172</t>
  </si>
  <si>
    <t>(562) 307-4699</t>
  </si>
  <si>
    <t xml:space="preserve"> Each resident has an Admission Agreement</t>
  </si>
  <si>
    <t>HX0181</t>
  </si>
  <si>
    <t>Tamara Henson</t>
  </si>
  <si>
    <t>Amazing Efforts</t>
  </si>
  <si>
    <t>1569 W. 46th St. Los Angeles Ca 90062</t>
  </si>
  <si>
    <t>323 236 8523</t>
  </si>
  <si>
    <t xml:space="preserve"> Yes, see program plan</t>
  </si>
  <si>
    <t xml:space="preserve"> Yes in IPP</t>
  </si>
  <si>
    <t xml:space="preserve"> yes, there are visiting areas. Information in program plan</t>
  </si>
  <si>
    <t xml:space="preserve"> NO information, our requirements are in our program plan</t>
  </si>
  <si>
    <t xml:space="preserve"> yes in program plan</t>
  </si>
  <si>
    <t xml:space="preserve"> Program plan</t>
  </si>
  <si>
    <t xml:space="preserve"> Yes, in our policies and procedures</t>
  </si>
  <si>
    <t xml:space="preserve"> Yes, consumers if they are able to access the community, will use public transportation.</t>
  </si>
  <si>
    <t xml:space="preserve"> we encourage during visiting hours</t>
  </si>
  <si>
    <t xml:space="preserve"> Yes, it is in our program plan</t>
  </si>
  <si>
    <t xml:space="preserve"> individuals freely have access as needed.</t>
  </si>
  <si>
    <t>HX0182</t>
  </si>
  <si>
    <t>Wright Residential Homes #3</t>
  </si>
  <si>
    <t>2419 11th Ave La Ca 90018</t>
  </si>
  <si>
    <t>3238107202</t>
  </si>
  <si>
    <t xml:space="preserve"> Staff have discussions with individuals </t>
  </si>
  <si>
    <t xml:space="preserve"> We strive to understand and implement personal choice and provide individualize options.  We adhere to the IPP, Program Design and Policies and Procedures.</t>
  </si>
  <si>
    <t xml:space="preserve"> IPP's are obtained and reviewed and on file</t>
  </si>
  <si>
    <t xml:space="preserve"> Residents hold a 'Residence Counsel ' meeting to agree upon activities and details. We strive to understand and implement personal choice and provide individualize options.  We adhere to the IPP, Program Design and Policies and Procedures.</t>
  </si>
  <si>
    <t xml:space="preserve"> Where possible in accordance with CCL Regulations and staffing availability</t>
  </si>
  <si>
    <t xml:space="preserve"> Rights and choices of all individuals involved are considered.  To the extent possible if all agree change of roommates is facilitated.</t>
  </si>
  <si>
    <t xml:space="preserve"> The Residence Counsel sets House Visiting Agreement.</t>
  </si>
  <si>
    <t>HX0196</t>
  </si>
  <si>
    <t>12363 Dunrobin Ave, Downey, CA90242</t>
  </si>
  <si>
    <t>(562)307-4699</t>
  </si>
  <si>
    <t xml:space="preserve"> Individuals were requested to answer the series of questions </t>
  </si>
  <si>
    <t xml:space="preserve"> Some individuals are more responsible for their resources then other which these individuals can not control the resources. Through staff conversations and questions none of the individuals want to participate in CIE</t>
  </si>
  <si>
    <t xml:space="preserve"> IPP's are located in individuals personal file and the Regional Center Placement Coordinator specifically selected the facility based on the preferences of the individuals.</t>
  </si>
  <si>
    <t xml:space="preserve"> We have set hours for visitation in order to protect the security, safety and privacy of all the residents.</t>
  </si>
  <si>
    <t xml:space="preserve"> We provide secure environments for our residents and at the same time we provide for as much autonomy as possible per IPPs.</t>
  </si>
  <si>
    <t xml:space="preserve"> We support autonomy, independence and individual initiative at all levels and encourage our residents to make their own decisions.</t>
  </si>
  <si>
    <t xml:space="preserve"> Individuals are encouraged to make comments or complaints regarding the care they receive, their support person or the home. We try to responsibly address any concerns.</t>
  </si>
  <si>
    <t xml:space="preserve"> All residents have an Admission Agreement</t>
  </si>
  <si>
    <t xml:space="preserve"> We work with residents to assure they know their rights and options and that all staff knows this information as well and can advise them.</t>
  </si>
  <si>
    <t xml:space="preserve"> When there are open beds or an opportunity to move individuals around.</t>
  </si>
  <si>
    <t xml:space="preserve"> See Policy</t>
  </si>
  <si>
    <t xml:space="preserve"> Each individual has privacy in their sleeping areas, and options for roommates</t>
  </si>
  <si>
    <t xml:space="preserve"> Individuals have the ability to set their own schedules, access to the community and they have access to food whenever they want it.</t>
  </si>
  <si>
    <t xml:space="preserve"> We have set scheduled visiting hours to protect the security, safety and privacy of all the residents.</t>
  </si>
  <si>
    <t xml:space="preserve"> Residents have opportunity for visitors, privacy, and can leave the home with others based on their IPP</t>
  </si>
  <si>
    <t xml:space="preserve"> Residents have accessibility to all of the home and the outside areas, any limitations are based on IPP</t>
  </si>
  <si>
    <t>HX0197</t>
  </si>
  <si>
    <t>Princess Torres</t>
  </si>
  <si>
    <t>JAT Adult Home</t>
  </si>
  <si>
    <t>7612 Adwen St Downey, CA 90241</t>
  </si>
  <si>
    <t>4243626566</t>
  </si>
  <si>
    <t xml:space="preserve"> Regional Centers has been helpful in offering multiple resources when it comes to a client's need. I was surprised when I attended a vendor fair. There are X number of resources including, travel, employment, support etc. are available for the people we serve.</t>
  </si>
  <si>
    <t xml:space="preserve"> IPP is required every 3 years and they do amendments in between.</t>
  </si>
  <si>
    <t xml:space="preserve"> When putting the individuals in the same room, we carefully review their behaviors and will make sure that their behaviors doesnt interfere with the other and vice versa.</t>
  </si>
  <si>
    <t xml:space="preserve"> If the doctor prescribes a modified food diet or therapeutic diet, we are required to imply those requirements.</t>
  </si>
  <si>
    <t xml:space="preserve"> As long as they don't interfere with other consumers privacy and be respectful of each other.</t>
  </si>
  <si>
    <t>HX0202</t>
  </si>
  <si>
    <t>Arc Team</t>
  </si>
  <si>
    <t>The Arc Los Angeles &amp; Orange Counties</t>
  </si>
  <si>
    <t>9501 Washburn Rd.</t>
  </si>
  <si>
    <t>Donna Lindley</t>
  </si>
  <si>
    <t>(562) 803-4606</t>
  </si>
  <si>
    <t xml:space="preserve"> Surveys were distributed to participants, individual interviews were conducted, and support groups. </t>
  </si>
  <si>
    <t xml:space="preserve"> The Arc Los Angeles &amp; Orange Counties' WAP program is a work activity program where participants spend a majority of their program hours working on packaging and assembly.  Participants do not receive services in the community nor do they participate in outings and activities in the community as part of their plan for services. </t>
  </si>
  <si>
    <t xml:space="preserve"> This is a paid work training program chosen by the individuals served and is part of their IPP. Many of them have ILS/SLS supports as part of their IPP plan as well.</t>
  </si>
  <si>
    <t xml:space="preserve"> This a paid work training program chosen by the individuals served and is part of their IPP. Many of them have ILS/SLS supports as part of their IPP plan as well.</t>
  </si>
  <si>
    <t xml:space="preserve"> Individuals served have chosen to attend the work activity program and it's documented in their IPP.  Every year options are discussed with individuals served about exploring community based programs.  These are discussed and they are encouraged to explore these options.</t>
  </si>
  <si>
    <t xml:space="preserve"> Participants in the WAP program have a current IPP on file.  IPP's state program options for the participants prior to selecting the WAP setting.  The Arc also offers community based programs, which are discussed during the participant's annual meeting.  Participants have the option of transferring to these programs if they so desire.  In addition, the Regional Center ensures choice and it is documented in the participant's individual program plan.</t>
  </si>
  <si>
    <t xml:space="preserve"> Participants are given an annual training on their rights highlighting their right to privacy, dignity, respect, and freedom from coercion and restraint as well as advocacy.  Participant rights are also discussed during their annual meeting and explained in a manner that the participant understands.</t>
  </si>
  <si>
    <t xml:space="preserve"> Participants in The Arc's WAP program work on packaging and assembly jobs.  Activities are based on the type of job contract being worked on daily. Participants are encouraged to independently make their own choices and to establish and engage in friendships and relationships of their choice.</t>
  </si>
  <si>
    <t xml:space="preserve"> Participants have opportunities to modify their services or voice their concerns any time outside of their scheduled annual meeting.  Grievance Procedure and Participant Rights are discussed during their annual meetings.</t>
  </si>
  <si>
    <t>HX0204</t>
  </si>
  <si>
    <t>HX0208</t>
  </si>
  <si>
    <t>12119 Woodruff Ave. #B, Downey, CA 90241</t>
  </si>
  <si>
    <t xml:space="preserve"> Each individual is employed by a business that is out in the community.  We provide supports to help maintain their employment.</t>
  </si>
  <si>
    <t xml:space="preserve"> The program meets the federal requirement and individuals do receive services in the community.  The program structure grants full access to community agencies and resources are being accessed based on their individual needs, preferences and abilities.</t>
  </si>
  <si>
    <t xml:space="preserve"> A copy of each participant's IPP is in their file and can also be obtained through their Regional Center upon request.</t>
  </si>
  <si>
    <t xml:space="preserve"> The Arc's Employment Center ensures that its staff is regularly trained on adhering to all of the Participants Rights. Upon hire, new staff goes through an extensive orientation and training. Continuous trainings, such as CPR/1st Aid, Zero Tolerance, Safety, and Reporting, are provided annually. Participants are provided with a copy of their Participant Rights yearly and reviewed regularly in trainings in a matter in which each individual can understand.</t>
  </si>
  <si>
    <t xml:space="preserve"> Individuals are placed in career opportunities that align with their career choice.</t>
  </si>
  <si>
    <t xml:space="preserve"> Individuals are given support to explore career opportunities based on their career interest.</t>
  </si>
  <si>
    <t>HX0217</t>
  </si>
  <si>
    <t>HX0218</t>
  </si>
  <si>
    <t xml:space="preserve">Keisha Brown </t>
  </si>
  <si>
    <t>Wright Place Board and Care II</t>
  </si>
  <si>
    <t>4146 Arlington Ave LA CA 90008</t>
  </si>
  <si>
    <t>3235957917</t>
  </si>
  <si>
    <t xml:space="preserve"> While completing the self assessment residents were asked questions that were part of the assessment to get an unbiased view of residential care. </t>
  </si>
  <si>
    <t xml:space="preserve"> Services provided in privately operated homes (not facilities) with no more than 4 residents are a more appropriate setting for our people </t>
  </si>
  <si>
    <t xml:space="preserve"> Years ago, I would say Yes, things have changed for the better in the past 10 years. Our residents are doing things they've never done before because of opportunities and services. </t>
  </si>
  <si>
    <t xml:space="preserve"> Most of a consumers are assisted with job seeking and are paid normal wages and are successful.</t>
  </si>
  <si>
    <t xml:space="preserve"> Those days are gone when physicians would come on site.  The insurance just doesn't pay. And yes, so many of our consumers have so many different needs they see different specialists.</t>
  </si>
  <si>
    <t xml:space="preserve"> The setting service in integrated in and supported in the resident's IPP which is reviewed or modified as needed. As well as the resident's personal rights to make changes in his/her life at any time. Could not find a page number.</t>
  </si>
  <si>
    <t xml:space="preserve"> The residents IPP along with psychology reports, medical reports, past SIR's, family involvement, relationships, and functional capabilities along with meeting the resident and allowing the resident to visit and meet the other residents first. We only provide private rooms</t>
  </si>
  <si>
    <t xml:space="preserve"> Our homes are mandated by title 17 and 22.  Regulations that states the home must be equipped with specific items and furniture for the resident's needs. We have unannounced visits annually and quarterly to ensure these regulations are followed</t>
  </si>
  <si>
    <t xml:space="preserve"> The home encourages each resident to be independent, building relationships outside of the home. The home also assist the residents with finding religious services and voting if they chose to take part</t>
  </si>
  <si>
    <t xml:space="preserve"> The home ensures the residents are served by staff they prefer, assists them in finding outside activities and teach them what they want and think is whats important </t>
  </si>
  <si>
    <t xml:space="preserve">Each resident must have an admissions agreement that resides in the home to protect his/her rights and to ensure what expectations are clear between the home, regional center and resident. </t>
  </si>
  <si>
    <t xml:space="preserve"> Each resident has a private bedroom and key if desired.  Staff are required to knock and have permission before entering </t>
  </si>
  <si>
    <t xml:space="preserve"> At scheduled meal times, snacks available always and whenever hungry</t>
  </si>
  <si>
    <t xml:space="preserve"> The home must maintain some form of organization. As longs as we are able to arrange ahead of time, its never a problem</t>
  </si>
  <si>
    <t xml:space="preserve"> The home accommodates its clients as much as possible in changing staff schedules to meet their needs. Food is accessible to anyone who wants to eat in the home</t>
  </si>
  <si>
    <t xml:space="preserve"> The home encourages visitors at any time to take the resident out into the community, on a home visit or just to spend time at the home </t>
  </si>
  <si>
    <t xml:space="preserve"> Residents have access to all areas of the home</t>
  </si>
  <si>
    <t>HX0224</t>
  </si>
  <si>
    <t>Amazing Efforts ll</t>
  </si>
  <si>
    <t>5906 8th Ave Los Angeles, CA 90043</t>
  </si>
  <si>
    <t xml:space="preserve"> Yes, see program plan.</t>
  </si>
  <si>
    <t xml:space="preserve"> Yes, there are visiting areas. Information in program plan.</t>
  </si>
  <si>
    <t xml:space="preserve"> No information, our requirements are in our program plan.</t>
  </si>
  <si>
    <t xml:space="preserve"> Yes, in program plan.</t>
  </si>
  <si>
    <t xml:space="preserve"> Program plan.</t>
  </si>
  <si>
    <t xml:space="preserve"> We encourage during visiting hours</t>
  </si>
  <si>
    <t xml:space="preserve"> Individuals freely have access as needed.</t>
  </si>
  <si>
    <t>HX0228</t>
  </si>
  <si>
    <t>Florence Dyer</t>
  </si>
  <si>
    <t>5254 Parkglen Avenue, Windsor Hills, CA 90043</t>
  </si>
  <si>
    <t>323-292-4054</t>
  </si>
  <si>
    <t xml:space="preserve"> Individuals were asked questions </t>
  </si>
  <si>
    <t xml:space="preserve"> As stated in the house policies, individuals have personal rights: for example P &amp;I is given monthly to spend as they desire, i.e. nail, hair salon, shopping, dinners, lunches as desired, etc.</t>
  </si>
  <si>
    <t xml:space="preserve"> Hidi has been living in the facility over 20 years. She is like family there this is her home. Shannon has been with us over 5 years and she is like family as well and does not want to move.</t>
  </si>
  <si>
    <t xml:space="preserve"> As stated in the house policies, individuals have personal rights and if Shannon or Hidi would like to move it's their right.</t>
  </si>
  <si>
    <t xml:space="preserve"> Each have their own bathroom</t>
  </si>
  <si>
    <t xml:space="preserve"> Each person has their own room and bathroom, and their privacy is respected. If they need support, staff will help. They have their own phone and guests can visit in private.</t>
  </si>
  <si>
    <t>As stated in our mission statement, individuals have the right to autonomy and independence at all times.</t>
  </si>
  <si>
    <t xml:space="preserve"> Our facility supports individual choice at all times per our mission statement.</t>
  </si>
  <si>
    <t xml:space="preserve"> The facility has an admission agreement. Also individuals have been informed of their choice of living.</t>
  </si>
  <si>
    <t xml:space="preserve"> Each individual has their own bedroom and bathroom. They have the right to do as they wish. If they need support, staff with provide</t>
  </si>
  <si>
    <t xml:space="preserve"> Base on our mission statement individuals have the freedom and support of food and schedules</t>
  </si>
  <si>
    <t xml:space="preserve"> Each individual has their own bedroom. Plus the house had a den, outside area, patio, dinning room therefore they can choose to have guests where they wish.</t>
  </si>
  <si>
    <t xml:space="preserve"> The house is physically accessible to everyone.</t>
  </si>
  <si>
    <t>HX0232</t>
  </si>
  <si>
    <t>13019 Faust Avenue, Downey, CA 90242</t>
  </si>
  <si>
    <t xml:space="preserve"> Staff interviewed residents regarding questions in this survey and then summarized responses in the aggregate. </t>
  </si>
  <si>
    <t xml:space="preserve"> We provide excellent services to our residents and work with them regularly to integrate them into the community and activities both in and outside of the home. We allow for as much independence as the IPP presents.</t>
  </si>
  <si>
    <t xml:space="preserve"> IPPs are stored in the home for all individuals .</t>
  </si>
  <si>
    <t xml:space="preserve"> The IPP documents that the current provider was selected based on individual needs and preferences.</t>
  </si>
  <si>
    <t xml:space="preserve"> All resident IPPs are kept in the home and are available to pertinent staff.</t>
  </si>
  <si>
    <t xml:space="preserve"> We have set hours for visitation in order to protect resident privacy, security and safety.</t>
  </si>
  <si>
    <t xml:space="preserve"> We provide secure environments for our residents and at the same time we provide for as much autonomy as possible for our residents.</t>
  </si>
  <si>
    <t xml:space="preserve"> We support and encourage autonomy, independence  and individual initiative at all levels and encourage our residents to make their own decisions.</t>
  </si>
  <si>
    <t xml:space="preserve"> These residents are not of retirement age.</t>
  </si>
  <si>
    <t xml:space="preserve"> Our residents are encouraged to make comments or complaints regarding the care and support they receive.  We try to responsibly address any resident concerns.</t>
  </si>
  <si>
    <t xml:space="preserve"> Each resident has an Admission Agreement.  See attached</t>
  </si>
  <si>
    <t xml:space="preserve"> We work to assure that residents know their rights and options, and that staff knows and understands them as well.</t>
  </si>
  <si>
    <t xml:space="preserve"> Residents have options for roommates, and their privacy is preserved.</t>
  </si>
  <si>
    <t xml:space="preserve"> Individuals have the ability to set their own schedules, they have access to the community and they have access to food whenever they want it.</t>
  </si>
  <si>
    <t xml:space="preserve"> Visitors are welcome to visit at any time during hours of visitation.  These hours are set to protect the safety and privacy of all residents.</t>
  </si>
  <si>
    <t xml:space="preserve"> Per their IPP</t>
  </si>
  <si>
    <t xml:space="preserve"> Residents have open opportunity for visitors and can leave the home with proper care or support based on their IPP.</t>
  </si>
  <si>
    <t xml:space="preserve"> Residents have accessibility to all of the home and outside grounds, ant limitations would be per their IPP</t>
  </si>
  <si>
    <t>HX0233</t>
  </si>
  <si>
    <t>HX0236</t>
  </si>
  <si>
    <t>Karen Neal</t>
  </si>
  <si>
    <t>Tracey's Place</t>
  </si>
  <si>
    <t>739 West 118th Street Los Angeles, CA</t>
  </si>
  <si>
    <t>3106127956</t>
  </si>
  <si>
    <t xml:space="preserve"> Tracey's Place is an Adult Residential Facility  ( ARF) </t>
  </si>
  <si>
    <t xml:space="preserve"> Face to face interview and assessment. </t>
  </si>
  <si>
    <t xml:space="preserve"> The building is a privately owned residential home in a community setting. </t>
  </si>
  <si>
    <t xml:space="preserve"> The setting/service is integrated in and supports full access to the greater community. The individuals are able to participate in individual and group activities in the community. They have the choice to receive services  to the same degree as people that do not receive regional center services. They have full access to various transportation options.  They can also control their own personal resources( P and I) and choose what they wish to purchase</t>
  </si>
  <si>
    <t xml:space="preserve"> All individuals have a current IPP on file and they are able to participate in their annual and quarterly updates of the IPP process</t>
  </si>
  <si>
    <t xml:space="preserve"> Individuals have options to use cell phone, email and text</t>
  </si>
  <si>
    <t xml:space="preserve"> Visitors usually meet in the visiting area, or in the clients room. Sometimes family members may take clients out for the day as well. There is a sign in and out form when the clients leave with family members or friends.</t>
  </si>
  <si>
    <t xml:space="preserve"> FR3-1 All individuals are treated with respect and dignity. FR3-11 No limitations are imposed on access within the service locations.</t>
  </si>
  <si>
    <t xml:space="preserve"> FR4-1 Individuals are able to choose the community activities they wish to participate in such as shopping, going to the park etc.   FR4-5- individuals can choose what time they wish to dine, or dine alone or in a separate area.</t>
  </si>
  <si>
    <t xml:space="preserve"> FR5-1 All individuals can choose the staff they wish to support them  FR5-3 They can also voice their concerns to staff and or administrator when needed.</t>
  </si>
  <si>
    <t xml:space="preserve"> FR6-1 All individuals sign and complete an admission agreement when admitted in to the facility.</t>
  </si>
  <si>
    <t xml:space="preserve"> FR7-1-5  individuals have a choice of having their own room or sharing a room. Further they are able to select their bedding, decorate their room , and have family pictures posted to their own preference and comfort.</t>
  </si>
  <si>
    <t xml:space="preserve"> FR8-1 individuals  have access to food and a choice of what they like to eat.  FR8-3 Individuals can access and clean their clothes when they like and some individuals have access to cook their own food.</t>
  </si>
  <si>
    <t xml:space="preserve"> FR9-2 individuals can meet with friends and family outside of the home and stay over for holidays and weekends. Individuals sign in and out when leaving the facility.</t>
  </si>
  <si>
    <t xml:space="preserve"> FR10-1 Individuals are able to move around inside and outside the facility. They are able to lounge in the backyard, and all common areas.</t>
  </si>
  <si>
    <t>HX0255</t>
  </si>
  <si>
    <t>Blessary Lodevico</t>
  </si>
  <si>
    <t>Olive's Home Inc</t>
  </si>
  <si>
    <t xml:space="preserve">20020 Broadacres Ave, Carson, Ca 90746 </t>
  </si>
  <si>
    <t>9095246923</t>
  </si>
  <si>
    <t xml:space="preserve"> Self-assessment details were reviewed and discussed.  Suggestions, comments and recommendations were welcomed and also discussed. </t>
  </si>
  <si>
    <t xml:space="preserve"> Individuals are given the opportunity to attend, request and plan in advance for an individual or group community outing.   The activity is fit to the individuals' interests and preferences.  They are able to have paid employment and able to choose their personal services.  Individuals have access to a variety of public transportation that is available for the area.  Individuals have control  of their personal resources, they are able to purchase or save the amount they choose.</t>
  </si>
  <si>
    <t xml:space="preserve"> Individuals have IPP's on file and state any options and preference of setting.</t>
  </si>
  <si>
    <t xml:space="preserve"> Communication with each individual is tailored to the individual's needs and ability.  Individual's rights are priority with all interactions.  Privacy is implemented when appropriate and preferred.  They are able to choose their personal style and obtain visits in the home with no restrictions within the common service location.  Facility staff are kept current with the individual's capabilities, interests and needs.  They are able to use any available communication device in private if they prefer.</t>
  </si>
  <si>
    <t xml:space="preserve"> Individuals have the choice and ability to choose their schedule and daily activities, including the choice with the type of interaction they encounter with people they choose, inside or outside of the home. Private areas are made available to individuals who choose to dine or have leisure time alone.  Support is given to all individual's personal preferences, such as but not limited to, religion, sex and voting.</t>
  </si>
  <si>
    <t xml:space="preserve"> Provider supports the choice of the individual's preferences of staff that provides their care.  Individuals are made aware of complaint/grievance policy and are given the opportunity to voice concerns or give input on the services or schedules they receive.</t>
  </si>
  <si>
    <t xml:space="preserve"> Each individual has an admission agreement on file.  They are made aware of relocating protocol, voluntary and involuntary.</t>
  </si>
  <si>
    <t xml:space="preserve"> Individuals have the choice to furnish their personal units how ever they like.  They are able to choose and/or change  their roommate when necessary.  Individuals do not have the ability to lock their bedroom doors when they choose.  Provider will implement locks on each bedroom door in correspondence with their IPP's.  Appropriate staff will have access to the bedrooms when necessary.</t>
  </si>
  <si>
    <t xml:space="preserve"> Individuals have access to all common areas of the facility and are allowed to set their own daily schedules. They have access to public transportation and any other alternative transport that is available.</t>
  </si>
  <si>
    <t xml:space="preserve"> Visitors are available to visit at any time.  Individuals are able to leave the home with a visitor and have overnight visits outside the home when they choose.</t>
  </si>
  <si>
    <t xml:space="preserve"> Individuals have the freedom to move about throughout the common areas of the home, both indoors and outdoors.  They also have access to all the appliances and furniture within the facility.</t>
  </si>
  <si>
    <t>HX0257</t>
  </si>
  <si>
    <t xml:space="preserve">The Arc Team </t>
  </si>
  <si>
    <t xml:space="preserve">The Arc Los Angeles &amp; Orange Counties </t>
  </si>
  <si>
    <t>12049 Woodruff Ave, Downey, CA 90241</t>
  </si>
  <si>
    <t xml:space="preserve">562 803 3391 </t>
  </si>
  <si>
    <t xml:space="preserve"> Surveys were distributed, individual interviews were conducted and support groups </t>
  </si>
  <si>
    <t xml:space="preserve"> Participants go out into the community to a location of their choice from a variety of locations each day such as historical museums, nature centers, peers, etc.  Participants have opportunities to engage with peers of the local community.</t>
  </si>
  <si>
    <t xml:space="preserve"> Participants have a current copy of their IPP on file.  IPP's state program options for the participants.  The Arc also offers community based programs and work/employment programs which are discussed during the participant's annual meeting.  Participants have the option of transferring to these programs if they so desire.</t>
  </si>
  <si>
    <t xml:space="preserve"> Participants are informed of their rights and individual choice and preferences are encouraged on a daily basis.  Participants have opportunities to engage with peers of the local community.</t>
  </si>
  <si>
    <t xml:space="preserve"> Participants autonomy and independence is encouraged by giving the participants choices of where to go and have opportunities to engage with peers in the local community.</t>
  </si>
  <si>
    <t xml:space="preserve"> Grievance procedure is explained during IPP meeting.  Participants are encouraged to make choices and to voice their opinions and ask questions on a daily basis.</t>
  </si>
  <si>
    <t>HX0258</t>
  </si>
  <si>
    <t>yaounde harris</t>
  </si>
  <si>
    <t>that's Home</t>
  </si>
  <si>
    <t>1225 w 56th street los angeles, ca 90037</t>
  </si>
  <si>
    <t>3236208777</t>
  </si>
  <si>
    <t xml:space="preserve">  owner interviewed them to see if needs are being met</t>
  </si>
  <si>
    <t xml:space="preserve"> they are allowed to do what they desire to do without limitations as long as its safe.</t>
  </si>
  <si>
    <t xml:space="preserve"> they have the least restrictive environment.</t>
  </si>
  <si>
    <t xml:space="preserve"> owner does not set limitations they privacy and independence</t>
  </si>
  <si>
    <t xml:space="preserve"> clients can choose what they want no limitations</t>
  </si>
  <si>
    <t xml:space="preserve"> no limitations can make own decisions</t>
  </si>
  <si>
    <t xml:space="preserve"> the home explains to them all rights and procedures as required</t>
  </si>
  <si>
    <t xml:space="preserve"> all residents requests are respected.</t>
  </si>
  <si>
    <t xml:space="preserve"> no restrictions to food or common areas</t>
  </si>
  <si>
    <t xml:space="preserve"> no restrictions on visitors or visiting in community unless court ordered not to be without staff</t>
  </si>
  <si>
    <t xml:space="preserve"> all clients high fumctioning so can use all appliances alone whenever they want</t>
  </si>
  <si>
    <t xml:space="preserve"> the home has added additional rooms so all clients served have own room. request for funds were never granted so the home just funded on its own to be in compliance</t>
  </si>
  <si>
    <t>HX0259</t>
  </si>
  <si>
    <t>HX0266</t>
  </si>
  <si>
    <t>HX0269</t>
  </si>
  <si>
    <t>Joy McFarland</t>
  </si>
  <si>
    <t>Bruce and Nelson Residential Facility</t>
  </si>
  <si>
    <t>1722 W 165th Street, Compton, CA 90220</t>
  </si>
  <si>
    <t>Kendra Nelson Bruce</t>
  </si>
  <si>
    <t>4247855412</t>
  </si>
  <si>
    <t xml:space="preserve">The 2 individuals are unable to respond, due to their cognitive ability, to questions and so I utilized members of their circle of support by phone. </t>
  </si>
  <si>
    <t xml:space="preserve"> The individuals love going to West Alondra Park, local pharmacies, local restaurants and walking in their neighborhood.</t>
  </si>
  <si>
    <t xml:space="preserve"> Yes, both individuals attend various community functions however at times we must leave early due to behavioral problems from both of them.  When only one has a behavior issue then the other one can stay until the event is over or their behavior becomes inappropriate.</t>
  </si>
  <si>
    <t xml:space="preserve"> This is not part of my residential service design.</t>
  </si>
  <si>
    <t xml:space="preserve"> Yes, the individuals all have the choice of receiving personal services in their community based on their needs and the physician's hours.</t>
  </si>
  <si>
    <t xml:space="preserve"> The various transportation options are there however their behaviors may endanger themselves and/or others and so they must rely on the transportation provided by my facility.</t>
  </si>
  <si>
    <t xml:space="preserve"> Yes, however, due to their cognitive abilities their circle of support assists with this option.</t>
  </si>
  <si>
    <t xml:space="preserve"> The individuals served by my facility with the assistance of their circle of support and the have access to their community, transportation and control of their personal resources.</t>
  </si>
  <si>
    <t xml:space="preserve"> Yes, I have their current IPP's on file and have uploaded them to your system.</t>
  </si>
  <si>
    <t xml:space="preserve"> The 2 individuals were placed as children and they and their circle of support continue to maintain their placement with my facility.</t>
  </si>
  <si>
    <t xml:space="preserve"> Yes, the individuals and their circle of support are very pleased with the services, supervision and ensuring the safety that my facility provides.</t>
  </si>
  <si>
    <t xml:space="preserve"> Yes, however, due to their cognitive levels their circle of support provides assistance with ensuring the above rights cited.</t>
  </si>
  <si>
    <t xml:space="preserve"> Yes, this is part of my program design and more importantly my staff complies with the policies and procedures that ensure their rights, privacy, freedom from coercion, dignity and respect.</t>
  </si>
  <si>
    <t xml:space="preserve"> Yes, however, due to their cognitive levels their circle of support provides assistance with ensuring the communication ensures privacy and confidentiality. Also, per Title 22 and Title 17 regulations I follow HIPAA regulations.</t>
  </si>
  <si>
    <t xml:space="preserve"> Yes, because if one needs the restroom there is another one available for use at my facility.</t>
  </si>
  <si>
    <t xml:space="preserve"> Yes, to their cognitive levels our individuals can only communicate with a small handful of ASL signs, which my staff utilize to determine their needs and preferences.</t>
  </si>
  <si>
    <t xml:space="preserve"> Yes, however, the individuals require assistance with their grooming and dressing to complete the entire process. The staff is there to assist them to ensure that they wear appropriate weather clothing to ensure their health.</t>
  </si>
  <si>
    <t xml:space="preserve"> Yes, individuals have the option of visiting in their bedroom, living room or the den.</t>
  </si>
  <si>
    <t xml:space="preserve"> Yes, because if the staff is not knowledgeable then they would potentially trigger their behaviors.</t>
  </si>
  <si>
    <t xml:space="preserve"> Each individual has their own dresser and nightstand for their personal items.</t>
  </si>
  <si>
    <t xml:space="preserve"> Yes, the items are there however due to their cognitive ability and other disabilities they are not able to utilize them.</t>
  </si>
  <si>
    <t xml:space="preserve"> Visitors and family members are welcome to visit their friend/loved one.</t>
  </si>
  <si>
    <t xml:space="preserve"> This is not part of my program design.</t>
  </si>
  <si>
    <t xml:space="preserve"> No not part of my program design.</t>
  </si>
  <si>
    <t xml:space="preserve"> It is with the individuals and their circle of support that we are able to meet the regulations in this section.</t>
  </si>
  <si>
    <t xml:space="preserve"> Due to their cognitive abilities, their input is based on their facial expressions and behaviors during various in-home and community activities.</t>
  </si>
  <si>
    <t xml:space="preserve"> Yes, because of their cognitive abilities they prefer a structured and routine schedule rather than impromptu one.</t>
  </si>
  <si>
    <t xml:space="preserve"> Yes, with the community activities, doctor's appointments and community integration provides many opportunities to interact with non-disabled neighbor and peers.</t>
  </si>
  <si>
    <t xml:space="preserve"> Yes, with the various developmental disabilities my individuals have they love structure and routine</t>
  </si>
  <si>
    <t xml:space="preserve"> Yes, individuals have the option however to ensure their safety staff must be within hearing distance, as they do not know how to call for help or 911.</t>
  </si>
  <si>
    <t xml:space="preserve"> Yes, however, due to their cognitive ability they do not know how to ask for so members of their circle of support assist them with this area.</t>
  </si>
  <si>
    <t xml:space="preserve"> Yes, due to the cognitive abilities that my individuals have it is with the assistance of their circle of support that ensures they are meeting the regulations in this section.</t>
  </si>
  <si>
    <t xml:space="preserve"> Yes, staff are chosen based on their skills and abilities to provide care, supervision and mostly the ability to communicate with them.</t>
  </si>
  <si>
    <t xml:space="preserve"> Yes, it is part of my program design.</t>
  </si>
  <si>
    <t xml:space="preserve"> Yes, with the assistance of their circle of support this is reviewed on an annual basis.</t>
  </si>
  <si>
    <t xml:space="preserve"> Yes, although my individuals are not near this question, when the time comes it will be with the assistance of their circle of support and reading the nonverbal cues that they are giving.</t>
  </si>
  <si>
    <t xml:space="preserve"> Yes, it is with the assistance of their circle of support that we are able to meet the regulations in this section.</t>
  </si>
  <si>
    <t xml:space="preserve"> Yes, an admission agreement is provided by SCLARC.</t>
  </si>
  <si>
    <t xml:space="preserve"> Yes, with the assistance of their service coordinator.</t>
  </si>
  <si>
    <t xml:space="preserve"> Yes, per Title 22 and Title17 regulations.</t>
  </si>
  <si>
    <t xml:space="preserve"> Yes, I am in compliance with both Title 22 and Title 17 regulations.</t>
  </si>
  <si>
    <t xml:space="preserve"> Yes, in fact when I gave them private bedrooms they were agitated and had aggressive behaviors until they were placed back together in the same bedroom.</t>
  </si>
  <si>
    <t xml:space="preserve"> When their family brings things for them, they are placed in their bedroom or around the home.</t>
  </si>
  <si>
    <t xml:space="preserve"> Yes, they can.</t>
  </si>
  <si>
    <t xml:space="preserve"> Yes, only the necessary and appropriate staff are allowed to have access to bedrooms and visitors are not allowed to wander the facility at their leisure and potentially violate the privacy of the other individual.</t>
  </si>
  <si>
    <t xml:space="preserve"> Yes, my facility and staff have policies and procedures in place to ensure that the individuals we serve have privacy in their own home and more importantly their bedroom.</t>
  </si>
  <si>
    <t xml:space="preserve"> See attached IPP's.</t>
  </si>
  <si>
    <t xml:space="preserve"> Yes, however with the developmental disabilities they love structure and routine. They find an impromptu agenda very agitating.</t>
  </si>
  <si>
    <t xml:space="preserve"> Yes, however, due to their developmental disabilities facility staff are always within eye and hearing sites to ensure their safety.</t>
  </si>
  <si>
    <t xml:space="preserve"> Ues, the various transportation options are there however their behaviors may endanger themselves and/or others and so they must rely on the transportation provided by my facility.</t>
  </si>
  <si>
    <t xml:space="preserve"> Yes,  my facility staff have policies and procedures in place to ensure that the individuals we serve have the freedom to change their schedule and access to food and if any restrictions are imposed it is based on their own IPP.</t>
  </si>
  <si>
    <t xml:space="preserve"> Yes, however with their schedules we ask visitors to call prior to coming to ensure that the individual will be there for the visit.</t>
  </si>
  <si>
    <t xml:space="preserve"> Yes, however, due to their aggressive behaviors the visits are short in duration.</t>
  </si>
  <si>
    <t xml:space="preserve"> Yes, my facility embraces visitors to come and see the individuals we serve because they enrich their lives.</t>
  </si>
  <si>
    <t xml:space="preserve"> Yes, my facility is physically accessible to the individuals we serve.</t>
  </si>
  <si>
    <t xml:space="preserve"> Yes, all furniture and appliances are accessible to the individuals we serve.</t>
  </si>
  <si>
    <t xml:space="preserve"> Yes, the individuals we serve are able to access the facility, furniture and appliances at their convenience.</t>
  </si>
  <si>
    <t xml:space="preserve"> All of my answers were 'Met.'</t>
  </si>
  <si>
    <t>HX0280</t>
  </si>
  <si>
    <t>Troy Banner</t>
  </si>
  <si>
    <t>Guiding Hands Residential Care 1</t>
  </si>
  <si>
    <t>1060 W 81st Place Los Angeles Ca 90044</t>
  </si>
  <si>
    <t>Teresa McDowell</t>
  </si>
  <si>
    <t>3233096404</t>
  </si>
  <si>
    <t xml:space="preserve"> Through pictures </t>
  </si>
  <si>
    <t xml:space="preserve"> Guiding Hands provides 24 hour non medical residential care facility for adults that's developmentally and mentally disabled. </t>
  </si>
  <si>
    <t xml:space="preserve"> At the beginning of services rendered in the community it is always brought to the person providing the services attention that there is a person with disability so they can adhere to their company's policy on services to persons with disabilities.</t>
  </si>
  <si>
    <t xml:space="preserve">Its met because facility follows guidelines and protocols </t>
  </si>
  <si>
    <t xml:space="preserve"> Its met because facility follows guidelines and protocols </t>
  </si>
  <si>
    <t>HX0285</t>
  </si>
  <si>
    <t>Linda Sanders</t>
  </si>
  <si>
    <t>Our House Theatrical Living &amp; Learning Center</t>
  </si>
  <si>
    <t>1123 E. Dominguez Suite B &amp; C Carson, CA 90746</t>
  </si>
  <si>
    <t>310-763-4998</t>
  </si>
  <si>
    <t xml:space="preserve"> We are a Day Program for non-behavioral consumers.</t>
  </si>
  <si>
    <t xml:space="preserve"> All of our consumers are given options to their daily participation.</t>
  </si>
  <si>
    <t xml:space="preserve"> From our position as the consumers Day program, we assess continued happiness within our program.</t>
  </si>
  <si>
    <t>HX0289</t>
  </si>
  <si>
    <t>ALTERNATIVE LEARNING CENTER</t>
  </si>
  <si>
    <t>2029 W. COMPTON BLVD., COMPTON, CA 90220</t>
  </si>
  <si>
    <t>LORNA ARCEO, LINDA WHITFORD</t>
  </si>
  <si>
    <t>3103273237</t>
  </si>
  <si>
    <t xml:space="preserve"> Questions in this survey were presented in person to the individuals served and conversations were held in regards to the answers they wanted to share as input. Those are included in the responses to the questions. </t>
  </si>
  <si>
    <t xml:space="preserve"> Outings involve individuals participating in volunteer work and internship programs and those provide meaningful interaction. </t>
  </si>
  <si>
    <t>Our  settings and services are designed to be integrated and supports full access to the greater community, including opportunities to seek employment and work in competitive integrated settings.</t>
  </si>
  <si>
    <t>There is documentation of their selection based on needs and preferences.</t>
  </si>
  <si>
    <t>We are a community-based program. We do all our activities in the community. We do not impose any restrictions to individuals regarding communication. The setting/service ensures an individual's rights of privacy, dignity, respect, and freedom from coercion and restraint.</t>
  </si>
  <si>
    <t>Our services are community integrated. We encourage autonomy and independence at all times.</t>
  </si>
  <si>
    <t>HX0293</t>
  </si>
  <si>
    <t xml:space="preserve"> Residents hold a &lt;e2&gt;&lt;80&gt;&lt;9c&gt;Residence Counsel meeting to agree upon activities and details.</t>
  </si>
  <si>
    <t xml:space="preserve"> Where possible individual choices are always honored.</t>
  </si>
  <si>
    <t xml:space="preserve">We strive to understand and implement personal choice and provide individualized options.  We adhere to the IPP. Program Design, Polices and Procedures </t>
  </si>
  <si>
    <t>HX0316</t>
  </si>
  <si>
    <t>CECILIA NUNEZ</t>
  </si>
  <si>
    <t>7236 Ira Ave Bell Gardens, California 90201</t>
  </si>
  <si>
    <t>562-928-6533</t>
  </si>
  <si>
    <t xml:space="preserve"> We sat down together and answer the questions together.</t>
  </si>
  <si>
    <t xml:space="preserve"> They have options to choose.</t>
  </si>
  <si>
    <t xml:space="preserve"> Consumers individuals rights are always respected.  document 2 pages.</t>
  </si>
  <si>
    <t xml:space="preserve"> They are always given different options.</t>
  </si>
  <si>
    <t xml:space="preserve"> The requirements are met with our staff through out the supporting document. Our staff  are bilingual due to our consumers speaking language Spanish.</t>
  </si>
  <si>
    <t xml:space="preserve"> The consumers have a rights when they first moved  into our facility we signed admission agreement  with the regional center which protects the consumers from being evicted without having a due process and an appeal process.</t>
  </si>
  <si>
    <t xml:space="preserve"> Each consumer has there own bedroom and also have the option of having a lock on there bedroom door. They are allowed to decorate and furnish the room as long as there are no safety issues.</t>
  </si>
  <si>
    <t xml:space="preserve"> Consumers are allowed to have the freedom and support to control their own schedules and activities by signing in and out letting the staff know when they will be returning or they are also allowed to go with staff on outings.</t>
  </si>
  <si>
    <t xml:space="preserve"> Consumers are able to have visitors of their choosing at any time as long as it doesn't violate other consumers rights.</t>
  </si>
  <si>
    <t xml:space="preserve"> Consumers are allowed to have access throughout the facility inside and outside, as long as it is safe and as long it doesn't violate any of the consumer's rights.</t>
  </si>
  <si>
    <t>HX0325</t>
  </si>
  <si>
    <t>BETTY D. HOWARD</t>
  </si>
  <si>
    <t xml:space="preserve">B.M.W  LOVED ONES </t>
  </si>
  <si>
    <t xml:space="preserve">6425 HAAS AVE LOS ANGELS CA 90047 </t>
  </si>
  <si>
    <t xml:space="preserve">BETTY HOWARD </t>
  </si>
  <si>
    <t>310-569-1721</t>
  </si>
  <si>
    <t xml:space="preserve"> As directed in the Program plan.</t>
  </si>
  <si>
    <t>HX0339</t>
  </si>
  <si>
    <t xml:space="preserve"> IPPs are obtained and reviewed and on file</t>
  </si>
  <si>
    <t>Wright Road Community Activities Support Day Program</t>
  </si>
  <si>
    <t xml:space="preserve">Residents hold a “Residence Counsel meeting to agree upon activities and details.  </t>
  </si>
  <si>
    <t xml:space="preserve">Where possible individual choices are always honored. </t>
  </si>
  <si>
    <t>HX0344</t>
  </si>
  <si>
    <t>12119 Woodruff Ave. #A, Downey, CA 90241</t>
  </si>
  <si>
    <t xml:space="preserve"> The program meets the federal requirement and individuals do receive services in the community.  The program structure grants full access to community agencies/resources are being met based on their individual needs, preferences and abilities.</t>
  </si>
  <si>
    <t xml:space="preserve"> Each participant's IPP is in their file and can also be obtained through their Regional Center upon request.  Participants are also asked if they are still interested in seeking employment in the community and is documented in their IPP.</t>
  </si>
  <si>
    <t xml:space="preserve"> Participants' needs and preferences are met on a daily basis and they are able to interact in daily activities when seeking employment and developing job preparation skills.</t>
  </si>
  <si>
    <t xml:space="preserve"> Participants are able to choose their programs and services as well as express their grievances, likes, and dislikes.  Participant Rights and Grievance Procedure are discussed during the participant's annual meeting.</t>
  </si>
  <si>
    <t>HX0352</t>
  </si>
  <si>
    <t xml:space="preserve"> They have the right to select his or her own room if available</t>
  </si>
  <si>
    <t xml:space="preserve"> Our facility is not built for delayed egress doors or devices, but everything is within Title 17 &amp; Title 22 guidelines.</t>
  </si>
  <si>
    <t xml:space="preserve"> Based on individual persons</t>
  </si>
  <si>
    <t xml:space="preserve"> When and if appropriate</t>
  </si>
  <si>
    <t xml:space="preserve"> When needed by choice based on individual's IPP plan</t>
  </si>
  <si>
    <t xml:space="preserve"> We ensure consumers and their families are aware of all of the resources and procedures available to them.</t>
  </si>
  <si>
    <t xml:space="preserve"> Yes if available, appropriate and compatible.</t>
  </si>
  <si>
    <t xml:space="preserve"> Consumers are to free to request a change.</t>
  </si>
  <si>
    <t xml:space="preserve"> Staff have access to spare bedroom keys in case of an emergency</t>
  </si>
  <si>
    <t xml:space="preserve"> Consumers are free to request who they share a bedroom with and are allowed to request a change if they are not compatible with their roommate. Staff respects consumer privacy, but will have access to rooms in the event of an emergency.</t>
  </si>
  <si>
    <t xml:space="preserve"> Within reason.</t>
  </si>
  <si>
    <t xml:space="preserve"> There opinion is very important and we would consider modifications if we felt their schedule was disruptive to their behavior, etc...</t>
  </si>
  <si>
    <t xml:space="preserve"> Consumers also have access to company van (driven by staff)</t>
  </si>
  <si>
    <t xml:space="preserve"> Consumers have access to food, public &amp; private transportation and can request to make modifications to their own schedule. They also have full access to common areas, can do their own laundry (w/assistance) and have comfortable seating throughout the facility.</t>
  </si>
  <si>
    <t xml:space="preserve"> But, we prefer that they schedule a time in advance</t>
  </si>
  <si>
    <t xml:space="preserve"> Family input is encouraged</t>
  </si>
  <si>
    <t xml:space="preserve"> Consumers are allowed to move freely to and from their home. Their families are encouraged to visit</t>
  </si>
  <si>
    <t xml:space="preserve"> Consumers have access to up-to-date appliances, comfortable furniture and their home is designed in a way that's easily accessible</t>
  </si>
  <si>
    <t>HX0366</t>
  </si>
  <si>
    <t>HX0368</t>
  </si>
  <si>
    <t>DUANA  ELAM</t>
  </si>
  <si>
    <t>DUANA ELAM</t>
  </si>
  <si>
    <t>3662 WELLINGTON ROAD,LA CA 90016</t>
  </si>
  <si>
    <t>213 359-5332</t>
  </si>
  <si>
    <t xml:space="preserve"> We told them there was new HCBS rules that they should know. Each individual was told the rules and ask if they understood and what did they thing about them and let them know that their input was very important. </t>
  </si>
  <si>
    <t xml:space="preserve"> HOWEVER MORE INFORMATION AND RESOURCES ARE NEEDED TO INCREASE THE VARIETY OF ACTIVITY FOR INDIVIDUALS</t>
  </si>
  <si>
    <t xml:space="preserve"> SOME EXAMPLES ATTEND CHURCH ON SUNDAY, SHOPING AND CARNIVALS ON A REGULAR BASIS ALSO TIME WITH FAMILY</t>
  </si>
  <si>
    <t xml:space="preserve"> Those individuals who want to work do have this opportunities and is working.</t>
  </si>
  <si>
    <t xml:space="preserve"> INDIVIDUALS HAVE THE CHOICE IN PRSONAL RESOURES</t>
  </si>
  <si>
    <t xml:space="preserve"> CURRENT CHALLENGES WITH PROVINDING INDIVIDUALS IS LIMITATIONS OF FUNDS</t>
  </si>
  <si>
    <t xml:space="preserve"> We have two individuals that do control their personal resources -we assist them when needed. Our third individuals we control with family members input</t>
  </si>
  <si>
    <t xml:space="preserve"> Not sure</t>
  </si>
  <si>
    <t xml:space="preserve"> We have current IPP on file</t>
  </si>
  <si>
    <t xml:space="preserve"> Our individuals is communicated verbal and family is available when necessary</t>
  </si>
  <si>
    <t xml:space="preserve"> When individuals first move in they are told their rights of privacy, dignity freedom from coercion and restraint -they sign documents</t>
  </si>
  <si>
    <t xml:space="preserve"> Individuals are provided with their rights to privacy in a manner that is free from coercion and on a consistent basis - we review these rights once a year</t>
  </si>
  <si>
    <t xml:space="preserve"> There is locks on the bathroom door to ensure privacy</t>
  </si>
  <si>
    <t xml:space="preserve"> It would be more effect if we had technology of sign language for those individuals is difficult in speaking.</t>
  </si>
  <si>
    <t xml:space="preserve"> There is a lock on the bathroom door and they just need to shut bedroom door allowing to dress or groom -which honoring individual choice and life-style preferences.</t>
  </si>
  <si>
    <t xml:space="preserve"> Staff do not enter individuals rooms without knocking and wait for response from individuals to enter.</t>
  </si>
  <si>
    <t xml:space="preserve"> Lack of funding for proper training of the person centered process leaves staff not aware of the importance of informed choice and community integration.</t>
  </si>
  <si>
    <t xml:space="preserve"> Nightstand and drawer</t>
  </si>
  <si>
    <t xml:space="preserve"> Individuals no restrictions to talk on phone or any comparable technology - when they ask for help reading mail we assist ony.</t>
  </si>
  <si>
    <t xml:space="preserve"> There is House Rule at this time, modification will be made to the rules for FR3-11 rule</t>
  </si>
  <si>
    <t xml:space="preserve"> Base on questions given FR3 InTouch have met these.</t>
  </si>
  <si>
    <t xml:space="preserve"> They can spend time including dining anywhere in the home include outside</t>
  </si>
  <si>
    <t xml:space="preserve"> Currently they go to church and register to vote</t>
  </si>
  <si>
    <t xml:space="preserve"> This FR4-8 requirement is understood and individuals are able to do</t>
  </si>
  <si>
    <t xml:space="preserve"> Alternative staffing is available for individuals</t>
  </si>
  <si>
    <t xml:space="preserve"> Individual is of retirement age and was offered the choice to retire, they choose not to, they want to work</t>
  </si>
  <si>
    <t xml:space="preserve"> For FR5-6 individual was not required to sign any documents we talked.</t>
  </si>
  <si>
    <t xml:space="preserve"> Currently we have a version of an Agreement that all residents required to sign coming into the home.</t>
  </si>
  <si>
    <t xml:space="preserve"> Pending documents</t>
  </si>
  <si>
    <t xml:space="preserve"> Individual have the choice for roomates - They have the option to furnishing and decoration base on their preferences. At this time there is no lock on bedroom doors, but before we enter the bedroom we knock on the door and wait for a response from individual</t>
  </si>
  <si>
    <t xml:space="preserve"> Conflict License and Federal requirements</t>
  </si>
  <si>
    <t xml:space="preserve"> FR8-6 are being met</t>
  </si>
  <si>
    <t xml:space="preserve"> House Rules visitors now has a time frame</t>
  </si>
  <si>
    <t xml:space="preserve"> Visitors are ask to leave at a certain time</t>
  </si>
  <si>
    <t xml:space="preserve"> FR10-4 are met</t>
  </si>
  <si>
    <t>HX0374</t>
  </si>
  <si>
    <t xml:space="preserve">Lorraine Brown </t>
  </si>
  <si>
    <t xml:space="preserve">Polishing the Professional </t>
  </si>
  <si>
    <t>400 Corporate Pointe Culver City, Ca 90230</t>
  </si>
  <si>
    <t>3109334539</t>
  </si>
  <si>
    <t xml:space="preserve"> Clients completed satisfaction surveys for services rendered. </t>
  </si>
  <si>
    <t xml:space="preserve"> Clients work in an integrated community setting in individual employment. Clients in training are able to participate in job club (group setting) monthly. </t>
  </si>
  <si>
    <t xml:space="preserve"> Clients work in integrated settings. The job club includes non-regional center clients. </t>
  </si>
  <si>
    <t xml:space="preserve"> We only provide competitive employment. </t>
  </si>
  <si>
    <t xml:space="preserve"> We do not provide site-based services.</t>
  </si>
  <si>
    <t xml:space="preserve"> We also provide destination/travel training as needed.</t>
  </si>
  <si>
    <t xml:space="preserve"> All services we provide are community-based and integrated.</t>
  </si>
  <si>
    <t xml:space="preserve"> We train our clients in their homes, at job sites, at the library, or other community locations.</t>
  </si>
  <si>
    <t xml:space="preserve"> When out in the community, clients hold their own belongings. At work, sometimes they have lockers available.</t>
  </si>
  <si>
    <t xml:space="preserve"> The individual is free to speak to whomever because service location is in a public setting. We encourage site interaction when in the community.</t>
  </si>
  <si>
    <t xml:space="preserve"> We do not restrain our clients in any manner. They have full freedom of choice.</t>
  </si>
  <si>
    <t xml:space="preserve"> They are allowed to choose when we look for employment and what activity we work on. Once they are employed, they must follow the rules of their employer.</t>
  </si>
  <si>
    <t xml:space="preserve"> In pre-employment training, they are allowed to control their schedule. Once they are employed, they must follow the schedule given by the employer.</t>
  </si>
  <si>
    <t xml:space="preserve"> Our clients have the ability to make informed decisions.</t>
  </si>
  <si>
    <t xml:space="preserve"> Clients have the freedom to choose locations and staff whom they interact with at all times.</t>
  </si>
  <si>
    <t>HX0377</t>
  </si>
  <si>
    <t>Emily's Home V</t>
  </si>
  <si>
    <t>19203 Campaign  Drive, Carson, CA 90746</t>
  </si>
  <si>
    <t xml:space="preserve"> Residents, when on community outings, are given their spending money to make purchases on their own choices.</t>
  </si>
  <si>
    <t xml:space="preserve"> Each resident's Individual Program Plan is updated as needed, but at least once a year.</t>
  </si>
  <si>
    <t xml:space="preserve"> Prior to his/her placement, the ID team has reviewed all options for services based on the individuals needs and preferences.</t>
  </si>
  <si>
    <t xml:space="preserve"> Original IPP and clients packets all contain information about previous residences as well as the clients needs.  Licensee also communicates with placement coordinator and family, prior to placement, about the appropriateness and compatibility of clients placement in our facility.  Before admission, we usually do respite care to see if the clients needs can be met.</t>
  </si>
  <si>
    <t xml:space="preserve"> Clients Rights are posted in the facility, in a location that can be seen by everyone. Additionally, each client is given a copy of these rights, and any violation of their rights will be dealt with accordingly - staff will be disciplined, SIR will be made and submitted to the agencies.  We do not discuss clients information with anyone other than the service coordinator of the client, the clients medical provider, legal representative, if any, and with family members directly involved in the clients life.</t>
  </si>
  <si>
    <t xml:space="preserve"> Yes. Whistleblower Policy in each individual's file.</t>
  </si>
  <si>
    <t>Yes, but individuals are low functioning and lack safety awareness in many areas, so appliances that can cause injury, such as stoves, can only be accessed with the help and supervision of staff.</t>
  </si>
  <si>
    <t>Please see the comments to each answer, for this section.</t>
  </si>
  <si>
    <t>HX0385</t>
  </si>
  <si>
    <t>HX0386</t>
  </si>
  <si>
    <t>Epic residential Home Inc #1</t>
  </si>
  <si>
    <t>3936 Dalton Los Angeles, Ca. 90062</t>
  </si>
  <si>
    <t>HX0396</t>
  </si>
  <si>
    <t>Maria Peralta</t>
  </si>
  <si>
    <t>Giant Steps Training Programs</t>
  </si>
  <si>
    <t>2228 Crenshaw Blvd., Los Angeles, CA 90016</t>
  </si>
  <si>
    <t>2133753675</t>
  </si>
  <si>
    <t xml:space="preserve"> Individuals where interviews with their choice of support persons at their chosen location. </t>
  </si>
  <si>
    <t xml:space="preserve"> Individuals have access to integration settings and be able to work alongside others without disabilities.</t>
  </si>
  <si>
    <t xml:space="preserve"> Individuals we serve choose where they prefer to work given the options available to them. They are integrated with those without disabilities.</t>
  </si>
  <si>
    <t xml:space="preserve"> Program is community-based and individuals are able to use community resources as needed without restrictions.</t>
  </si>
  <si>
    <t xml:space="preserve"> Individuals are given opportunities for employment and they are able to choose the employment that is best suitable to meet their needs, goals and interests.</t>
  </si>
  <si>
    <t xml:space="preserve"> Individuals are provided supports as needed and per their request. They can choose the staff available to work with them.</t>
  </si>
  <si>
    <t>HX0407</t>
  </si>
  <si>
    <t>Heritage Adult Residential Kare</t>
  </si>
  <si>
    <t>640 W. Caldwell St. Compton, CA 90220</t>
  </si>
  <si>
    <t xml:space="preserve"> all individuals are non verbal. </t>
  </si>
  <si>
    <t xml:space="preserve"> All clients served are none verbal and /or intellectually challenged, and have limited abilities to control money or personal resources.  They require help in this area, and service providers are monitored in this area by Regional Centers.</t>
  </si>
  <si>
    <t xml:space="preserve"> All individuals in this home have individual rooms.  Based on the nature of the disability living with non- DD persons may not be compatible.</t>
  </si>
  <si>
    <t xml:space="preserve"> Consistenly, staff are monitored on zero tolerance of abuse and infringement of the rights of individuals. Staff are trained annually and must sign a statement that they are aware of the rights of clients, and HIPPA regulations are kept.</t>
  </si>
  <si>
    <t xml:space="preserve"> We adhere to HIPPA regulations and respect the confidentiality of  individuals rights, and all   meetings and conferences are held in appropriate settings.</t>
  </si>
  <si>
    <t xml:space="preserve"> The facility hire multicultural staff to ensure cultural sensitivity and have made use of    community resources to meet the needs of individuals, i.e. sign language instructor, etc.</t>
  </si>
  <si>
    <t xml:space="preserve"> The staff must complete a minimum of 12 hours per year of CEU's in addition to in-house training provided by a certified Behaviorist, and the CEDR,  and other reports received before a person is placed provide this information..</t>
  </si>
  <si>
    <t xml:space="preserve"> Each individual has their own room with night stand, closet, and dressers to secure their belongings.</t>
  </si>
  <si>
    <t xml:space="preserve"> Individuals who are verbal and/or are have the ability to use such devices do make use of them in private.</t>
  </si>
  <si>
    <t xml:space="preserve"> The facility is prohibited from using restriants on individuals.</t>
  </si>
  <si>
    <t xml:space="preserve"> There are several dinning areas in the facility were individuals can elect to dine.</t>
  </si>
  <si>
    <t xml:space="preserve"> An IPP which is developed by facility, an individual/family and circle of support outlines the service and method of delivery to include involvement in larger community, and as much freedom to make decisions as appropriate..</t>
  </si>
  <si>
    <t xml:space="preserve"> Yes, the admission agreement spell out Terms of Admission, responsibilities, and conditions for each party are spelled out, and are signed by each individuals and/or their representative.</t>
  </si>
  <si>
    <t xml:space="preserve"> Each individiual has their own room/space.</t>
  </si>
  <si>
    <t xml:space="preserve"> Individuals are assessed for compatibility and have a choice of roommates</t>
  </si>
  <si>
    <t xml:space="preserve"> Intellectual abilities is a factor. Some individiuals are profoundly challeneged and therefore unable to navigate keys,  or recognize the purpose of a key; even though all doors have the ability to be locked.</t>
  </si>
  <si>
    <t xml:space="preserve"> Individual must be accompanied at all times, as they are non verbal and lack safety awareness.</t>
  </si>
  <si>
    <t xml:space="preserve"> Certain modifications are in place based on intellectual ability of the individuals. All have choice of eating time  and access to the larger community .  Some have no safety awareness and must be provided transportation for their safety.</t>
  </si>
  <si>
    <t xml:space="preserve"> A number of individiuals do have visitors such as family members and conserverators, and are provided for extended visits upon request.</t>
  </si>
  <si>
    <t xml:space="preserve"> Yes, all individuals have their own bed, dresser, night stand, closet, and other areas as needed.</t>
  </si>
  <si>
    <t>HX0411</t>
  </si>
  <si>
    <t>HX0418</t>
  </si>
  <si>
    <t>MAGNIFICENT ADULT DAY PROGRAM</t>
  </si>
  <si>
    <t>2031 W. COMPTON BLVD., COMPTON, CA 90220</t>
  </si>
  <si>
    <t xml:space="preserve"> As part of the planned services individuals participate in individual and group activities every time they attend. The sometime applies to the amount of time. Because of program hours, sometimes the individual's amount of time at the outing or with activity is not sufficient in length by either being too long or too short.</t>
  </si>
  <si>
    <t xml:space="preserve"> Some outings involve individuals participating in volunteer work and internship programs and those provide meaningful interaction. However, for some individuals, because of their method of communication, the level of meaningful interaction is gauged based on the quality of interaction with individuals outside of the parameters stated above.</t>
  </si>
  <si>
    <t xml:space="preserve"> Most of our clients come with meals from home and do not carry cash with them. For the ones training on monetary responsibility, the  individual is in charge of those monies until the training is done. All individuals have on their persons their items brought from home for the day.</t>
  </si>
  <si>
    <t xml:space="preserve"> The setting/service is integrated in and supports full access to the greater community, including opportunities to seek employment and work in competitive integrated settings, engage in community life, control personal resources, and receive services in the community, however, not to the same degree of access as individuals not receiving regional center services. The hours of operation as well as limited staff to client ratio do not allow for individual choice away from group type activities and or duration for activity or outing.</t>
  </si>
  <si>
    <t xml:space="preserve"> This is a form provided and not created or able to be altered by our program. We have no control of how the IPP document from the regional center shows how the current provider was selected. The IPP drafted and provided by our program documents current provider selected based on need and preference of the individual but not their prior options considered, as we do not have that information provided.</t>
  </si>
  <si>
    <t xml:space="preserve"> There is documentation of their selection based on needs and preferences, however, there is no documentation of what other various options they may have.</t>
  </si>
  <si>
    <t xml:space="preserve"> There is staff training and implementation, as part of the program plan and is reviewed and trained on constantly.</t>
  </si>
  <si>
    <t xml:space="preserve"> We have non-verbal clients that communicate with pictures, gestures, sign language, and our staff have been trained on how to do so. Some staff have learned sign language to communicate with those that use that method.</t>
  </si>
  <si>
    <t xml:space="preserve"> We are a community-based program. We do all our activities outdoors. We do not administer medication for health or safety of individual. We do not impose restrictions to individuals for communication public or privacy as they choose and or when they choose. The setting/service ensures an individual's rights of privacy, dignity, respect, and freedom from coercion and restraint.</t>
  </si>
  <si>
    <t xml:space="preserve"> There are planned group activities. When the individual chooses not to participate they do not attend the program. The individual in job training follow a curriculum and a work schedule once in an internship program. During that time, their choice is limited, but they can choose on the method of learning the job training function. Although the individuals have choice, not everyday do their chosen activity coincide with someone else's and therefore the outing or activity is not of their choosing.</t>
  </si>
  <si>
    <t xml:space="preserve"> The program hours were set and agreed to by the owner and regional center. It is up to the individual whether or not to attend the program based on its operating hours. Once the individual enters the job training program, it is the program plan to simulate work-type hours, and after that, during the internship phase, they are subject to appear as scheduled by the employer.</t>
  </si>
  <si>
    <t xml:space="preserve"> Based on individual's option to choose and control own schedules, our day program operating hours do not provide schedule flexibility to the full extent of choice for own schedule. Because they also receive transportation aid, they are also dependent on the transportation schedule and their schedule coincides with our operating hours. In addition, the person's choice is not always the choice of the others in the group and because of that, the daily activity might not be solely their choosing, but a choice was made from the options offered.</t>
  </si>
  <si>
    <t xml:space="preserve"> Individuals have the opportunity to voice their concerns in a manner and timing of their choosing consistent with their communication abilities and preferences however the level of modification to their services is not always possible to be made based on the services they want to modify to and what is currently provided.</t>
  </si>
  <si>
    <t xml:space="preserve"> The setting/service facilitates individual choice regarding services and supports, and who provides them, however, the way their services will be modified is not always possible. They do have the opportunity to voice the modification request, but the ability to modify them to their choosing is not always a possibility.</t>
  </si>
  <si>
    <t xml:space="preserve"> There is room for adding documentation for options based on individual's preferences and needs, and it can be accomplished by obtaining those resources options from regional center as presented to the individual. There is room for adding options and variety based on individuals needs and preference as opposed to a group.</t>
  </si>
  <si>
    <t>MAGNIFICENT DAY PROGRAM</t>
  </si>
  <si>
    <t xml:space="preserve"> The setting is integrated and supports full access to the greater community.</t>
  </si>
  <si>
    <t xml:space="preserve"> This is a 100 percent community integration program. individuals are in the community with non-disable people at all times.</t>
  </si>
  <si>
    <t xml:space="preserve"> Our program respect privacy, and provide dignity and respect. We DO NOT use any form of coercion or restraint.</t>
  </si>
  <si>
    <t xml:space="preserve"> Our program training staff on how to support autonomy and independence in order to help support individuals in making life choices.</t>
  </si>
  <si>
    <t xml:space="preserve"> Our program services facilitates individual choice regarding any services and supports and who provides them.</t>
  </si>
  <si>
    <t>HX0424</t>
  </si>
  <si>
    <t>Wright Residential Inc #1</t>
  </si>
  <si>
    <t>1828 Martin Luther King Blvd, Los AngelesCa. 90062</t>
  </si>
  <si>
    <t xml:space="preserve">Where possible individual choices are always honored </t>
  </si>
  <si>
    <t>HX0426</t>
  </si>
  <si>
    <t>Anita Howard</t>
  </si>
  <si>
    <t>Doves Of Love Inc.</t>
  </si>
  <si>
    <t>554 W. 104TH L.A. Ca. 90044</t>
  </si>
  <si>
    <t>562 712-8776</t>
  </si>
  <si>
    <t xml:space="preserve"> Adult Residential  Facility </t>
  </si>
  <si>
    <t xml:space="preserve"> As Directed in the Program Plan</t>
  </si>
  <si>
    <t xml:space="preserve"> As Directed in Program Plan</t>
  </si>
  <si>
    <t>HX0434</t>
  </si>
  <si>
    <t>Toiya Smith</t>
  </si>
  <si>
    <t>The Next Step II</t>
  </si>
  <si>
    <t>1842 W. 65th Street, Los Angeles, Ca , 90047</t>
  </si>
  <si>
    <t>3239715002</t>
  </si>
  <si>
    <t xml:space="preserve"> My self and staff discussed the plan with consumer </t>
  </si>
  <si>
    <t xml:space="preserve"> Individuals in our facility have a right to choose work programs with in the work program job opportunities.</t>
  </si>
  <si>
    <t xml:space="preserve"> Consumers were given option for placement and placement reviewed 30 days after with consumer, placement agency, And facility administrator.</t>
  </si>
  <si>
    <t xml:space="preserve"> Individuals rights are respected with privacy with the consumers and visitors</t>
  </si>
  <si>
    <t xml:space="preserve"> Individuals are assisted with planning and making decisions as needed to achieve independence</t>
  </si>
  <si>
    <t xml:space="preserve"> Individuals needs and concerns are discussed with consumer and staff to try to accommodate needs and concerns.</t>
  </si>
  <si>
    <t xml:space="preserve"> Individuals have the right to choose to stay at facility or be relocated if requested</t>
  </si>
  <si>
    <t xml:space="preserve"> If requested and does not conflict with health and safety example medical condition like seizures</t>
  </si>
  <si>
    <t xml:space="preserve"> Individuals will discuss there privacy concerns with staff and service coordinator.</t>
  </si>
  <si>
    <t xml:space="preserve"> Individuals are given assistance and options in their planning and schedules</t>
  </si>
  <si>
    <t xml:space="preserve"> Individuals and consumers can discuss visiting times to agree on time so that it doesn't infringe other consumers rights</t>
  </si>
  <si>
    <t xml:space="preserve"> Individuals have the right to have visitors and discuss with staff</t>
  </si>
  <si>
    <t xml:space="preserve"> The facility is in compliance with safety grab bars and or chairs and non slip mats</t>
  </si>
  <si>
    <t>HX0437</t>
  </si>
  <si>
    <t>HX0441</t>
  </si>
  <si>
    <t>karlton levias</t>
  </si>
  <si>
    <t>vintage house</t>
  </si>
  <si>
    <t>717 s bradfield compton ca 90221</t>
  </si>
  <si>
    <t>4242241525</t>
  </si>
  <si>
    <t xml:space="preserve"> Based on title 22 and title 17 regulations these requirements have already been met and written in my program design </t>
  </si>
  <si>
    <t xml:space="preserve"> Based on title 22 and title 17 regulations these requirements have been met and written in my program design </t>
  </si>
  <si>
    <t xml:space="preserve"> Our facility it's not a delayed regress nor is a facility or we use any restraints based on CCL license and written in my program design </t>
  </si>
  <si>
    <t xml:space="preserve"> Based on title 2 2 and title 17 we have met these regulations already and written in my program design </t>
  </si>
  <si>
    <t xml:space="preserve"> Based on title 22 and 17 regulations we meet these requirements for our residents and written in my program design </t>
  </si>
  <si>
    <t xml:space="preserve"> Based on title 22 title 17 regulations these requirements are met and written in my program design </t>
  </si>
  <si>
    <t xml:space="preserve"> All residence based on title 22 and 17 regulations have these rights unless Rewritten in their IPP and written in my program design </t>
  </si>
  <si>
    <t xml:space="preserve"> Based on title 22 and title 17 regulation these requirements have been met previously for our residents and written in my program design </t>
  </si>
  <si>
    <t xml:space="preserve"> Unless Rewritten in their IPP </t>
  </si>
  <si>
    <t xml:space="preserve"> Are title 22 and title 17 regulations these requirements have already been met in our facility and written in my program design </t>
  </si>
  <si>
    <t xml:space="preserve"> These requirements have always been met based on our title 22 and title 17 regulation and written in my program design </t>
  </si>
  <si>
    <t>HX0447</t>
  </si>
  <si>
    <t>ARWILDER CARTER</t>
  </si>
  <si>
    <t xml:space="preserve">CARTER'S &amp; CATO'S </t>
  </si>
  <si>
    <t>902 NORTH TAJAUTA AVE</t>
  </si>
  <si>
    <t>3109919188</t>
  </si>
  <si>
    <t xml:space="preserve"> FACE TO FACE, PHYSICAL ASSESSMENT PER CONSUMER. </t>
  </si>
  <si>
    <t xml:space="preserve"> YES, INDIVIDUALS ARE ENCOURAGED TO GO OUT ON COMMUNITY OUTINGS.</t>
  </si>
  <si>
    <t xml:space="preserve"> Consumers are given choices in there personal resources to choose what them what for independence.</t>
  </si>
  <si>
    <t xml:space="preserve"> Consumer's Ipps are conducted with regional center service coordinator, consumer, and facility staff, and placed in consumer facility chart.</t>
  </si>
  <si>
    <t xml:space="preserve"> Consumer are explained and written notice of their rights. Consumers have privacy for grooming and personal daily needs.</t>
  </si>
  <si>
    <t xml:space="preserve"> Provider support consumer decisions within the facility and outside of the facility.</t>
  </si>
  <si>
    <t xml:space="preserve"> Consumers are including in making decisions about services and their daily program schedules.</t>
  </si>
  <si>
    <t xml:space="preserve"> When the facility cannot meet consumer's personal needs of the consumer, the regional center is given a 30 day notice, to seek new placement for consumer.</t>
  </si>
  <si>
    <t xml:space="preserve"> based on consumer's needs and it doesn't violate their health and safety</t>
  </si>
  <si>
    <t xml:space="preserve"> by making assessment of each consumer's needs.     most consumers are non verbal and non ambulatory, the staff will need to be able to have access for emergency purposes.</t>
  </si>
  <si>
    <t xml:space="preserve"> Some consumers are encouraged to give ideals on dinner options. Facility provide assistance with facility or community transportation.</t>
  </si>
  <si>
    <t xml:space="preserve"> Yes, but visitors are encouraged to visit at during visitors, but outsides will be considered as long as it does not interrupt other consumer's rights.</t>
  </si>
  <si>
    <t xml:space="preserve"> Consumers have the rights go out in the community with family for outing or over night visits. Sign out sheet is available at the facility.</t>
  </si>
  <si>
    <t xml:space="preserve"> facility is equipment with furniture and appliances. facility has safety measures in place, such as grab bars and lifts.</t>
  </si>
  <si>
    <t>HX0449</t>
  </si>
  <si>
    <t>Walkiria Whitford</t>
  </si>
  <si>
    <t>Prestige Learning Center, Inc.</t>
  </si>
  <si>
    <t>17531 S. Central Avenue, Carson, CA 90746</t>
  </si>
  <si>
    <t>310-637-8808</t>
  </si>
  <si>
    <t xml:space="preserve"> Questions were asked Face to Face </t>
  </si>
  <si>
    <t xml:space="preserve"> Our services are 100&amp;percnt; community based, therefore, individuals have full access to the greater community, including opportunities to seek employment and work in competitive integrated settings and engage in community life.</t>
  </si>
  <si>
    <t xml:space="preserve"> Our mission statement states all individual have a choice of setting at all times.</t>
  </si>
  <si>
    <t xml:space="preserve"> Our Program Design states individuals have the right to privacy, dignity, and respect. We DO NOT  use coercion or restraint at any time.</t>
  </si>
  <si>
    <t xml:space="preserve"> Our program supports all individual choice regarding services, supports, and who provides them.</t>
  </si>
  <si>
    <t>HX0450</t>
  </si>
  <si>
    <t>Millmont Homes Inc.</t>
  </si>
  <si>
    <t>1118 E. Millmont St. Carson, CA 90746</t>
  </si>
  <si>
    <t xml:space="preserve">  Residential home to care for individuals in need.</t>
  </si>
  <si>
    <t xml:space="preserve"> Individuals are given opportunities and choices based upon their needs.</t>
  </si>
  <si>
    <t xml:space="preserve"> Clients are given opportunities to participate in day program and community/public opportunities are offered. Day program and community info is available.</t>
  </si>
  <si>
    <t xml:space="preserve"> By providing the needs based upon the IPP of each individual.</t>
  </si>
  <si>
    <t xml:space="preserve"> Services are provided to support each individuals and their needs based upon their IPP.</t>
  </si>
  <si>
    <t xml:space="preserve"> The services provide for each individual to practice as independently as possible.</t>
  </si>
  <si>
    <t xml:space="preserve"> The services support the individual and their needs.</t>
  </si>
  <si>
    <t xml:space="preserve"> Services are provided for individuals.</t>
  </si>
  <si>
    <t xml:space="preserve"> Services provided for individuals and their needs.</t>
  </si>
  <si>
    <t xml:space="preserve"> Services are provided for the individuals to support their needs.</t>
  </si>
  <si>
    <t xml:space="preserve"> Services are provided to support individual needs.</t>
  </si>
  <si>
    <t xml:space="preserve"> Services are provided to support each individual.</t>
  </si>
  <si>
    <t>HX0451</t>
  </si>
  <si>
    <t>Abrajano Group Homes Inc.</t>
  </si>
  <si>
    <t>5953 E. Gallant St. Bell Gardens, CA 90201</t>
  </si>
  <si>
    <t>Gary Abrajano</t>
  </si>
  <si>
    <t xml:space="preserve">  Asked clients some questions.</t>
  </si>
  <si>
    <t xml:space="preserve"> Services support each individuals and their needs.</t>
  </si>
  <si>
    <t>Services support the individual and their needs.</t>
  </si>
  <si>
    <t xml:space="preserve"> Services provided for the individual and their needs.</t>
  </si>
  <si>
    <t>HX0452</t>
  </si>
  <si>
    <t>Gurith Milian</t>
  </si>
  <si>
    <t>Dolan Home</t>
  </si>
  <si>
    <t>12522 Dolan Ave, Downey, CA. 90242</t>
  </si>
  <si>
    <t>562-682-2417</t>
  </si>
  <si>
    <t xml:space="preserve"> Individuals are given choices on which activities they will like to do depending on the outings they choose.</t>
  </si>
  <si>
    <t xml:space="preserve"> Facility Administration does, in collaboration with the Regional Center, ensure that the IPP of all the residents account for non-disability options.</t>
  </si>
  <si>
    <t xml:space="preserve"> Per our mission statement, our facility ensures that all of its residents have the right to privacy, dignity and respect, as well as freedom from restraint or coercion.</t>
  </si>
  <si>
    <t xml:space="preserve"> Facility staff are trained to provide residents with clear instruction regarding making informed life choices about activities, physical environment, as well as whomever they wish to interact with.</t>
  </si>
  <si>
    <t xml:space="preserve"> All facility residents are provided with clear options as to who may provide services and support to them, as well as the ongoing opportunity for them to voice their requests for any other desired optional service(s).</t>
  </si>
  <si>
    <t xml:space="preserve"> All residents have an Admission Agreement.</t>
  </si>
  <si>
    <t xml:space="preserve"> In accordance with our Program Statement, all residents are provided with ample privacy in their respective bedrooms, as well as in their bedrooms. They also have the freedom to decorate their bedrooms, as well as to lockable doors.</t>
  </si>
  <si>
    <t xml:space="preserve"> All residents have access to common areas, food, as well as to make their own schedules, as per their respective IPP's.</t>
  </si>
  <si>
    <t xml:space="preserve"> All residents have the right to be visited or to go out and visit anyone of their choosing.</t>
  </si>
  <si>
    <t xml:space="preserve"> The facility and all of its amenities are physically available to all of its residents.</t>
  </si>
  <si>
    <t>HX0460</t>
  </si>
  <si>
    <t>Epic Residential #2</t>
  </si>
  <si>
    <t>1228 121 Street  Los Angeles Ca. 90044</t>
  </si>
  <si>
    <t>HX0461</t>
  </si>
  <si>
    <t>Devin Hendrick Richardson</t>
  </si>
  <si>
    <t>Rich Residential Care, LLC</t>
  </si>
  <si>
    <t>9417 Haas Ave Los Angeles, CA 90047</t>
  </si>
  <si>
    <t>Devin Richardson</t>
  </si>
  <si>
    <t>3103501123</t>
  </si>
  <si>
    <t xml:space="preserve"> Yes Individuals have opportunities to interact with the community. </t>
  </si>
  <si>
    <t xml:space="preserve"> Conusres are encouraged to make personal choices and they are supported by the regional center and their individual program plan.</t>
  </si>
  <si>
    <t xml:space="preserve"> Consumers choices and preferences are considenred before all final decisions are made.</t>
  </si>
  <si>
    <t xml:space="preserve"> Individuals we serve are allowed to determine if they would like to retire from the day activity programs or continue attnnding.</t>
  </si>
  <si>
    <t xml:space="preserve"> Working with the regional center we are able to make sure all services are being met/received.</t>
  </si>
  <si>
    <t xml:space="preserve"> administrators ensure that proper personnel has access to locked bedrooms with resident permission in compliance sith title 22.</t>
  </si>
  <si>
    <t xml:space="preserve"> Individuals are given free access al all times.</t>
  </si>
  <si>
    <t xml:space="preserve"> Indiduals are allowed to leabe the facility with visitors/family and friends.</t>
  </si>
  <si>
    <t xml:space="preserve"> Yes, they accessible.</t>
  </si>
  <si>
    <t>HX0463</t>
  </si>
  <si>
    <t>Carmita Washington</t>
  </si>
  <si>
    <t xml:space="preserve">Embrace Residential Homes </t>
  </si>
  <si>
    <t>3018 South Hobart blvd</t>
  </si>
  <si>
    <t>323-309-0979</t>
  </si>
  <si>
    <t xml:space="preserve"> Staff have discussions with Individuals. </t>
  </si>
  <si>
    <t xml:space="preserve"> We strive to understand and implement personal choice and provide individualize options. We adhere to the IPP, Program Design and Policies and Procedures.</t>
  </si>
  <si>
    <t xml:space="preserve"> IPP's are obtained and reviewed and on file.</t>
  </si>
  <si>
    <t xml:space="preserve"> Where possible in accordance with CCl Regulations and staffing availability.</t>
  </si>
  <si>
    <t xml:space="preserve"> Residents hold a 'Residence Counsel' meeting to agree upon activities and details. We strive to implement personal choice and provide individualize options. We adhere to the IPP, Program Design and Procedures.</t>
  </si>
  <si>
    <t xml:space="preserve"> We understand and implement personal choice and provide individualize options. We adhere to the IPP, Program Design and Policies and procedure.</t>
  </si>
  <si>
    <t xml:space="preserve"> Where possible individuals choices are always honored,</t>
  </si>
  <si>
    <t xml:space="preserve"> The Residence Counsel sets House Visiting Agreement</t>
  </si>
  <si>
    <t>HX0467</t>
  </si>
  <si>
    <t>Maya Astier</t>
  </si>
  <si>
    <t>3107637879</t>
  </si>
  <si>
    <t xml:space="preserve"> Residents are encouraged to make personal choices and they are supported by the regional center and their individual program plan.</t>
  </si>
  <si>
    <t xml:space="preserve"> Residents choices are preferred and considered before all final decisions are made.</t>
  </si>
  <si>
    <t xml:space="preserve"> In compliance with Title 22.</t>
  </si>
  <si>
    <t xml:space="preserve"> Resident personal choices are always considered and taken into account.</t>
  </si>
  <si>
    <t xml:space="preserve"> In compliance with Title 22</t>
  </si>
  <si>
    <t xml:space="preserve"> Administrators ensure that proper personnel has access to locked bedrooms with the residents permission in compliance with Title 22.</t>
  </si>
  <si>
    <t>HX0471</t>
  </si>
  <si>
    <t>Mario A Gonzalez</t>
  </si>
  <si>
    <t>12628 Atlantic Ave. Lynwood, CA 90262</t>
  </si>
  <si>
    <t>3238078311</t>
  </si>
  <si>
    <t>HX0481</t>
  </si>
  <si>
    <t>Ebony Brown</t>
  </si>
  <si>
    <t>CEN Family ARF I</t>
  </si>
  <si>
    <t>1255 Leighton Ave, Los Angeles, Ca 90037</t>
  </si>
  <si>
    <t>3235014693</t>
  </si>
  <si>
    <t xml:space="preserve">  By phone , or I asked questions</t>
  </si>
  <si>
    <t xml:space="preserve"> Individuals are asked which activities they would like to do, also given choices of several activities. Staff participation is taken with consideration as well, focused around each individuals capabilities, these will be implemented in the monthly activity calendar. Individuals are also given choices to purchase items depending on the outing if they would like. Transportation is provided, however if the individual would rather travel independently and are able to do so, they may or visit with family or friends at their leisure</t>
  </si>
  <si>
    <t xml:space="preserve"> All individuals are given the opportunity, to voice their choices if applicable or through prior choices of what they may like through the data collected from the service coordinator and implicated in the IPP, especially for those that are unable to communicate verbally. And the option for a private room in a residential setting, needs or preferences</t>
  </si>
  <si>
    <t xml:space="preserve"> The DDS Rights are explained to each and every individual , upon admission and on a on going monthly basis or as needed if they are not sure of something. DDS Rights are also posted in the facility in a neutral area, in large print legible. There is no coercion or restraints allowed there is a Zero Tolerance Policy form that is signed by all staff annually and prior to hire.</t>
  </si>
  <si>
    <t xml:space="preserve"> There is no coercion or restraints to any individual at any time, they are given total privacy for bathroom use, grooming, dressing etc.. Individuals always have complete use of telephone, materials for letters, and able to read,  there own mail or emails in private. Every room has a secure night stand, and closet. Individuals can have visitors outside of the service location as well as visit outside of the location. There are NO delayed egress devices or perimeters used to any individual.</t>
  </si>
  <si>
    <t xml:space="preserve"> All individuals are given the right to vote and practice religion as anyone else in this country, any individual may choose to spend time, dining alone or in a private area. All activities are in the interest of each individual and in.  correspondence with their IPP. Every individual has the choice to interact both at home or in the community as they may choose. Which is also stated on the DDS Poster of the DDS Rights that are posted at the facility in a neutral area that is legible.</t>
  </si>
  <si>
    <t xml:space="preserve"> All individuals have the opportunity to express and communicate to modify their services or schedules. There is a Grievance/ complaint form in place, and is explained to both individuals and staff. As providers we do respect the the opinion of each individual as to which staff provides their care. upon retirement age for any consumer are offered the choice to retire from day or work programs.</t>
  </si>
  <si>
    <t xml:space="preserve"> Each individual has an admissions agreement</t>
  </si>
  <si>
    <t xml:space="preserve"> All Individuals are given the policies as to , evictions, requests for new housing and the appeals process, upon admission to the facility.</t>
  </si>
  <si>
    <t xml:space="preserve"> Individuals are given a choice of whom they share a room with prior to admission, with a tour of the facility, before moving in to ensure they made their own choice. And shall that roommate move or no longer stay at the facility the remaining individual will have a choice of  a roommate moving forward.</t>
  </si>
  <si>
    <t xml:space="preserve"> Individuals do have this option, however this is not in regulation for Title 22, and might be a conflict with Community Care Licensing</t>
  </si>
  <si>
    <t xml:space="preserve"> Individuals are given a choice of whom they share a room with prior to admission, with a tour of the facility, before moving in to ensure they made their own choice. And shall that roommate move or no longer stay at the facility the remaining individual will have a choice of  a roommate moving forward. only necessary and appropriate staff will have access to bedrooms under policies and protocols. Individuals will have the option of having a lock on their bedroom door, however this is not in regulation for Title 22, and might be a conflict with Community Care Licensing.</t>
  </si>
  <si>
    <t xml:space="preserve"> All individuals have the right to use public transportation. All individual have access to food anytime, and to all common areas in the home, and are able to set their own schedules</t>
  </si>
  <si>
    <t xml:space="preserve"> Visitors are allowed to visit the home at anytime, however visitors are encouraged to respect others in the home, and the facilities house rules.</t>
  </si>
  <si>
    <t xml:space="preserve"> Individuals are encouraged to spend time with family and friends in the community. Holidays and weekends as well , along with documentation of a proper sign in and out log kept within the facility of outings signed by the Individual.</t>
  </si>
  <si>
    <t xml:space="preserve"> All individuals have the right to use public transportation. All individuals have access to food anytime, and to all common areas in the home, and are able to set their own schedules. Visitors are allowed to visit the home at anytime, however visitors are encouraged to respect others in the home, and the facilities house rules. Individuals are encouraged to spend time with family and friends in the community. Holidays and weekends as well , along with documentation of a proper sign in and out log kept within the facility of outings signed by the Individual.</t>
  </si>
  <si>
    <t xml:space="preserve"> All Individuals have the freedom to about inside and outside the home. all accessible needs are in place for those whom may need them. Furniture and appliances are accessible to each individual.</t>
  </si>
  <si>
    <t>HX0484</t>
  </si>
  <si>
    <t xml:space="preserve">Shawn Bailey </t>
  </si>
  <si>
    <t xml:space="preserve">Bailey Care Homes, INC. </t>
  </si>
  <si>
    <t>9811 S Denker Ave Los Angeles Ca 90047</t>
  </si>
  <si>
    <t>3102938722</t>
  </si>
  <si>
    <t xml:space="preserve"> The nurse and adm did a face to face to gather information </t>
  </si>
  <si>
    <t xml:space="preserve"> A home dwelling </t>
  </si>
  <si>
    <t xml:space="preserve"> No they are not restricted</t>
  </si>
  <si>
    <t xml:space="preserve"> Covid 19 is keeping us all in</t>
  </si>
  <si>
    <t xml:space="preserve"> There is a system in place for them to access funds</t>
  </si>
  <si>
    <t xml:space="preserve"> Meetings are held and documented</t>
  </si>
  <si>
    <t xml:space="preserve"> The standard is met movement is not limited</t>
  </si>
  <si>
    <t xml:space="preserve"> For safety</t>
  </si>
  <si>
    <t xml:space="preserve"> We are unable to have locked Bedroom doors in this home</t>
  </si>
  <si>
    <t xml:space="preserve"> Access but not the public bus. We also have a van</t>
  </si>
  <si>
    <t xml:space="preserve"> They are able to access public transportation but for safety reasons do not</t>
  </si>
  <si>
    <t xml:space="preserve"> Covid protocols</t>
  </si>
  <si>
    <t xml:space="preserve"> Family members come and pickup residents</t>
  </si>
  <si>
    <t xml:space="preserve"> Being preformed</t>
  </si>
  <si>
    <t>HX0487</t>
  </si>
  <si>
    <t>C H #6 Residential Care for Elderly</t>
  </si>
  <si>
    <t>8726 Dorian Street, Downey, CA 90242</t>
  </si>
  <si>
    <t xml:space="preserve"> When an individual is looking for a placement in the home, a precept visit is done with the individual, their family and or circle of support. The individual takes a tour of the home, meets the other residents and the DSP staff. They then lets the case manager and the facility administrator know if the want to move into the home. </t>
  </si>
  <si>
    <t xml:space="preserve"> the bathroom has a door and when it is occupied we will keep the door closed.</t>
  </si>
  <si>
    <t xml:space="preserve"> We will follow the clients rights which are posted on the wall and in each one of their files.</t>
  </si>
  <si>
    <t xml:space="preserve"> There is no documentation at this time</t>
  </si>
  <si>
    <t xml:space="preserve"> I stay within the guidelines with Title 22 and Title 17</t>
  </si>
  <si>
    <t xml:space="preserve"> It is written in my program plan</t>
  </si>
  <si>
    <t xml:space="preserve"> All of the staff are fingerprinted through the department of social services and when they're cleared to be in the house, then they would be appropriate</t>
  </si>
  <si>
    <t xml:space="preserve"> There is no written plan at this time.</t>
  </si>
  <si>
    <t xml:space="preserve"> They can leave the home as long as they sign out.</t>
  </si>
  <si>
    <t xml:space="preserve"> No written policy at this time, it is just allowed.</t>
  </si>
  <si>
    <t xml:space="preserve"> The individuals have the freedom to move about the house, it the common spaces, and bathroom. </t>
  </si>
  <si>
    <t xml:space="preserve"> Do not have a written documentation at this time.</t>
  </si>
  <si>
    <t>HX0489</t>
  </si>
  <si>
    <t>Fred Fluker</t>
  </si>
  <si>
    <t>Starcare Residential</t>
  </si>
  <si>
    <t>226 S. Matthisen Avenue, Compton, CA  90220</t>
  </si>
  <si>
    <t>6266222605</t>
  </si>
  <si>
    <t xml:space="preserve"> Our consumers have close relationships with immediate family members and spend as much time with them as possible.  Outings include overnight stays, family reunions, dinners.</t>
  </si>
  <si>
    <t xml:space="preserve"> All resident have personal choices. Starcare makes an all out effort to meet the needs of each resident choice. This includes their IPPs and sometime their needs can exceed the IPP.</t>
  </si>
  <si>
    <t xml:space="preserve"> Starcare ensures that the rights of our residents are protected. We follow the regulations and guidelines that are outlined in Title 17 &amp; 22.</t>
  </si>
  <si>
    <t xml:space="preserve"> Starcare ensures that the independence of our residents are protected. We follow the regulations and guidelines that are outlined in Title 17 and 22.</t>
  </si>
  <si>
    <t xml:space="preserve"> Starcare ensures that the choices of services and support of our residents are protected. We follow the regulations and guidelines that are outlined in Title 17 and 22.</t>
  </si>
  <si>
    <t xml:space="preserve"> Starcare has ensured that the facility where residents reside is protected. The licensee owns the property. We follow the regulations and guidelines that are outlined in Title 17 and 22.</t>
  </si>
  <si>
    <t xml:space="preserve"> Starcare ensures that the privacy of our residents are protected. We follow the regulations and guidelines that are outlined in Title 17 and 22.</t>
  </si>
  <si>
    <t xml:space="preserve"> Starcare ensures that the freedom of our residents to have access to food anytime is protected. We do not lock the facility refrigerator or kitchen. We follow the regulations and guidelines that are outlined in Title 17 and 22.</t>
  </si>
  <si>
    <t xml:space="preserve"> Visiting Hours: 8am - 8pm</t>
  </si>
  <si>
    <t xml:space="preserve"> Starcare ensures that the right of visitors of our residents are protected. We follow the regulations and guidelines that are outlined in Title 17 and 22.</t>
  </si>
  <si>
    <t xml:space="preserve"> Starcare ensures that the accessibility of our residents are protected. We follow the regulations and guidelines that are outlined in Title 17 and 22.</t>
  </si>
  <si>
    <t>HX0492</t>
  </si>
  <si>
    <t>Casa Rio Hondo</t>
  </si>
  <si>
    <t>11010 Rio Hondo Drive, Downey CA 90241</t>
  </si>
  <si>
    <t>(562) 682-9667</t>
  </si>
  <si>
    <t xml:space="preserve"> In line with our mission statement, all facility staff are trained to provide person centered choices to residents, as documented in their respective IPP's.</t>
  </si>
  <si>
    <t xml:space="preserve"> Facility Administration does, in collaboration with the Regional Center ensure that the IPP of all the residents account for non-disability options.</t>
  </si>
  <si>
    <t xml:space="preserve"> Per our mission statement, our facility ensures that all of its residents have the right of privacy, dignity and respect, as well as freedom from restraint or coercion.</t>
  </si>
  <si>
    <t xml:space="preserve"> Facility staff is trained to provide residents with clear instruction regarding making informed life choices about activities, physical environment, as well whomever they would wish to interact with.</t>
  </si>
  <si>
    <t xml:space="preserve"> All facility residents are provided with clear options for who provides services and supports to them, as well as the ongoing opportunity to voice their request for any other desired optional service.</t>
  </si>
  <si>
    <t xml:space="preserve"> All residents have and Admission Agreement.</t>
  </si>
  <si>
    <t xml:space="preserve"> In accordance with our Program Statement, all residents are provided with ample privacy in their respective bedrooms, as well as in their use of facility bathrooms.  They also have the freedom to decorate their bedrooms, as well as to lockable doors.</t>
  </si>
  <si>
    <t xml:space="preserve"> All residents have access to common areas, food, as well to make their own schedules, as per their respective IPP's.</t>
  </si>
  <si>
    <t xml:space="preserve"> The facility and all of its amenities are physically accessible to all residents.</t>
  </si>
  <si>
    <t>HX0493</t>
  </si>
  <si>
    <t>MARY L BENSON</t>
  </si>
  <si>
    <t>NETTIE THOMAS</t>
  </si>
  <si>
    <t>4800 S FIGUEROA STREET</t>
  </si>
  <si>
    <t>323-829-0934</t>
  </si>
  <si>
    <t xml:space="preserve"> We sat down with the Consumers and made them apart of this survey </t>
  </si>
  <si>
    <t xml:space="preserve"> They frequently attend sporting events and other event in the community</t>
  </si>
  <si>
    <t xml:space="preserve"> They visit varies museums</t>
  </si>
  <si>
    <t xml:space="preserve"> They the working opportunities at their Day Programs</t>
  </si>
  <si>
    <t xml:space="preserve"> All these services are provided</t>
  </si>
  <si>
    <t xml:space="preserve"> The Consumers that we serve now, have the opportunity to receive services in the community with the exception of one. They have and is working in an environment that is not affiliated with SCLARC</t>
  </si>
  <si>
    <t xml:space="preserve"> Our clients's needs, preferences, and resources are definitely met. Two of them have their own private rooms, although it is not in their IPP</t>
  </si>
  <si>
    <t xml:space="preserve"> It posted in their home/facility</t>
  </si>
  <si>
    <t xml:space="preserve"> I beleive the Federal Requirements are met because the Consumers we serve are well informed on their rights. We frequently have sit down discussing what going on in the house and their community. The staff is very knowledgeable of the needs, preferences, and interests of the individuals we serve. The individuals have space to store their belongings in a secure and safe place. We pay for them to have their own personal cell phones and they are well-informed on how to use them. We do not use medication to restrict freedom or movement of an individual.</t>
  </si>
  <si>
    <t xml:space="preserve"> The individuals's input are always a factor in deciding daily activities and outing events.</t>
  </si>
  <si>
    <t xml:space="preserve"> It's a group effort</t>
  </si>
  <si>
    <t xml:space="preserve"> They are forever giving their input and decisions on what activities they want to participate in.</t>
  </si>
  <si>
    <t xml:space="preserve"> They definitely have the support and freedom to choose what religion they want to practice and other</t>
  </si>
  <si>
    <t xml:space="preserve"> We encourage each individual to be independence as much as possible.</t>
  </si>
  <si>
    <t xml:space="preserve"> The individuals have a right to choose their service of support</t>
  </si>
  <si>
    <t xml:space="preserve"> All individuals has a residential agreement</t>
  </si>
  <si>
    <t xml:space="preserve"> All individuals have a right to privacy</t>
  </si>
  <si>
    <t xml:space="preserve"> Individuals have a choice to choose what they want to eat, and they do have a choice to change if necessary</t>
  </si>
  <si>
    <t xml:space="preserve"> However, we encourage the individuals to have their visitors to call first.</t>
  </si>
  <si>
    <t xml:space="preserve"> The individuals have the right to have visitors</t>
  </si>
  <si>
    <t xml:space="preserve"> All individuals have accessibility to their home</t>
  </si>
  <si>
    <t>HX0500</t>
  </si>
  <si>
    <t>Jaime Duran</t>
  </si>
  <si>
    <t xml:space="preserve">Blessary&lt;e2&gt;&lt;80&gt;&lt;99&gt;s Home Inc </t>
  </si>
  <si>
    <t>19515 Dunbrooke Ave, Carson, Ca 90746</t>
  </si>
  <si>
    <t>9097144373</t>
  </si>
  <si>
    <t xml:space="preserve"> Self-Assessment details were reviewed and discussed. Welcomed suggestions, comments and recommendations and were also discussed. </t>
  </si>
  <si>
    <t xml:space="preserve"> Individuals are given the opportunity to attend, request and plan in advance for an individual or group community outing.  The activity is fit to the individuals' interests and preferences.  They are able to have a paid employment and able to choose their personal services.  Individuals have access to a variety of public transportation that is available for the area.  Individuals have control of their personal resources, they are able to purchase or save the amount they choose.</t>
  </si>
  <si>
    <t xml:space="preserve"> Individuals have IPP's on file and states any option and/or preferences for setting of choice.</t>
  </si>
  <si>
    <t xml:space="preserve"> Communication with each individual is tailored to the individual's needs and ability.  Individual's rights are priority with all interactions.  Privacy is implemented when appropriate and preferred.  They are able to choose their personal style and obtain visits in the home with no restrictions within the common service location.  Facility staff are kept current with the individual's capabilities, interests and needs.  They are able to use any available communication device in  private if they prefer.</t>
  </si>
  <si>
    <t xml:space="preserve"> Individuals have the choice and ability to choose their schedule and daily activities, including the choice of the type of interaction they choose to have with people they encounter both inside and outside the home.  Private areas are made available to individuals who choose to dine or have leisure time alone.  Support is given to all individual's personal preferences, such as but not limited to, religion, sex and voting.</t>
  </si>
  <si>
    <t xml:space="preserve"> Provider supports the choice of the individual's preferences of staff that provides their care.  Individuals are made aware of complaint/grievance policy and are given the opportunity to voice concerns or give input on the services or schedules they receive. </t>
  </si>
  <si>
    <t xml:space="preserve"> Individuals have the choice to furnish their personal units how ever they like.  They are able to choose and/or change their roommate when necessary.  Individuals do not have the ability to lock their bedroom doors when they choose.  Provider will implement locks on each bedroom door in correspondence with their IPP's.  Appropriate staff will have access to the bedrooms when necessary. </t>
  </si>
  <si>
    <t xml:space="preserve"> Individuals have access to all common areas of the facility and are allowed to set their own daily schedules.  They have access to public transportation and any other alternative transport that is available.  </t>
  </si>
  <si>
    <t xml:space="preserve"> Visitors are able to visit at anytime.  Individuals are able to leave the home with a visitor and have overnight visits outside the home when they choose.</t>
  </si>
  <si>
    <t>HX0501</t>
  </si>
  <si>
    <t>ENRIQUE NUNEZ</t>
  </si>
  <si>
    <t>8037 PARK LN BELL GARDENS, CA 90201</t>
  </si>
  <si>
    <t>323-382-8723</t>
  </si>
  <si>
    <t xml:space="preserve"> We sat down together at a table and answer the questions as a group. </t>
  </si>
  <si>
    <t xml:space="preserve"> Each individual has their own private room.</t>
  </si>
  <si>
    <t xml:space="preserve"> Consumers individuals rights are always respected. document 2 pages.</t>
  </si>
  <si>
    <t xml:space="preserve"> The requirements are met with our staff through put the supporting document. Our staff are bilingual due to our consumers speaking language Spanish.</t>
  </si>
  <si>
    <t xml:space="preserve"> The consumers have a rights when they first moved into our facility we signed admission agreement with the regional center which protects the consumers from being evicted without having a due process and an appeal process.</t>
  </si>
  <si>
    <t xml:space="preserve"> Each consumer has their own room and also have the option of having a lock on their bedroom door. They are allowed to decorate and furnish the room as long as there are no safety issues.</t>
  </si>
  <si>
    <t xml:space="preserve"> Consumers are allowed to have access throughout the facility inside and outside, as long as it is safe and as long it doesn't violate any of the other consumers rights.</t>
  </si>
  <si>
    <t>HX0503</t>
  </si>
  <si>
    <t xml:space="preserve">Laurie Williams </t>
  </si>
  <si>
    <t>731 w cherry st</t>
  </si>
  <si>
    <t>3107019149</t>
  </si>
  <si>
    <t xml:space="preserve"> Regularly scheduled community integrations</t>
  </si>
  <si>
    <t xml:space="preserve"> Individuals have access to personal space</t>
  </si>
  <si>
    <t xml:space="preserve"> Individuals can make own choices</t>
  </si>
  <si>
    <t xml:space="preserve"> Individuals able to choose where to live</t>
  </si>
  <si>
    <t xml:space="preserve"> Families are able to visit</t>
  </si>
  <si>
    <t>HX0506</t>
  </si>
  <si>
    <t>Amazing Efforts lll</t>
  </si>
  <si>
    <t>6041 S. LaBrea Ave Los Angeles, CA. 90056</t>
  </si>
  <si>
    <t xml:space="preserve">Tamara Henson </t>
  </si>
  <si>
    <t>3232368523</t>
  </si>
  <si>
    <t xml:space="preserve"> Yes, there are siting areas. Information in program plan.</t>
  </si>
  <si>
    <t xml:space="preserve"> Yes, consumers if they are able to access the community, will use the public transportation.</t>
  </si>
  <si>
    <t xml:space="preserve"> We encourage during visiting hours.</t>
  </si>
  <si>
    <t xml:space="preserve"> Yes, it is in our program plan.</t>
  </si>
  <si>
    <t>HX0507</t>
  </si>
  <si>
    <t>Unice Young</t>
  </si>
  <si>
    <t>Heritage House</t>
  </si>
  <si>
    <t>16317 McKinley Avenue Carson, Ca 90746</t>
  </si>
  <si>
    <t>310 486-9030</t>
  </si>
  <si>
    <t xml:space="preserve"> ARF FACILITY </t>
  </si>
  <si>
    <t xml:space="preserve"> Our individual are able to go out in the community, competitive employment, public and private transportation, assess to their resources</t>
  </si>
  <si>
    <t xml:space="preserve"> Based on the above information, we have meet all requirements.  All clients have private rooms, access to their resources, transportation, community outings, and  employment.</t>
  </si>
  <si>
    <t xml:space="preserve"> Clients rights are posted throughout the facility.</t>
  </si>
  <si>
    <t xml:space="preserve"> We do not use any type of physical or pharmaceutical restraints</t>
  </si>
  <si>
    <t xml:space="preserve"> We utilized posters and visually aide calendars, menus and schedules to communicate with our individuals</t>
  </si>
  <si>
    <t xml:space="preserve"> We go to amusement parks, movie, and malls etc...</t>
  </si>
  <si>
    <t xml:space="preserve"> No retirement age individuals</t>
  </si>
  <si>
    <t xml:space="preserve"> We support individual choices, grievance policy in place, no retirement age individuals,</t>
  </si>
  <si>
    <t xml:space="preserve"> Written lease agreement are apart of the individual placement packet</t>
  </si>
  <si>
    <t xml:space="preserve"> The individual IPP protects them from evictions, we also support individuals decision of where they choose to live.</t>
  </si>
  <si>
    <t xml:space="preserve"> All individual in this home have their own room</t>
  </si>
  <si>
    <t xml:space="preserve"> We will be providing locks for their bedroom doors</t>
  </si>
  <si>
    <t xml:space="preserve"> We are developing a policy for staff  to follow regarding access to individual bedrooms</t>
  </si>
  <si>
    <t xml:space="preserve"> All individual have thier own bedrooms. We are in the process of placing locks with key on bedroom doors</t>
  </si>
  <si>
    <t xml:space="preserve"> All individual have access make choice of foods, transport, their schedules, and common areas etc..</t>
  </si>
  <si>
    <t xml:space="preserve"> Within the guidelines of the house rules</t>
  </si>
  <si>
    <t xml:space="preserve"> family involvement</t>
  </si>
  <si>
    <t xml:space="preserve"> Family involvement. Family pick up for holidays and weekend visits</t>
  </si>
  <si>
    <t xml:space="preserve"> We are an ambulatory facility, therefore we do not need to meet the physical accessible requirements</t>
  </si>
  <si>
    <t>HX0510</t>
  </si>
  <si>
    <t>7322 Bairnsdale Street, Downey CA 90241</t>
  </si>
  <si>
    <t xml:space="preserve"> Staff met with individuals and asked them questions regarding how they felt things were going and their feelings about treatment and ability to do the things they want to do </t>
  </si>
  <si>
    <t xml:space="preserve"> Our services are provided in a Home. </t>
  </si>
  <si>
    <t xml:space="preserve"> our homes are located in residential areas. </t>
  </si>
  <si>
    <t xml:space="preserve"> Our homes are located in residential areas within the community.  There are many opportunities for our residents to have interaction in the broader community. </t>
  </si>
  <si>
    <t xml:space="preserve"> Our residents have many opportunities to receive services or engage in activities outside of our homes.</t>
  </si>
  <si>
    <t xml:space="preserve"> Again, we are located within the community.</t>
  </si>
  <si>
    <t xml:space="preserve"> We do have set hours for visiting in order to accommodate everyone&lt;e2&gt;&lt;80&gt;&lt;99&gt;s privacy and needs</t>
  </si>
  <si>
    <t xml:space="preserve"> Based on IPPs for each individual</t>
  </si>
  <si>
    <t xml:space="preserve"> We take our residents to community settings where others go and encourage them to participate with others.</t>
  </si>
  <si>
    <t xml:space="preserve"> We work with residents who want employment to help them find possible jobs.</t>
  </si>
  <si>
    <t xml:space="preserve"> Our residents can receive personal services outside the home.</t>
  </si>
  <si>
    <t xml:space="preserve"> Our homes are in residential areas that have various modes of Public transportation available to them, and we encourage independence that is supported in the IPP</t>
  </si>
  <si>
    <t xml:space="preserve"> Our residents can keep and manage their personal resources</t>
  </si>
  <si>
    <t xml:space="preserve"> Our home is located in the residential community with access to stores, parks, theaters, public transportation, and residents can manage and control their personal resources .</t>
  </si>
  <si>
    <t xml:space="preserve"> IPPs are kept in the home and available for all staff to review</t>
  </si>
  <si>
    <t xml:space="preserve"> Not all IPPs have information on previous options for placement.</t>
  </si>
  <si>
    <t xml:space="preserve"> Our residents each did have a choice of location based on their IPP, each was given opportunity to visit our home and decide if they wanted to move in.</t>
  </si>
  <si>
    <t xml:space="preserve"> Residents are informed of their rights at entry to our homes and once a year, at minimum</t>
  </si>
  <si>
    <t xml:space="preserve"> See attached policy</t>
  </si>
  <si>
    <t xml:space="preserve"> All communication about an individual&lt;e2&gt;&lt;80&gt;&lt;99&gt;s personal information is treated with confidentiality.  See policy</t>
  </si>
  <si>
    <t xml:space="preserve"> All staff is trained to ensure our residents have privacy</t>
  </si>
  <si>
    <t xml:space="preserve"> We provide communication to meet each individual&lt;e2&gt;&lt;80&gt;&lt;99&gt;s needs</t>
  </si>
  <si>
    <t xml:space="preserve"> Residents can dress in their individual style as long as it is appropriate for the setting</t>
  </si>
  <si>
    <t xml:space="preserve"> We have several areas inside and outside where individuals can visit in private</t>
  </si>
  <si>
    <t xml:space="preserve"> All staff is required to read and become familiar with the IPP for the individuals they serve</t>
  </si>
  <si>
    <t xml:space="preserve"> Residents can store personal belongings in their room, closet, nightstand or lockbox</t>
  </si>
  <si>
    <t xml:space="preserve"> Residents are free to communicate with others in private, per IPP</t>
  </si>
  <si>
    <t xml:space="preserve"> There is no restriction for Residents but we do have set hours for visitation</t>
  </si>
  <si>
    <t xml:space="preserve"> We provide an environment that is safe, secure, and ensures an individual&lt;e2&gt;&lt;80&gt;&lt;99&gt;s rights to privacy, dignity and respect and freedom from coercion and restraints.</t>
  </si>
  <si>
    <t xml:space="preserve"> Staff works with residents to address their daily needs and preferences</t>
  </si>
  <si>
    <t xml:space="preserve"> Residents can control their own schedules based on needs and preferences</t>
  </si>
  <si>
    <t xml:space="preserve"> Residents are given options on opportunities for community interaction and activities, and in the home as well</t>
  </si>
  <si>
    <t xml:space="preserve"> Yes, we try to provide activities that the resident is interested in which are in accord with their IPP</t>
  </si>
  <si>
    <t xml:space="preserve"> Residents have the freedom to choose how they spend their time</t>
  </si>
  <si>
    <t xml:space="preserve"> We support individual&lt;e2&gt;&lt;80&gt;&lt;99&gt;s autonomy to make personal decisions and try to support them</t>
  </si>
  <si>
    <t xml:space="preserve"> Our home environment is based on autonomy and freedom of choice to the greatest extent possible for our residents</t>
  </si>
  <si>
    <t xml:space="preserve"> It is important to assure the resident&lt;e2&gt;&lt;80&gt;&lt;99&gt;s comfort with the provider of services.</t>
  </si>
  <si>
    <t xml:space="preserve"> Residents can modify their schedules and voice their concerns at any time.</t>
  </si>
  <si>
    <t xml:space="preserve"> No residents in this home of retirement age.</t>
  </si>
  <si>
    <t xml:space="preserve"> Individual choices in services, support and who serves them is available to our residents</t>
  </si>
  <si>
    <t xml:space="preserve"> Each individual has an Admission Agreement</t>
  </si>
  <si>
    <t xml:space="preserve"> Individuals are informed about and assisted in relocation if that becomes necessary</t>
  </si>
  <si>
    <t xml:space="preserve"> See attached Policy</t>
  </si>
  <si>
    <t xml:space="preserve"> Individuals have Admission Agreements and are informed of process and procedures for relocating if it becomes necessary</t>
  </si>
  <si>
    <t xml:space="preserve"> Individuals may request change of roommate if needed. Private accommodations are not available in this home.</t>
  </si>
  <si>
    <t xml:space="preserve"> Individuals may request a change of roommate</t>
  </si>
  <si>
    <t xml:space="preserve"> Residents may decorate their bedrooms with their own personal items</t>
  </si>
  <si>
    <t xml:space="preserve"> Staff does have a second key for emergencies</t>
  </si>
  <si>
    <t xml:space="preserve"> Our residents have privacy, opportunity to select/change roommates and to decorate.</t>
  </si>
  <si>
    <t xml:space="preserve"> Appropriate foods are available for residents at all times</t>
  </si>
  <si>
    <t xml:space="preserve"> We maintain a lot of flexibility in our schedules to meet the needs of residents</t>
  </si>
  <si>
    <t xml:space="preserve"> Residents have dull access to all the common areas in the home and comfortable seating areas inside and outside.</t>
  </si>
  <si>
    <t xml:space="preserve"> Residents do have access to public transportation and when necessary staff transports them</t>
  </si>
  <si>
    <t xml:space="preserve"> Residents  do have the support and ability to set their own schedules, to move about the community and they have access to food at any time.</t>
  </si>
  <si>
    <t xml:space="preserve"> We have scheduled hours for visitation in order to respect the privacy and safety of all who reside in the home</t>
  </si>
  <si>
    <t xml:space="preserve"> We encourage residents to visit outside the home and to take longer visits for holidays and weekends when possible.</t>
  </si>
  <si>
    <t xml:space="preserve"> Though we limit visiting hours, our residents enjoy a lot of flexibility in the amount of time they may visit.</t>
  </si>
  <si>
    <t xml:space="preserve"> This home has grab bars and appropriate seats in the bathroom.  There are no wheelchair residents in this home.</t>
  </si>
  <si>
    <t xml:space="preserve"> Residents hav the ability and freedom to move around the home and they have access to appliances and furniture.</t>
  </si>
  <si>
    <t xml:space="preserve"> We meet all the basic Federal requirements.</t>
  </si>
  <si>
    <t>HX0513</t>
  </si>
  <si>
    <t>Keith Cole</t>
  </si>
  <si>
    <t>Home 2 U 3</t>
  </si>
  <si>
    <t>8940 St Andrews Place, L.A., CA 90047</t>
  </si>
  <si>
    <t>310-702-9572</t>
  </si>
  <si>
    <t xml:space="preserve"> Administrators were all present and provided input to each question </t>
  </si>
  <si>
    <t xml:space="preserve"> Individuals can spend time w/ their family &amp; friends. the program offers help in finding employment. Individuals are given their P&amp;I money &amp; personal items are locked up and given a key.</t>
  </si>
  <si>
    <t xml:space="preserve"> Individuals are given a choice of own apartment, renting a room or living in a facility</t>
  </si>
  <si>
    <t xml:space="preserve"> No one under 21 is allowed without a parent</t>
  </si>
  <si>
    <t xml:space="preserve"> Our program does not utilize restraints.</t>
  </si>
  <si>
    <t xml:space="preserve"> Individuals are able to make their own life choices, including daily activities, physical environment and with whom to interact. They have the ability to control their own schedules.</t>
  </si>
  <si>
    <t xml:space="preserve"> The facility has a complaint/grievance policy for individuals and inform individuals how to file a grievance. Individuals have a choice to change their schedule, and to attend or to not attend a program.</t>
  </si>
  <si>
    <t xml:space="preserve"> Indiviuals not abiding by policies may be given 30 day notice. But are given options of other placements.</t>
  </si>
  <si>
    <t xml:space="preserve"> Individuals always have a choice of who they share a room with. They also can decorate/furnish their room. Individuals can have a lock for their rooms. Only staff has access to key.</t>
  </si>
  <si>
    <t xml:space="preserve"> Individuals have full access to all common areas in the facility. They have access to all public transportation. When not available private access is used.</t>
  </si>
  <si>
    <t xml:space="preserve"> Individuals can come and go as long as there are no restrictions from the court.</t>
  </si>
  <si>
    <t xml:space="preserve"> There are no locked doors, no restricted areas in the facility. Individuals have access to entire home.</t>
  </si>
  <si>
    <t>HX0514</t>
  </si>
  <si>
    <t>Lorenzo Arriola</t>
  </si>
  <si>
    <t>Arriola Family Home</t>
  </si>
  <si>
    <t>1307 S. Evarge Ave. Compton, Ca. 90220</t>
  </si>
  <si>
    <t>3105373925</t>
  </si>
  <si>
    <t xml:space="preserve"> Adult Family Home </t>
  </si>
  <si>
    <t xml:space="preserve"> Adminastror helped with the peer survey </t>
  </si>
  <si>
    <t xml:space="preserve"> As per our progam design.  All residents are assisted in making choices as how they spend their time  and how they receive services.</t>
  </si>
  <si>
    <t xml:space="preserve"> All residents do have current IPP's on file and continue to be monitored by SCLARC.</t>
  </si>
  <si>
    <t xml:space="preserve"> As per our progam design. All residents are not restricted in service areas. And are able to have vistors as they wish and communicate with them as they wish to.</t>
  </si>
  <si>
    <t xml:space="preserve"> As per our progam design, our residents are provided with choices on how they spend their time and with whom they spend their and where  they spemd their time.</t>
  </si>
  <si>
    <t xml:space="preserve"> As per our progam design, all residents are offered choices as how to receive services and how to change those services if desired.</t>
  </si>
  <si>
    <t xml:space="preserve"> All residents have an Admission agreement on file and the residents  or their reppresentatives are made aware of how to relocate if desired.</t>
  </si>
  <si>
    <t xml:space="preserve"> Residents are able to pick their roomates and design their rooms, but as per State licensing regulations they are not able to have locks on their doors.</t>
  </si>
  <si>
    <t xml:space="preserve"> As per our program design all residents are given the opportunity to control their own schdules and activities the best to their abilities. They do have access to food at any time.</t>
  </si>
  <si>
    <t xml:space="preserve"> As per the program design, residents are able to go on over night visits and have visitor at any time they wish</t>
  </si>
  <si>
    <t xml:space="preserve"> Aspre the progam design all residents have the freedom to move inside and outside of the facilty and furniture and appliances are accessible for every individual.</t>
  </si>
  <si>
    <t>HX0519</t>
  </si>
  <si>
    <t>Pamela Dixon</t>
  </si>
  <si>
    <t>More Than Inc</t>
  </si>
  <si>
    <t>3939 sutro ave</t>
  </si>
  <si>
    <t>2133612792</t>
  </si>
  <si>
    <t xml:space="preserve"> Clients were asked general questions as they related to the survey questions. </t>
  </si>
  <si>
    <t xml:space="preserve"> All of our clients have the opportunity to make choices that they make for their lives. They have access to our entire community and we support their choices.</t>
  </si>
  <si>
    <t xml:space="preserve"> Our IPPs are updated regularly and reflect the choices and preferences of the each client based upon their needs and desires.</t>
  </si>
  <si>
    <t xml:space="preserve"> Our clients are always treated with respect and dignity. Some have their own phones and can use them as they desire.  Our clients make choices daily and we use a person centered approach in everything that we do.</t>
  </si>
  <si>
    <t xml:space="preserve"> All of our clients are given the opportunity to vote and go to church as desired. They make choices every day to make their lives fulfilling.</t>
  </si>
  <si>
    <t xml:space="preserve"> Our clients are able to make choices regarding where they work and when they attend day program. They are all aware of the grievance policy should they have any complaints or concerns.</t>
  </si>
  <si>
    <t xml:space="preserve"> All clients are aware that they can move to any place that they desire.</t>
  </si>
  <si>
    <t xml:space="preserve"> Clients have the right to privacy at all times. They can go in an out as desired.</t>
  </si>
  <si>
    <t xml:space="preserve"> All clients have access to transportation, should they desire it.</t>
  </si>
  <si>
    <t xml:space="preserve"> All clients have access to the food of their choice and having visitors as they desire.</t>
  </si>
  <si>
    <t xml:space="preserve"> All clients have access to furniture and access the entire house.</t>
  </si>
  <si>
    <t>HX0521</t>
  </si>
  <si>
    <t>Sylvia Butler</t>
  </si>
  <si>
    <t>Esthers Residential</t>
  </si>
  <si>
    <t>4251 S. Vanness Avenue, Los Angeles California 90062</t>
  </si>
  <si>
    <t>323-533-8418</t>
  </si>
  <si>
    <t xml:space="preserve"> These individuals were asked in one on one sessions </t>
  </si>
  <si>
    <t xml:space="preserve"> To go in the refrigerator you need staff assistance for hygiene and safety reasons</t>
  </si>
  <si>
    <t xml:space="preserve"> One Client has the ability to access the transportation options 3 3 Clients do not have the ability to travel alone it is not in their IPP Plan</t>
  </si>
  <si>
    <t xml:space="preserve"> One client can control his personal resources the other 3 are not capable.</t>
  </si>
  <si>
    <t xml:space="preserve"> The clients participate in outdoor activities in the community. They are taken to malls, movies,parks and any other planned trips.</t>
  </si>
  <si>
    <t xml:space="preserve"> The IPP states they have options however the options are not noted in the plan.</t>
  </si>
  <si>
    <t xml:space="preserve"> The options are not identified in the IPP for the clients</t>
  </si>
  <si>
    <t xml:space="preserve"> There is a enclosed patio area for privacy</t>
  </si>
  <si>
    <t xml:space="preserve"> This requirement has been met the clients all have the right to privacy and respect</t>
  </si>
  <si>
    <t xml:space="preserve"> The clients have schedules Monday-Friday</t>
  </si>
  <si>
    <t xml:space="preserve">One client is non verbal, no choices can be made on his behalf. One client can make choices Two clients have to be monitored for safety. </t>
  </si>
  <si>
    <t xml:space="preserve"> This requirement is being met for the clients they have the ability to make choices individually</t>
  </si>
  <si>
    <t xml:space="preserve"> No staff is hired based on their experience and availability</t>
  </si>
  <si>
    <t xml:space="preserve"> The clients have the ability make some decisions regarding choice of service.</t>
  </si>
  <si>
    <t xml:space="preserve"> These individuals have signed the admission agreement with house rules that outline eviction</t>
  </si>
  <si>
    <t xml:space="preserve"> The individuals have the privacy needed for shared rooms</t>
  </si>
  <si>
    <t xml:space="preserve"> The individuals have access to food and snacks, however they have daily food schedules and are allowed to travel to market to select the items they would prefer</t>
  </si>
  <si>
    <t xml:space="preserve"> individuals have access to all approved visitors</t>
  </si>
  <si>
    <t xml:space="preserve"> The facility is accessible to all clients</t>
  </si>
  <si>
    <t>HX0527</t>
  </si>
  <si>
    <t>Yaounde Harris</t>
  </si>
  <si>
    <t>That's Home II</t>
  </si>
  <si>
    <t>901 W. 58th street Los angeles, Ca. 90037</t>
  </si>
  <si>
    <t xml:space="preserve"> Interviewed each resident to make sure all needs met. </t>
  </si>
  <si>
    <t xml:space="preserve"> no limitations or restrictions.</t>
  </si>
  <si>
    <t xml:space="preserve"> IPP is in file and needs addressed.</t>
  </si>
  <si>
    <t xml:space="preserve"> all individual choices are met.</t>
  </si>
  <si>
    <t xml:space="preserve"> All individual choices met.</t>
  </si>
  <si>
    <t xml:space="preserve"> All eviction procedures explained and choices are met.</t>
  </si>
  <si>
    <t xml:space="preserve"> Owner added extra rooms so each resident can have own room.</t>
  </si>
  <si>
    <t xml:space="preserve"> Owner funded for room addition to the home to meet privacy needs. All choices met.</t>
  </si>
  <si>
    <t>HX0529</t>
  </si>
  <si>
    <t>that's Home III</t>
  </si>
  <si>
    <t>1847 w 41st street los angeles, ca 90062</t>
  </si>
  <si>
    <t>323-620-8777</t>
  </si>
  <si>
    <t xml:space="preserve"> owner interviewed each client to make sure needs met. </t>
  </si>
  <si>
    <t xml:space="preserve"> all required IPP are on file and needs are addressed.</t>
  </si>
  <si>
    <t xml:space="preserve"> no restrictions are set.</t>
  </si>
  <si>
    <t xml:space="preserve"> clients able to make own decisions. No restrictions.</t>
  </si>
  <si>
    <t xml:space="preserve"> clients make their own decisions there are no limitations.</t>
  </si>
  <si>
    <t xml:space="preserve"> clients are informed of all rights and information on relocated and about the eviction procedures.</t>
  </si>
  <si>
    <t xml:space="preserve"> privacy of clients are met. no restrictions.</t>
  </si>
  <si>
    <t xml:space="preserve"> no restrictions.</t>
  </si>
  <si>
    <t xml:space="preserve"> no restrictions unless court ordered to not leave without staff.</t>
  </si>
  <si>
    <t xml:space="preserve"> no restrictions if they can use all appliances they are allowed to utilized.</t>
  </si>
  <si>
    <t xml:space="preserve"> All requirements are being met.</t>
  </si>
  <si>
    <t>HX0533</t>
  </si>
  <si>
    <t>Cato Ree's Adult Residential</t>
  </si>
  <si>
    <t>1354 W. Arbutus St. Comption CA 90220</t>
  </si>
  <si>
    <t xml:space="preserve"> One resident is more independent and requires less supervision during dining, however, two residents require supervision due to eating disorder diagnosis specified in IPP. Moreover residents with mild to severe intellectual disability, require supervision during dining especially for safety and security purposes including but not limited to Pica, stealing food from other residents, or least to most prompting.</t>
  </si>
  <si>
    <t>HX0537</t>
  </si>
  <si>
    <t>Evangela Anderson</t>
  </si>
  <si>
    <t>Agape Family Home</t>
  </si>
  <si>
    <t>2511 3rd Ave., Los Angeles, CA 90018</t>
  </si>
  <si>
    <t>323 719-2357</t>
  </si>
  <si>
    <t xml:space="preserve"> Questions were asked to the individuals. </t>
  </si>
  <si>
    <t xml:space="preserve"> Our facility is compliant because we follow Title 17 and Title 22 Regulations.  We also encourage individual choice.</t>
  </si>
  <si>
    <t xml:space="preserve"> The standards of Federal Requirements are being met.  Our facility is in compliance because we follow Title 17 and Title 22.  We also encourage individual choice.</t>
  </si>
  <si>
    <t xml:space="preserve"> We have met the service standards of Federal Requirement #4 because our facility follows Title 17 and Title 22 and are compliant.  We also encourage individual choice.</t>
  </si>
  <si>
    <t xml:space="preserve"> We have met the service standards of Federal Requirement #5 because our facility follows Title 17 and Title 22 and are compliant.  We also encourage individual choice.</t>
  </si>
  <si>
    <t xml:space="preserve"> We have met the service standards of Federal Requirement #6 because our facility follows Title 17 and Title 22 and are compliant.  We also encourage individual choice.</t>
  </si>
  <si>
    <t xml:space="preserve"> We have met the service standards of Federal Requirement #7 because our facility follows Title 17 and Title 22 and are compliant.  We also encourage individual choice.</t>
  </si>
  <si>
    <t>HX0539</t>
  </si>
  <si>
    <t>LISA KAYE CUMMINGS</t>
  </si>
  <si>
    <t>OV HOMES FOR THE AGED</t>
  </si>
  <si>
    <t>2421 10TH AVENUE</t>
  </si>
  <si>
    <t>LISA CUMMINGS</t>
  </si>
  <si>
    <t>3237517387</t>
  </si>
  <si>
    <t xml:space="preserve"> ASK QUESTIONS </t>
  </si>
  <si>
    <t xml:space="preserve"> RESIDENTIAL FACILITY </t>
  </si>
  <si>
    <t xml:space="preserve"> NOT A PUBLIC INSTITUTION </t>
  </si>
  <si>
    <t xml:space="preserve"> NOT RESTRICTED</t>
  </si>
  <si>
    <t xml:space="preserve"> DEVELOPMENTALLY DISABLED</t>
  </si>
  <si>
    <t xml:space="preserve"> YES THE IPP IS MET</t>
  </si>
  <si>
    <t xml:space="preserve"> NO RESTRAINTS</t>
  </si>
  <si>
    <t xml:space="preserve"> YES THE POLICY  HSBS REQUIREMENTS ARE MENT</t>
  </si>
  <si>
    <t xml:space="preserve"> YES THE INDIVIDUAL HAS  THE CHOICE AND HCBS  MEETS THE REQUIREMENTS</t>
  </si>
  <si>
    <t xml:space="preserve"> I BELIEVE STANDARDS ARE MET</t>
  </si>
  <si>
    <t xml:space="preserve"> YES I BELIEVE THAT THE REQUIREMENTS ARE MET FOR THE INDIVIDUALLY  PRIVACY POLICY</t>
  </si>
  <si>
    <t xml:space="preserve"> YES THE REQUIREMENTS ARE MET HCBS REQUIREMENTS</t>
  </si>
  <si>
    <t xml:space="preserve"> YES REQUIREMENTS ARE MENT</t>
  </si>
  <si>
    <t xml:space="preserve"> YES THE CLIENT HAS THE RIGHT THE ACCESSIBILITY IN THE RESIDENCE</t>
  </si>
  <si>
    <t>HX0541</t>
  </si>
  <si>
    <t>CEN FAMILY ARF II</t>
  </si>
  <si>
    <t>3965 Sutro Ave Los Angeles,Ca 90008</t>
  </si>
  <si>
    <t>323-501-4693</t>
  </si>
  <si>
    <t xml:space="preserve">  I Asked, or by phone</t>
  </si>
  <si>
    <t xml:space="preserve"> All individuals are given the opportunity, to voice their choices if applicable or through prior choices of what they may like through the data collected from the service coordinator and implicated in the IPP, especially for those that are unable to communicate verbally. And the option for a private room in a residential setting, needs or preferences.</t>
  </si>
  <si>
    <t xml:space="preserve"> All Individuals are given the policies as to , evictions, requests for new housing and the appeals process, upon admission to the facility</t>
  </si>
  <si>
    <t xml:space="preserve"> All individuals have the right to use public transportation. All individuals have access to food anytime, and to all common areas in the home, and are able to set their own schedules. Visitors are allowed to visit the home at anytime, however visitors are encouraged to respect others in the home, and the facilities house rules. Individuals are encouraged to spend time with family and friends in the community. Holidays and weekends as well.</t>
  </si>
  <si>
    <t>HX0550</t>
  </si>
  <si>
    <t>2100 N. Ward Ave Compton CA. 90221</t>
  </si>
  <si>
    <t>ELARC;FDLRC;FNRC;GGRC;HRC;IRC;KRC;NBRC;NLACRC;RCEB;RCOC;RCRC;SARC;SCLARC</t>
  </si>
  <si>
    <t xml:space="preserve"> Individuals were asked to answer a series of questions. </t>
  </si>
  <si>
    <t xml:space="preserve"> Some individuals do not posses the cognitive ability to control their personal resources.</t>
  </si>
  <si>
    <t xml:space="preserve"> Individuals have been given the options to personalize their experiences through public transportation, CIE if requested and open to meeting non-disable individuals in public areas</t>
  </si>
  <si>
    <t xml:space="preserve"> All individuals have been appropriately selected to reside at these current facility. This is communicated in their IPP and Regional Center Admission Agreement.</t>
  </si>
  <si>
    <t xml:space="preserve"> Individuals have access to privacy within the facility. They are able to lock personal items in cabinets.  They are able to have personal and private relationships with individuals other then staff and roommates.</t>
  </si>
  <si>
    <t xml:space="preserve"> Individuals have options to develop relationships with other non-disable individuals. Individuals are encouraged to schedule their own personal outings and progress in goal oriented achievement of goals documented in their individual IPP's</t>
  </si>
  <si>
    <t xml:space="preserve"> Individuals complaint procedure is stated in their IPP and documented in their individual file. Individuals can choose  desired staff to schedule public outings and other events.</t>
  </si>
  <si>
    <t xml:space="preserve"> Admission and eviction information is located in Admission Agreement and house rules which is communicated yearly and as an as needed basis.</t>
  </si>
  <si>
    <t xml:space="preserve"> For emergency purposes all individual keys are to remain at the facility and all staff have access in case of an emergency. Individuals have the option to choose a roommate but the availability maybe limited.  Individuals are encouraged to decorate their room as to not interfere with their roommates creativity or will not present a hazard later.</t>
  </si>
  <si>
    <t xml:space="preserve"> Individuals have access to food sources and alternate meals if the menu item is not desirable. Individuals are offered snacks and fruit during the interim of meals. Individuals have access to the boarded community daily</t>
  </si>
  <si>
    <t xml:space="preserve"> Individuals have access to other visitor and other non-disable individuals if there has not already been established a history of inappropriate behavior between the two individuals.</t>
  </si>
  <si>
    <t xml:space="preserve"> Individual have access to all common areas and appliances, no area in the facility is restricted.</t>
  </si>
  <si>
    <t>HX0552</t>
  </si>
  <si>
    <t>Epic residential #3</t>
  </si>
  <si>
    <t>6054 6th Ave. Los Angeles Ca. 90043</t>
  </si>
  <si>
    <t xml:space="preserve">We strive to understand and implement personal choice and provide individualized options.  We adhere to the IPP. Program Design, Polices and Procedures     </t>
  </si>
  <si>
    <t xml:space="preserve"> We strive to understand and implement personal choice and provide individualized options.  We adhere to the IPP. Program Design, Polices and Procedures    </t>
  </si>
  <si>
    <t>HX0553</t>
  </si>
  <si>
    <t>Epic Residential #4</t>
  </si>
  <si>
    <t>2813 Harcourt Los Angeles Ca.90016</t>
  </si>
  <si>
    <t>HX0556</t>
  </si>
  <si>
    <t>Vanessa Reed</t>
  </si>
  <si>
    <t>Peak Performance Specialized Facility</t>
  </si>
  <si>
    <t>4513 3rd Ave</t>
  </si>
  <si>
    <t xml:space="preserve">On-going dialouge that aligns with federal requirements to ensure choice and independance </t>
  </si>
  <si>
    <t xml:space="preserve"> Successful integration of residents into the community is a major goal of Peak Performance Specialized Facility.  Therefore, residents will be supported to participate in community-based activities at least 3 times per week.  Per our Program Design, Page 8.</t>
  </si>
  <si>
    <t xml:space="preserve"> IPPs developed with Regional Centers.  Admission Agreement, page 1</t>
  </si>
  <si>
    <t xml:space="preserve"> We following Consumer Rights.  Each staff is presented with  Consumer Rights at the start of employment and throughout.  Consumer Rights are posted throughout the facility.</t>
  </si>
  <si>
    <t xml:space="preserve"> In addition to providing the services stated above, each resident will be given the choice of attending an outside day program (e.g., Behavioral Management Day Center, Work Program, etc.). The selected program will be based on the consumer interest, level of functioning and maladaptive behaviors.  Of course, it is Peak Performance Specialized Facility policy that 24-hour coverage be provided.  Therefore, day program attendance is not be mandatory and staff will be available in the event of emergencies.  Program Design page 8</t>
  </si>
  <si>
    <t xml:space="preserve"> Grievance policy outlines how to address issues.</t>
  </si>
  <si>
    <t xml:space="preserve">Each individual has an approved Admission Agreement, that provides protection, rights as a resident, outlines evictions and appeals.  On file.  </t>
  </si>
  <si>
    <t>1 Individual has requested and utlizes a lock on bedroom door.</t>
  </si>
  <si>
    <t xml:space="preserve"> In Progress</t>
  </si>
  <si>
    <t xml:space="preserve"> We are actively updating our Access policy and will have it in place by May 30th.</t>
  </si>
  <si>
    <t xml:space="preserve"> Peak Residential will post weekly menus in the kitchen, which will include the food preferences and consider the special diets of the residents (when applicable).</t>
  </si>
  <si>
    <t>Individuals may have visitors during waking hours, provided that such visitations do not infringe upon the rights of other residents.</t>
  </si>
  <si>
    <t>The home is modified &amp; furnished with adaptive equipment to accommodate the physical challenges of the residents (e.g., wheelchair ramps, bed rails/ bed transfer equipment, living room, kitchen &amp; bathroom modifications, wall bars, etc.)</t>
  </si>
  <si>
    <t>HX0562</t>
  </si>
  <si>
    <t>Home 2 U 4</t>
  </si>
  <si>
    <t>9140 S. Hobart Blvd. L.,A., CA 90047</t>
  </si>
  <si>
    <t xml:space="preserve"> The program has a grievance policy. Individuals can modify their services if they choose. It is their  choice to attend or not to attend a work program. </t>
  </si>
  <si>
    <t>HX0569</t>
  </si>
  <si>
    <t xml:space="preserve">Home 2 U </t>
  </si>
  <si>
    <t>8724 Lasalle Ave, Los Angeles, CA 90047</t>
  </si>
  <si>
    <t xml:space="preserve"> No one under 21 is allowed without a parent.</t>
  </si>
  <si>
    <t>HX0571</t>
  </si>
  <si>
    <t>Home 2 U 2</t>
  </si>
  <si>
    <t>1104 W. 58th St. L.A. CA 90037</t>
  </si>
  <si>
    <t xml:space="preserve"> The facility has a complaint/grievance policy for individuals and inform individuals how to file a Grievance. Individuals have a choice to change their schedule, and to attend or to not attend a program.</t>
  </si>
  <si>
    <t>hx0574</t>
  </si>
  <si>
    <t>Jerrhonda holman</t>
  </si>
  <si>
    <t>Holmans Adult Residential Facility</t>
  </si>
  <si>
    <t>1552 E. 118th PL Los Angeles ca 90059</t>
  </si>
  <si>
    <t>Jerrhonda Holman</t>
  </si>
  <si>
    <t>562-225-1038</t>
  </si>
  <si>
    <t xml:space="preserve"> Clients have access to community resources and not limited to any services that are offered.</t>
  </si>
  <si>
    <t xml:space="preserve"> Yes all consumer's are placed with IPP and discussed</t>
  </si>
  <si>
    <t xml:space="preserve"> all clients rights are respected</t>
  </si>
  <si>
    <t xml:space="preserve"> all consumers are able to make their own decisions</t>
  </si>
  <si>
    <t xml:space="preserve"> yea all consumers make their own decision</t>
  </si>
  <si>
    <t xml:space="preserve"> all consumers are aware of facility rules</t>
  </si>
  <si>
    <t xml:space="preserve"> all consumers are able to make their own room/decor choice</t>
  </si>
  <si>
    <t xml:space="preserve"> all consumers are able to have public access and make their own schedule</t>
  </si>
  <si>
    <t xml:space="preserve"> facility house schedule must be in forced</t>
  </si>
  <si>
    <t>HX0576</t>
  </si>
  <si>
    <t>HX0587</t>
  </si>
  <si>
    <t>Alex Ofuonye</t>
  </si>
  <si>
    <t>Wayfinder Family Services</t>
  </si>
  <si>
    <t>5324 Angeles Vista Blvd Los Angeles Ca 90043</t>
  </si>
  <si>
    <t>Annielyn Dumas</t>
  </si>
  <si>
    <t>3108574562</t>
  </si>
  <si>
    <t xml:space="preserve"> Group Home; Serving Children with multiple disability. </t>
  </si>
  <si>
    <t>ELARC;NBRC;RCOC;SCLARC</t>
  </si>
  <si>
    <t xml:space="preserve"> Residents served are non-verbal but able to participate but able to participate in making some decisions that affect their well-being through social stories and family involvement. </t>
  </si>
  <si>
    <t xml:space="preserve"> Per Group Home program design, see page C17 Handling of Consumer funds; allowances and salaries; transportation pg. 7; community outings A-4 and job experience A-5</t>
  </si>
  <si>
    <t xml:space="preserve"> See respective comment boxes for evidence.</t>
  </si>
  <si>
    <t xml:space="preserve"> Yes, can be found on the personal rights page 21</t>
  </si>
  <si>
    <t xml:space="preserve"> Wayfinder maintains confidentiality of its residents by ensuring HIPPA compliance. This includes hosting meetings and phone calls in private rooms/areas, sending encrypted emails and maintaining medical/non-medical records in Title 22 compliance.</t>
  </si>
  <si>
    <t xml:space="preserve"> Wayfinder maintains the dignity of its residents while assisting residents with daily hygiene, staff ensures to keep the bathroom and bedroom doors closed. Staff also ensured residents are appropriately dressed when transitioning from room to room.</t>
  </si>
  <si>
    <t xml:space="preserve"> Wayfinder ensures to maintain person centered care through individual communication methods depending on the residents ability. This is included in each residents IPP and Needs and Services Plan.</t>
  </si>
  <si>
    <t xml:space="preserve"> Wayfinder residents and families are involved in the individual choice and life style preferences in the way they dress or groom.</t>
  </si>
  <si>
    <t xml:space="preserve"> Wayfinder residents and families are able to visit in private so long as it falls under appropriate visitation hours.</t>
  </si>
  <si>
    <t xml:space="preserve"> Staff has access and must read/be familiar with the one pager that narrates the individual strengths, dislikes/likes. This is then followed by the behavior intervention plan that informs staff about the residents background history.</t>
  </si>
  <si>
    <t xml:space="preserve"> Wayfinder residents have a place to store their personal belongings inside their shared living space. Valuables can be stored in a lock box with Administrator only access which is available to the resident any time upon request.</t>
  </si>
  <si>
    <t xml:space="preserve"> Each resident is able to talk on the phone or comparable technology, text, and read mail/email in private upon request in each group home. Wayfinder attempts to limit each phone call to 30 minutes to ensure equal opportunity amongst residents.</t>
  </si>
  <si>
    <t xml:space="preserve"> Residents and families have unlimited access within the service location, inside or outside so long as it falls within the regulations.</t>
  </si>
  <si>
    <t xml:space="preserve"> Wayfinder utilizes restraints in the event that it is embedded in a Behavior Intervention Plan or noted in the IPP.</t>
  </si>
  <si>
    <t xml:space="preserve"> Yes. See comments in respective boxes and page numbers included</t>
  </si>
  <si>
    <t xml:space="preserve"> Staff ask residents what they would prefer to do based on their continued engagement and interactions. Some activities are group based while some are 1:1.</t>
  </si>
  <si>
    <t xml:space="preserve"> Staff does this through daily interaction and following the residents daily routine. The house has a general schedule that is structured based on individuals preferred interest/activity.</t>
  </si>
  <si>
    <t xml:space="preserve"> Residents are encouraged to build/have meaningful relationships and connections to the community at their request such as Vermont Team Club and LMU Olympics.</t>
  </si>
  <si>
    <t xml:space="preserve"> The IPP goals are detailed in order for staff to engage with residents daily. This engagement includes, social skill building, etc. This is documented in daily progress note.</t>
  </si>
  <si>
    <t xml:space="preserve"> Staff is present at all times to ensure resident health and safety.</t>
  </si>
  <si>
    <t xml:space="preserve"> Wayfinder supports individuals autonomy to make personal decisions such as practicing religion of choice as informed through the family.</t>
  </si>
  <si>
    <t xml:space="preserve"> Yes. See respective comment boxes for evidence.</t>
  </si>
  <si>
    <t xml:space="preserve"> Wayfinder supports individuals in choosing which staff providing their care through observation in what is displayed on the floor.</t>
  </si>
  <si>
    <t xml:space="preserve"> Yes. Wayfinder&lt;e2&gt;&lt;80&gt;&lt;99&gt;s complaint/ grievance policy is provided upon intake into the facility to resident and family.</t>
  </si>
  <si>
    <t xml:space="preserve"> Wayfinder follows person centered planning which promotes the ability to make choices in their daily program. This includes participation in IPP meetings.</t>
  </si>
  <si>
    <t xml:space="preserve"> Upon admission into Wayfinder, residents must have an admission agreement page</t>
  </si>
  <si>
    <t xml:space="preserve"> Through the multidisciplinary team meetings individuals are informed about relocation and housing concerns through the social worker as it benefits the resident and family.</t>
  </si>
  <si>
    <t xml:space="preserve"> Upon admission, an eviction policy and procedure is reviewed and signed by placement agency and/or parents and guardians. see page 3 of Angeles Visit Children's group home program design.</t>
  </si>
  <si>
    <t xml:space="preserve"> Prior to placement, Wayfinder informs perspective residents of the shared room occupancy. IF the resident and family agrees then placement will take place. Wayfinder does not offer private room accommodation.</t>
  </si>
  <si>
    <t xml:space="preserve"> If residents desire to change roommates the request will be acknowledged and accommodated so long as the health and safety of other residents is not compromised.</t>
  </si>
  <si>
    <t xml:space="preserve"> Residents and families are given the option to furnish and decorate their assigned living space in a manner that is based on their personal preference. Prior to placement families are informed of this opportunity.</t>
  </si>
  <si>
    <t xml:space="preserve"> Residents are allowed to close their doors for privacy purposed but are not allowed to lock them in order to maintain health and safety.</t>
  </si>
  <si>
    <t xml:space="preserve"> Authorized staff with identifying badges have access to bedrooms in order to maintain health and safety is maintained for residents. In accordance with Title 22, only CCL associated staff is permitted admittance into the home</t>
  </si>
  <si>
    <t xml:space="preserve"> Partially met due to N/A #4.   See respective comment boxes for evidence.</t>
  </si>
  <si>
    <t xml:space="preserve"> Residents receive 3 planned meals and snack per day and there is no restriction to food access anytime.</t>
  </si>
  <si>
    <t xml:space="preserve"> Wayfinder follows person centered planning and encourages the participation of residents in setting their daily schedule to the best of their ability.</t>
  </si>
  <si>
    <t xml:space="preserve"> Residents can freely roam their assigned room space and common areas in the home.</t>
  </si>
  <si>
    <t xml:space="preserve"> Although residents have access to public transportation each Wayfinder home has access to a fleet of vans available 24/7</t>
  </si>
  <si>
    <t xml:space="preserve"> Wayfinder promotes visitors at any time so long as it does not disturb the program and does not infringe the rights of the other residents.</t>
  </si>
  <si>
    <t xml:space="preserve"> Wayfinder residents are encouraged to visit family outside of the home to promote family engagement and interaction.</t>
  </si>
  <si>
    <t xml:space="preserve"> Residents can freely roam their assigned room space and common areas inside and outside the home.</t>
  </si>
  <si>
    <t xml:space="preserve"> Wayfinder residents are able to use all common appliances and furniture at any given time.</t>
  </si>
  <si>
    <t>HX0589</t>
  </si>
  <si>
    <t>10524 Zamora Ave, Los Angeles, CA 90002</t>
  </si>
  <si>
    <t xml:space="preserve"> Staff met with and interviewed each resident and  then summarized their aggregate responses </t>
  </si>
  <si>
    <t xml:space="preserve"> To the greatest extent possible, residents do have opportunities to participate in individual and group activities in the home and community.</t>
  </si>
  <si>
    <t xml:space="preserve"> However, three of the residents are blind and have not expressed an interest in employment.</t>
  </si>
  <si>
    <t xml:space="preserve"> We provide excellent services to our residents and work with them regularly to integrate them into the community and activities both in and outside of the home. We allow for as much independence as the IPP supports</t>
  </si>
  <si>
    <t xml:space="preserve"> The IPPs document that the current provider was selected based on the individuals needs and preferences</t>
  </si>
  <si>
    <t xml:space="preserve"> All resident IPPs are located in the home, residents visited the home and made a decision to locate at this home.</t>
  </si>
  <si>
    <t xml:space="preserve"> See Attached Policy</t>
  </si>
  <si>
    <t xml:space="preserve"> Individuals have separate rooms with a nightstand, closet, and dresser to store their belongings. There is also a lockbox in the home which can be used by residents.</t>
  </si>
  <si>
    <t xml:space="preserve"> We provide secure environments for our residents and at the same time we provide for as much autonomy as possible for our residents based on IPPs</t>
  </si>
  <si>
    <t xml:space="preserve"> We support and encourage autonomy, independence and individual initiative at all levels and encourage our residents to make their own decisions to the best of their ability and per their IPP.</t>
  </si>
  <si>
    <t xml:space="preserve"> Our residents are encouraged to make comments or complaints regarding their support persons or anything in the home.  We try to responsibly address the residents concerns and resolve any issues.</t>
  </si>
  <si>
    <t xml:space="preserve"> We work to assure that resident know their rights and options and that staff knows and understands these rights</t>
  </si>
  <si>
    <t xml:space="preserve"> This home is set up with separate, private bedrooms for each individual due to their personal needs, per IPP</t>
  </si>
  <si>
    <t xml:space="preserve"> This home is one person per bedroom.</t>
  </si>
  <si>
    <t xml:space="preserve"> The only restriction is for roommates, these residents have individual rooms based on their medical conditions.</t>
  </si>
  <si>
    <t xml:space="preserve"> Visitors are welcome to the home at any time during scheduled hours of visitation.  These hours are set to protect the safety and privacy of all the residents.</t>
  </si>
  <si>
    <t xml:space="preserve"> Per their IPPs</t>
  </si>
  <si>
    <t xml:space="preserve"> Residents have an open opportunity for visitors and can leave the home with proper care based on their IPP</t>
  </si>
  <si>
    <t xml:space="preserve"> Residents have accessibility to all of the home and outside areas, any limitations would be due to their IPP</t>
  </si>
  <si>
    <t>HX0591</t>
  </si>
  <si>
    <t>San Antonio Residential Facility</t>
  </si>
  <si>
    <t>3013 S. Victoria Avenue</t>
  </si>
  <si>
    <t>Francis</t>
  </si>
  <si>
    <t>3232517082</t>
  </si>
  <si>
    <t xml:space="preserve"> Administrator (Francis Soriano) asks consumer about activities and other community outings.  He encourages participation and interaction with community members to further socialization skills.  He also encourages family involvement. </t>
  </si>
  <si>
    <t xml:space="preserve"> Consumers are encouraged to participate in community activities of their choice, like church, visiting relatives, eating out.   Consumers are encouraged to make decisions on community activities.  Administrator provides transportation when feasible.</t>
  </si>
  <si>
    <t xml:space="preserve"> Clients have quarterly meetings with the Service Coordinator on a quarterly basis, and rights are discussed.  Staff are informed of the clients needs through training.  All consumer privacy rights are respected.</t>
  </si>
  <si>
    <t xml:space="preserve"> Their day programs pick them up based on the transportation schedule.  Program activities during the weekend depend on time of the activity.</t>
  </si>
  <si>
    <t xml:space="preserve"> Consumers are able to go on activities outside the facility that are within the facility rules.  Clients are trained on safety.</t>
  </si>
  <si>
    <t xml:space="preserve"> All admissions are approved through South Central Los Angeles Regional Center  They ensure clients rights regarding housing.</t>
  </si>
  <si>
    <t xml:space="preserve"> Client privacy is respected.  Clients are allowed to choose their roommates.  Staff must knock on a client's door before entering.</t>
  </si>
  <si>
    <t xml:space="preserve"> Clients have a window of opportunity for mealtimes, rather than an exact time.  Day program transportation dictates client schedules to a large degree.  However, clients can do activities on their own during the weekend as desired.</t>
  </si>
  <si>
    <t xml:space="preserve"> Public transportation is available.  However, consumers are not mobility trained.  Facility provides transportation to activities when available and necessary.</t>
  </si>
  <si>
    <t xml:space="preserve"> Clients can go to church activities when they have transportation available.  Individuals who bring clients out of the facility must provide contact information and an itinerary.</t>
  </si>
  <si>
    <t xml:space="preserve"> Handicap grab bars and shower chairs are available to clients to assist them.</t>
  </si>
  <si>
    <t>HX0593</t>
  </si>
  <si>
    <t>Enoro Home Care Services</t>
  </si>
  <si>
    <t>4333 Enoro Drive Los Angeles, Ca 90008</t>
  </si>
  <si>
    <t>(213) 880 1627</t>
  </si>
  <si>
    <t xml:space="preserve"> They were ask questions. </t>
  </si>
  <si>
    <t xml:space="preserve"> They Have individualized calendars aside from the group outings and activities. They are encouraged to say what they want to do, where they want to go with.</t>
  </si>
  <si>
    <t xml:space="preserve"> They go to the park, mall, movie theaters, restaurants and grocery to name a few where they are encouraged to interact.</t>
  </si>
  <si>
    <t xml:space="preserve"> They go to their doctor's offices to receive medical services. They go to their preferred barber shop every time they need a haircut</t>
  </si>
  <si>
    <t xml:space="preserve"> They have transportation options. The Home also has a facility car.</t>
  </si>
  <si>
    <t xml:space="preserve"> This requirement is met because the individuals we serve are fully integrated to the greater community. They go out and utilize the same services as individuals not receiving regional center services. They make personal decisions as they are provided choices and they control their personal resources to the full extent of their capabilities</t>
  </si>
  <si>
    <t xml:space="preserve"> An in-person IPP planning meeting is done with the individual, their guardian/conservator, if any, and involved parties to make sure the goals, needs, and preferences of the individual is discussed and all the options are provided</t>
  </si>
  <si>
    <t xml:space="preserve"> Their rights are read and reviewed annually to them. Copies are given to them and/or their families, if any. Copies of their rights are also posted in conspicuous places at the home.</t>
  </si>
  <si>
    <t xml:space="preserve"> They are oriented upon hiring and we have annual individual service plan trainings.</t>
  </si>
  <si>
    <t xml:space="preserve"> For visitors, obviously they cannot go to individual rooms without permission from them.</t>
  </si>
  <si>
    <t xml:space="preserve"> The Home upholds their rights of privacy, dignity, respect, freedom from coercion and restraint</t>
  </si>
  <si>
    <t xml:space="preserve"> Individuals are encouraged to be as independent as they could be, to make their own personal choices and decisions, and act on them</t>
  </si>
  <si>
    <t xml:space="preserve"> Yes the Grievance Policy is read and explained to individuals and their families, if any, upon admission and reviewed annually</t>
  </si>
  <si>
    <t xml:space="preserve"> The Home acknowledges individual choices regarding services and supports, and who provides them</t>
  </si>
  <si>
    <t xml:space="preserve"> The individuals have privacy</t>
  </si>
  <si>
    <t xml:space="preserve"> The individuals we support have their own schedules and activities, and have access to food at any time</t>
  </si>
  <si>
    <t xml:space="preserve"> The individuals we support can have visitors anytime</t>
  </si>
  <si>
    <t xml:space="preserve"> The Home is physically accessible to the individuals we support</t>
  </si>
  <si>
    <t>HX0594</t>
  </si>
  <si>
    <t xml:space="preserve"> They have individualized calendars aside from the group outings and activities. They are encouraged to say what they want to do, where they want to go with.</t>
  </si>
  <si>
    <t xml:space="preserve"> This requirement is met because the individuals we serve are fully integrated to the greater community. They go out and utilize the same services as individuals not receiving regional center services.They make personal decisions as they are provided choices and they control their personal resources to the full extent of their capabilities.</t>
  </si>
  <si>
    <t xml:space="preserve"> The Individuals are provided with options and all consumers have an IPP in place that addresses their goals, needs and preferences.</t>
  </si>
  <si>
    <t xml:space="preserve"> The home upholds their rights of privacy, dignity, respect, freedom from coercion and restraint.</t>
  </si>
  <si>
    <t xml:space="preserve"> Yes the Grievance policy is read and explained to individuals and their families, if any, upon admission and reviewed annually.</t>
  </si>
  <si>
    <t xml:space="preserve"> The Home acknowledges individual choices regarding services and supports, and who provides them.</t>
  </si>
  <si>
    <t xml:space="preserve"> The Individuals have privacy</t>
  </si>
  <si>
    <t xml:space="preserve"> The Home respects their own daily routines and their decisions regarding their daily schedules.</t>
  </si>
  <si>
    <t xml:space="preserve"> The Individuals we support can have visitors anytime</t>
  </si>
  <si>
    <t>HX0596</t>
  </si>
  <si>
    <t>Alpha Omega</t>
  </si>
  <si>
    <t>1911 w 41st street los angeles, ca 90062</t>
  </si>
  <si>
    <t xml:space="preserve"> all residents interviewed to make sure needs were being met. </t>
  </si>
  <si>
    <t xml:space="preserve"> all needs are addressed and IPP are in files.</t>
  </si>
  <si>
    <t xml:space="preserve"> No restrictions. privacy granted.</t>
  </si>
  <si>
    <t xml:space="preserve"> Residents allowed to make own decisions  without restrictions.</t>
  </si>
  <si>
    <t xml:space="preserve"> no restrictions they can make own decisions.</t>
  </si>
  <si>
    <t xml:space="preserve"> Any information requested is given regarding eviction policy or if they want to relocate etc.</t>
  </si>
  <si>
    <t xml:space="preserve"> All requirements are met. locks on doors and privacy granted.</t>
  </si>
  <si>
    <t xml:space="preserve"> currently no restrictions.</t>
  </si>
  <si>
    <t xml:space="preserve"> visitors are allowed at any time. no restrictions.</t>
  </si>
  <si>
    <t xml:space="preserve"> residents are allowed in all common areas of the home. No restrictions.</t>
  </si>
  <si>
    <t>hx0598</t>
  </si>
  <si>
    <t>Nicole Brown</t>
  </si>
  <si>
    <t>Serenity Residential Care</t>
  </si>
  <si>
    <t>9810 s Harvard blvd Los Angeles Ca 90047</t>
  </si>
  <si>
    <t>310-765-0130</t>
  </si>
  <si>
    <t xml:space="preserve"> Only one of my residents is verbal so I spoke to him.  The others were present. </t>
  </si>
  <si>
    <t xml:space="preserve"> yes, sometimes they want to do different activities and we support that.</t>
  </si>
  <si>
    <t xml:space="preserve"> Our guys enjoy going to farmers markets, malls, and other places where they can interact with the people there.</t>
  </si>
  <si>
    <t xml:space="preserve"> they have access to that through their day program as well as regional center.</t>
  </si>
  <si>
    <t xml:space="preserve"> they have access to a YMCA and their is a spa that they enjoy getting a massage.</t>
  </si>
  <si>
    <t xml:space="preserve"> we are close to two major streets where there is public transportation.  Some of them will leave with family as well as the facility's transportation for outings.</t>
  </si>
  <si>
    <t xml:space="preserve"> They make purchase's with the assistance of staff.  They choose what they want to buy and sign for their purchases as well .  They are all recorded.</t>
  </si>
  <si>
    <t xml:space="preserve"> I will upload  'Record of client cash resources'  showing how we record and the signatures for their purchases.</t>
  </si>
  <si>
    <t xml:space="preserve"> I will work with the service coordinators to make sure I'm in compliance moving forward.</t>
  </si>
  <si>
    <t xml:space="preserve"> I will work with service coordinator to make sure i'm in compliance moving forward</t>
  </si>
  <si>
    <t xml:space="preserve"> we don't use any restraints or devices.   We go over 'clients rights' with staff as well as individuals residing here as well as keeping a signed copy in each person's file and posted.  I will upload a copy of the 'client rights'</t>
  </si>
  <si>
    <t xml:space="preserve"> if an individual doesn't feel like participating in an activity or would rather stay home from day program.  They have that choice.</t>
  </si>
  <si>
    <t xml:space="preserve"> We have a structure that we use throughout the day but it is by no means mandatory they can choose something else.</t>
  </si>
  <si>
    <t xml:space="preserve"> during the week for example if we go get ice cream or buy a pair of socks  they will order what they want even if they point.  They are spoken to by service workers in places of business.</t>
  </si>
  <si>
    <t xml:space="preserve"> They all have individual activities that they are able to enjoy based on their IPP so thats what we follow.</t>
  </si>
  <si>
    <t xml:space="preserve"> they are places they can go for privacy as well as inclusion</t>
  </si>
  <si>
    <t xml:space="preserve"> This is also part of Personal rights that I will upload.  Some residents go to a baptist church while another individual likes baptist church's as well as attending a Jewish Temple.</t>
  </si>
  <si>
    <t xml:space="preserve"> Some residents do better with some staff than other and that is how their care is designed.</t>
  </si>
  <si>
    <t xml:space="preserve"> for some but not all individuals. I will work with service coordinator to correct this.</t>
  </si>
  <si>
    <t xml:space="preserve"> They do communicate their wants</t>
  </si>
  <si>
    <t xml:space="preserve"> I will work with service coordinator to complete this</t>
  </si>
  <si>
    <t xml:space="preserve"> It's been discussed at house meetings</t>
  </si>
  <si>
    <t xml:space="preserve"> This was addressed with their 'personal rights'.  I will upload document.</t>
  </si>
  <si>
    <t xml:space="preserve"> they do have the choice of whom they share a room with.</t>
  </si>
  <si>
    <t xml:space="preserve"> i'm concerned for my lower functioning individuals.  They might not be able to unlock the door because of limited hand movement.  I will work with service provider for a soluction.</t>
  </si>
  <si>
    <t xml:space="preserve"> This is also part of their personal rights.  A document will be uploaded.</t>
  </si>
  <si>
    <t xml:space="preserve"> Our home has a daily schedule we follow based on their individual IPP but If an individual doesn't want to participate or would rather do something else we assist with that.</t>
  </si>
  <si>
    <t xml:space="preserve"> This was discussed  during a 'personal rights' meeting.  There is public transportation half a block away in each direction.</t>
  </si>
  <si>
    <t xml:space="preserve"> we do have visiting hours out of respect for the others residing there.</t>
  </si>
  <si>
    <t xml:space="preserve"> I will make sure I get in complaince</t>
  </si>
  <si>
    <t xml:space="preserve"> This was also discussed in personal  rights.  This is their home so they go about it like anyone else would as long as they are respecting others belongings.</t>
  </si>
  <si>
    <t xml:space="preserve"> I will work with service providers to make sure I'm following all procedures correctly.</t>
  </si>
  <si>
    <t>HX0600</t>
  </si>
  <si>
    <t>walfrido Rodriguez</t>
  </si>
  <si>
    <t xml:space="preserve">Wayfinder Family Services </t>
  </si>
  <si>
    <t>2111 West 84th street Los Angeles, CA 90047</t>
  </si>
  <si>
    <t>Linda Hudson</t>
  </si>
  <si>
    <t>310-857-9087</t>
  </si>
  <si>
    <t>ELARC;NBRC;NLACRC;RCOC;SCLARC;WRC</t>
  </si>
  <si>
    <t xml:space="preserve"> Residents served are no verbal but are able to participate in making some decisions that affect their well being through social stories and family involvement. </t>
  </si>
  <si>
    <t xml:space="preserve"> In regards individuals that seek employment see 84th street adult residential facility program design page 7. under job experience. In regards to the activity/outing opportunities see 5. Description of basic consumer services provided on page 4.</t>
  </si>
  <si>
    <t xml:space="preserve">  Yes. See comments in respective boxes and page numbers included.</t>
  </si>
  <si>
    <t xml:space="preserve"> Yes, can be found on page 17 in the 84th street adult facility program design.</t>
  </si>
  <si>
    <t xml:space="preserve"> Wayfinder maintains confidentiality of its residents by ensuring HIPPA compliance. This includes hosting meetings and phone calls in private rooms/areas, sending encrypted emails and maintaining medical/non-medical records in Title 22 compliance</t>
  </si>
  <si>
    <t xml:space="preserve"> Wayfinder ensures to maintain person centered care through individual communication methods depending on the resident&lt;e2&gt;&lt;80&gt;&lt;99&gt;s ability. This is include in each residents IPP and Needs and Services Plan.</t>
  </si>
  <si>
    <t xml:space="preserve"> Staff has access and must read/be familiar with the one pager that narrates the individual strengths, dislikes/likes. This is then followed by the behavior intervention plan that informs staff about the resident&lt;e2&gt;&lt;80&gt;&lt;99&gt;s background history.</t>
  </si>
  <si>
    <t xml:space="preserve"> Residents and families have unlimited access within the service location, inside or outside so long as it falls within the regulations</t>
  </si>
  <si>
    <t xml:space="preserve"> Yes. See comments in respective boxes and page numbers included.</t>
  </si>
  <si>
    <t xml:space="preserve"> Staff does this through daily interaction and following the resident&lt;e2&gt;&lt;80&gt;&lt;99&gt;s daily routine. The house has a general schedule that is structured based on individuals preferred interest/activity.</t>
  </si>
  <si>
    <t xml:space="preserve"> . Staff is present at all times to ensure resident health and safety</t>
  </si>
  <si>
    <t xml:space="preserve"> Wayfinder supports individuals autonomy to make personal decisions such as practicing religion of choice as informed through the family</t>
  </si>
  <si>
    <t xml:space="preserve"> See respective comment boxes for evidence</t>
  </si>
  <si>
    <t xml:space="preserve"> Wayfinder&lt;e2&gt;&lt;80&gt;&lt;99&gt;s complaint/ grievance policy is provided upon intake into the facility to resident and family.</t>
  </si>
  <si>
    <t xml:space="preserve"> Wayfinder allows individuals to participate in work and day programs to their ability. In accordance with Title 22, our residents age out of the program at 59 &lt;c2&gt;&lt;bd&gt;.</t>
  </si>
  <si>
    <t xml:space="preserve"> Upon admission, an eviction policy and procedure is reviewed and signed by placement agency and/or parents and guardians. see page 3 in 84th street adult residential facility program design.</t>
  </si>
  <si>
    <t xml:space="preserve"> If residents desire to change roommates the request will be acknowledged and accommodated so long as the health and safety of other residents is not compromised</t>
  </si>
  <si>
    <t xml:space="preserve"> Residents are allowed to close their doors for privacy purposed but are not allowed to lock them in order to maintain health and safety</t>
  </si>
  <si>
    <t xml:space="preserve"> Authorized staff with identifying badges have access to bedrooms in order to maintain health and safety is maintained for residents. In accordance with Title 22, only CCL associated staff is permitted admittance into the home.</t>
  </si>
  <si>
    <t xml:space="preserve"> *Partially met due to NO on #4.</t>
  </si>
  <si>
    <t xml:space="preserve"> Residents receive 3 planned meals and snack per day and there is no restriction to food access anytime</t>
  </si>
  <si>
    <t xml:space="preserve"> Although residents have access to public transportation each Wayfinder home has access to a fleet of vans available 24/7.</t>
  </si>
  <si>
    <t xml:space="preserve"> Residents can freely roam their assigned room space and common areas inside and outside the home</t>
  </si>
  <si>
    <t>HX0616</t>
  </si>
  <si>
    <t xml:space="preserve"> In line with our mission statement, all facility staff are trained to provide person-centered choices to residents, as documented in their respective IPP's.</t>
  </si>
  <si>
    <t>HX0619</t>
  </si>
  <si>
    <t>George AyoAriyo</t>
  </si>
  <si>
    <t>Trinity Homes</t>
  </si>
  <si>
    <t>17505 Harwick Court, Carson CA 90746</t>
  </si>
  <si>
    <t>310-753 3777</t>
  </si>
  <si>
    <t xml:space="preserve"> They were asked to give their opinions about facility </t>
  </si>
  <si>
    <t xml:space="preserve"> Clients operate under the least restrictive environment principles that ensure they enjoy all the independence amenable to them.</t>
  </si>
  <si>
    <t xml:space="preserve"> Each individuals' IPP documents the different options.</t>
  </si>
  <si>
    <t xml:space="preserve"> Clients enjoy the freedom of any regular individuals in the Home.</t>
  </si>
  <si>
    <t xml:space="preserve"> We structures our support so that the individual is able to participate in activities that interest them and correspond with their IPP goals.</t>
  </si>
  <si>
    <t xml:space="preserve"> Individuals have opportunities to modify their services or schedules and/or voice their concerns in the manner and timing of their choosing and consistent with their communication abilities and preferences</t>
  </si>
  <si>
    <t xml:space="preserve"> Via the Regional Centers where they are consumers.</t>
  </si>
  <si>
    <t xml:space="preserve"> Clients are protected by Regional Center agreements with providers.</t>
  </si>
  <si>
    <t xml:space="preserve"> One individual per room</t>
  </si>
  <si>
    <t xml:space="preserve"> Home allows individuals to set their own daily schedules</t>
  </si>
  <si>
    <t xml:space="preserve"> Visitors not encouraged at night/sleeping time for clients</t>
  </si>
  <si>
    <t xml:space="preserve"> Visitors free to visit clients.</t>
  </si>
  <si>
    <t xml:space="preserve"> Appliances and furniture accessible to every individual</t>
  </si>
  <si>
    <t>HX0625</t>
  </si>
  <si>
    <t>Jasfer Cruz</t>
  </si>
  <si>
    <t>Jaswill Home Care LLC</t>
  </si>
  <si>
    <t>7908 Quill Dr Downey CA 90242</t>
  </si>
  <si>
    <t>3109978488</t>
  </si>
  <si>
    <t xml:space="preserve"> Some individuals understand moneys value.</t>
  </si>
  <si>
    <t xml:space="preserve"> We always provide individual choices</t>
  </si>
  <si>
    <t xml:space="preserve"> All consumers have IPP based on their personal needs</t>
  </si>
  <si>
    <t xml:space="preserve"> No visitors allowed during the pandemic</t>
  </si>
  <si>
    <t xml:space="preserve"> some individuals are low functioning and non verbal</t>
  </si>
  <si>
    <t xml:space="preserve"> It is outlined on our Program Design</t>
  </si>
  <si>
    <t xml:space="preserve">all individuals have privacy </t>
  </si>
  <si>
    <t xml:space="preserve"> They have access to food anytime they want</t>
  </si>
  <si>
    <t xml:space="preserve"> prior to the pandemic</t>
  </si>
  <si>
    <t xml:space="preserve"> They can have visitors, and can go out with them</t>
  </si>
  <si>
    <t xml:space="preserve"> They have access on all common furniture inside the home</t>
  </si>
  <si>
    <t>HX0628</t>
  </si>
  <si>
    <t>Walfrido Rodriguez</t>
  </si>
  <si>
    <t>5336 Valley Ridge Ave. Los Angeles CA 90043</t>
  </si>
  <si>
    <t xml:space="preserve">C'Dell Sims </t>
  </si>
  <si>
    <t>3108574899</t>
  </si>
  <si>
    <t>ELARC;HRC;NLACRC;RCOC;SCLARC;WRC</t>
  </si>
  <si>
    <t xml:space="preserve"> Residents severed are nonverbal, but able to participate in making some decisions that affect their wellbeing through social stories and family involvement </t>
  </si>
  <si>
    <t xml:space="preserve"> Within certain limits set by SSI, a resident's earnings from workshop or employment belong to the resident.   See program design: Part 3 page 32 for general policies affecting consumers.  Planned activities: all activities for consumers are planned on a daily basis... please see program design part 3 page 4 for planned activities/use of community resources    residents also have access to transportation: see program design section #7 part A</t>
  </si>
  <si>
    <t xml:space="preserve"> 2 clients recently placed. currently working with regional center to get IPP.</t>
  </si>
  <si>
    <t xml:space="preserve"> IPPs are developed at initial intake with placement agency.. See program design part 3 section B on page 10 regarding residents admission/assessment.</t>
  </si>
  <si>
    <t xml:space="preserve"> Yes, can be found on the personal rights section of Valley Ridge Design on page 25.</t>
  </si>
  <si>
    <t xml:space="preserve"> Yes. Wayfinder maintains confidentiality of its residents by ensuring HIPPA compliance. This includes hosting meetings and phone calls in private rooms/areas, sending encrypted emails and maintaining medical/non-medical records in Title 22 compliance.</t>
  </si>
  <si>
    <t xml:space="preserve"> Yes. Wayfinder maintains the dignity of its residents while assisting residents with daily hygiene, staff ensures to keep the bathroom and bedroom doors closed. Staff also ensured residents are appropriately dressed when transitioning from room to room.</t>
  </si>
  <si>
    <t xml:space="preserve"> Yes. Wayfinder ensures to maintain person centered care through individual communication methods depending on the resident&lt;e2&gt;&lt;80&gt;&lt;99&gt;s ability. This is include in each residents IPP and Needs and Services Plan.</t>
  </si>
  <si>
    <t xml:space="preserve"> Yes. Wayfinder residents and families are involved in the individual choice and life style preferences in the way they dress or groom</t>
  </si>
  <si>
    <t xml:space="preserve"> Yes. Wayfinder residents and families are able to visit in private so long as it falls under appropriate visitation hours.</t>
  </si>
  <si>
    <t xml:space="preserve"> Yes. Staff has access and must read/be familiar with the one pager that narrates the individual strengths, dislikes/likes. This is then followed by the behavior intervention plan that informs staff about the resident&lt;e2&gt;&lt;80&gt;&lt;99&gt;s background history.</t>
  </si>
  <si>
    <t xml:space="preserve"> Yes. Wayfinder residents have a place to store their personal belongings inside their shared living space. Valuables can be stored in a lock box with Administrator only access which is available to the resident any time upon request.</t>
  </si>
  <si>
    <t xml:space="preserve"> Yes. Each resident is able to talk on the phone or comparable technology, text, and read mail/email in private upon request in each group home. Wayfinder attempts to limit each phone call to 30 minutes to ensure equal opportunity amongst residents.</t>
  </si>
  <si>
    <t xml:space="preserve"> No. Residents and families have unlimited access within the service location, inside or outside so long as it falls within the regulations.</t>
  </si>
  <si>
    <t xml:space="preserve"> Yes. Wayfinder utilizes restraints in the event that it is embedded in a Behavior Intervention Plan or noted in the IPP.</t>
  </si>
  <si>
    <t xml:space="preserve"> See comments in respective boxes and page numbers included.</t>
  </si>
  <si>
    <t xml:space="preserve"> . See respective comment boxes for evidence.</t>
  </si>
  <si>
    <t xml:space="preserve"> Wayfinder follows person centered planning which promotes the ability to make choices in their daily program. This includes participation in IPP meetings</t>
  </si>
  <si>
    <t xml:space="preserve"> Upon admission into Wayfinder, residents must have an admission agreement page.</t>
  </si>
  <si>
    <t xml:space="preserve"> Upon admission, an eviction policy and procedure is reviewed and signed by placement agency and/or parents and guardians. See page 3 in Valley Ridge program design.</t>
  </si>
  <si>
    <t xml:space="preserve"> Residents are allowed to close their doors for privacy purposes but are not allowed to lock them in order to maintain health and safety.</t>
  </si>
  <si>
    <t xml:space="preserve"> . Authorized staff with identifying badges have access to bedrooms in order to maintain health and safety is maintained for residents. In accordance with Title 22, only CCL associated staff is permitted admittance into the home.</t>
  </si>
  <si>
    <t xml:space="preserve"> Partially met due to N/A #4.</t>
  </si>
  <si>
    <t xml:space="preserve"> Wafinder residents are able to use all common appliances and furniture at any given time.</t>
  </si>
  <si>
    <t>HX0632</t>
  </si>
  <si>
    <t>5300 Angeles Vista Blvd Los Angeles Ca, 90043</t>
  </si>
  <si>
    <t>3109031825</t>
  </si>
  <si>
    <t>ELARC;NLACRC;RCOC;SCLARC;WRC</t>
  </si>
  <si>
    <t xml:space="preserve"> Residents served are non verbal but able to participate in making some decisions that affect their wellbeing through social stories and family involvement </t>
  </si>
  <si>
    <t xml:space="preserve"> See comment sections in the above boxes.</t>
  </si>
  <si>
    <t xml:space="preserve"> See pg. 1 regarding services selected to be added to IPP.</t>
  </si>
  <si>
    <t xml:space="preserve"> See comment boxes above.</t>
  </si>
  <si>
    <t xml:space="preserve"> can be found on the personal rights  Pg. 22 West</t>
  </si>
  <si>
    <t xml:space="preserve"> yes can be find on personal right west program design on page 22.</t>
  </si>
  <si>
    <t xml:space="preserve"> Yes. Each resident is able to talk on the phone or comparable technology, text, and read mail/email in private upon request in each group home. Wayfinder attempts to limit each phone call to 30 minutes to ensure equal opportunity amongst residents</t>
  </si>
  <si>
    <t xml:space="preserve"> Yes. Staff ask residents what they would prefer to do based on their continued engagement and interactions. Some activities are group based while some are 1:1.</t>
  </si>
  <si>
    <t xml:space="preserve"> Yes. Staff does this through daily interaction and following the resident&lt;e2&gt;&lt;80&gt;&lt;99&gt;s daily routine. The house has a general schedule that is structured based on individuals preferred interest/activity.</t>
  </si>
  <si>
    <t xml:space="preserve"> Yes. Residents are encouraged to build/have meaningful relationships and connections to the community at their request such as Vermont Team Club and LMU Olympics</t>
  </si>
  <si>
    <t xml:space="preserve"> Yes. The IPP goals are detailed in order for staff to engage with residents daily. This engagement includes, social skill building, etc. This is documented in daily progress note.</t>
  </si>
  <si>
    <t xml:space="preserve"> No. Staff is present at all times to ensure resident health and safety.</t>
  </si>
  <si>
    <t xml:space="preserve"> Yes. Wayfinder supports individuals autonomy to make personal decisions such as practicing religion of choice as informed through the family.</t>
  </si>
  <si>
    <t xml:space="preserve"> Yes. See respective comment boxes for evidence and pg. numbers</t>
  </si>
  <si>
    <t xml:space="preserve"> Yes. Wayfinder supports individuals in choosing which staff providing their care through observation in what is displayed on the floor</t>
  </si>
  <si>
    <t xml:space="preserve"> Yes. Wayfinder follows person centered planning which promotes the ability to make choices in their daily program. This includes participation in IPP meetings.</t>
  </si>
  <si>
    <t xml:space="preserve"> See respective comment boxes for evidence and pg. numbers</t>
  </si>
  <si>
    <t xml:space="preserve"> Yes. Upon admission into Wayfinder, residents must have an admission agreement.</t>
  </si>
  <si>
    <t xml:space="preserve"> Yes. Through the multidisciplinary team meetings individuals are informed about relocation and housing concerns through the social worker as it benefits the resident and family.</t>
  </si>
  <si>
    <t xml:space="preserve"> Yes. Upon admission, an eviction policy and procedure is reviewed and signed by placement agency and/or parents and guardians.</t>
  </si>
  <si>
    <t xml:space="preserve"> See respective comment boxes for evidence and pg. numbers.</t>
  </si>
  <si>
    <t xml:space="preserve"> Yes. Prior to placement, Wayfinder informs perspective residents of the shared room occupancy. IF the resident and family agrees then placement will take place. Wayfinder does not offer private room accommodation.</t>
  </si>
  <si>
    <t xml:space="preserve"> Yes. If residents desire to change roommates the request will be acknowledged and accommodated so long as the health and safety of other residents is not compromised.</t>
  </si>
  <si>
    <t xml:space="preserve"> Yes. Residents and families are given the option to furnish and decorate their assigned living space in a manner that is based on their personal preference. Prior to placement families are informed of this opportunity.</t>
  </si>
  <si>
    <t xml:space="preserve"> No. Residents are allowed to close their doors for privacy purposed but are not allowed to lock them in order to maintain health and safety.</t>
  </si>
  <si>
    <t xml:space="preserve"> Yes. Authorized staff with identifying badges have access to bedrooms in order to maintain health and safety is maintained for residents. In accordance with Title 22, only CCL associated staff is permitted admittance into the home.</t>
  </si>
  <si>
    <t xml:space="preserve"> Yes. Residents receive 3 planned meals and snack per day and there is no restriction to food access anytime.</t>
  </si>
  <si>
    <t xml:space="preserve"> Yes. Wayfinder follows person centered planning and encourages the participation of residents in setting their daily schedule to the best of their ability.</t>
  </si>
  <si>
    <t xml:space="preserve"> Yes. Residents can freely roam their assigned room space and common areas in the home.</t>
  </si>
  <si>
    <t xml:space="preserve"> Yes. Although residents have access to public transportation each Wayfinder home has access to a fleet of vans available 24/7.</t>
  </si>
  <si>
    <t xml:space="preserve"> Yes. Wayfinder promotes visitors at any time so long as it does not disturb the program and does not infringe the rights of the other residents.</t>
  </si>
  <si>
    <t xml:space="preserve"> Yes. Wayfinder residents are encouraged to visit family outside of the home to promote family engagement and interaction</t>
  </si>
  <si>
    <t xml:space="preserve"> Yes. Residents can freely roam their assigned room space and common areas inside and outside the home.</t>
  </si>
  <si>
    <t xml:space="preserve"> Yes. Wafinder residents are able to use all common appliances and furniture at any given time.</t>
  </si>
  <si>
    <t>HX0638</t>
  </si>
  <si>
    <t>Ambiria Homes</t>
  </si>
  <si>
    <t>8141 Victoria Street</t>
  </si>
  <si>
    <t xml:space="preserve"> Although individuals are non-verbal and conserved, they were present at the meetings. </t>
  </si>
  <si>
    <t xml:space="preserve"> They are conserved and their chosen conservator handles their personal resources.</t>
  </si>
  <si>
    <t xml:space="preserve"> Individuals live in an integrated neighborhood amongst others people without disabilities. They are able to engage in activities within their community.</t>
  </si>
  <si>
    <t xml:space="preserve"> Each individual have their own private rooms.</t>
  </si>
  <si>
    <t xml:space="preserve"> Individuals are non-verbal but staff assist with online communication.</t>
  </si>
  <si>
    <t xml:space="preserve"> Provider does not provide restraints.</t>
  </si>
  <si>
    <t xml:space="preserve"> Individuals are able to make their own choices with activities and with whom to interact</t>
  </si>
  <si>
    <t xml:space="preserve"> Individuals can select the type of services and who provides the support.</t>
  </si>
  <si>
    <t xml:space="preserve"> Individuals have admission agreements meeting the requirement</t>
  </si>
  <si>
    <t xml:space="preserve"> Each individual is required to have 24 hour supervision due to life threatening Pica condition.</t>
  </si>
  <si>
    <t xml:space="preserve"> All individuals have private bedrooms with door locks. 2 private bathrooms are shared by 3 residents.</t>
  </si>
  <si>
    <t xml:space="preserve"> Individuals are able to eat when they want and choose their meals.</t>
  </si>
  <si>
    <t xml:space="preserve"> With supports</t>
  </si>
  <si>
    <t xml:space="preserve"> Individuals have the ability to visit with their families or stay at other locations with supports needed.</t>
  </si>
  <si>
    <t xml:space="preserve"> All furniture and bathrooms are wheelchair accessible to individuals.</t>
  </si>
  <si>
    <t>HX0640</t>
  </si>
  <si>
    <t>Serenity Seniors Home II</t>
  </si>
  <si>
    <t>13302 Towne Ave., Los Angeles, CA 90061</t>
  </si>
  <si>
    <t>Residential Facility</t>
  </si>
  <si>
    <t xml:space="preserve"> Discussed with residents and direct care support staff. </t>
  </si>
  <si>
    <t xml:space="preserve"> Resident choices are always considered and taken into account.</t>
  </si>
  <si>
    <t xml:space="preserve"> Individuals we serve are allowed to determine if they would like to retire from day activity center or if they want to continue to attend the day activity center.</t>
  </si>
  <si>
    <t xml:space="preserve"> Individuals are allowed to leave the facility with visitors as well with family/friends.</t>
  </si>
  <si>
    <t>HX0645</t>
  </si>
  <si>
    <t>That's Home IV</t>
  </si>
  <si>
    <t>4315 Arllington Ave Los angeles, ca 90008</t>
  </si>
  <si>
    <t xml:space="preserve"> All residents interviewed and needs met that they requested that were safe. </t>
  </si>
  <si>
    <t xml:space="preserve"> IPP in all files and client participated in the IPP.</t>
  </si>
  <si>
    <t xml:space="preserve"> No restraints used no restrictions.</t>
  </si>
  <si>
    <t xml:space="preserve"> No limitations can make own decisions.</t>
  </si>
  <si>
    <t xml:space="preserve"> All individuals informed of all the requirements to relocate and eviction procedure.</t>
  </si>
  <si>
    <t xml:space="preserve"> All bedrooms have locks on them.</t>
  </si>
  <si>
    <t xml:space="preserve"> No restrictions to common areas.</t>
  </si>
  <si>
    <t>HX0647</t>
  </si>
  <si>
    <t>HX0651</t>
  </si>
  <si>
    <t>Smyrna Dojcinovic</t>
  </si>
  <si>
    <t>Lubec Home</t>
  </si>
  <si>
    <t>9294 Lubec St., Downey, Ca. 90240</t>
  </si>
  <si>
    <t>310-991-3245</t>
  </si>
  <si>
    <t xml:space="preserve"> Staff interviews and documents reviewed </t>
  </si>
  <si>
    <t xml:space="preserve"> facility is situated within the community and community integrated. </t>
  </si>
  <si>
    <t>health and physical conditions permitted</t>
  </si>
  <si>
    <t>facility is situated within the community and community integrated w/ community services participation.</t>
  </si>
  <si>
    <t xml:space="preserve"> physical &amp; health permitted.</t>
  </si>
  <si>
    <t xml:space="preserve"> health, physical conditions and weather permitted.</t>
  </si>
  <si>
    <t xml:space="preserve"> activities with friends and families</t>
  </si>
  <si>
    <t xml:space="preserve"> Individuals have access to competitive employment opportunities  based on health and physical conditions and limitations</t>
  </si>
  <si>
    <t xml:space="preserve"> via non-verbal communications able to make choices,</t>
  </si>
  <si>
    <t xml:space="preserve"> Facility transportation and use of access transportation</t>
  </si>
  <si>
    <t xml:space="preserve"> personal resources given to staff for assistance for choices via   non-communicative method to  meet individual's control of their personal resources.</t>
  </si>
  <si>
    <t>Met in accordance to their health and physical conditions as  permitted.</t>
  </si>
  <si>
    <t xml:space="preserve"> Previous IPP is reviewed prior admission for the individual's needs to be met.  Initial IPP is done  and updated yearly and as needed. </t>
  </si>
  <si>
    <t xml:space="preserve">Via non communicative method with staff assistance  </t>
  </si>
  <si>
    <t xml:space="preserve"> based on health and physical conditions as permitted</t>
  </si>
  <si>
    <t>Facility ensured all client's rights met and individual choices are met</t>
  </si>
  <si>
    <t xml:space="preserve"> health and physical conditions permitted  </t>
  </si>
  <si>
    <t xml:space="preserve"> Facility ensured all client's rights met and individual choices are met.</t>
  </si>
  <si>
    <t>Facility ensured all client's rights met and individual choices met  discussed during admission and yearly thereafter and as needed.</t>
  </si>
  <si>
    <t xml:space="preserve"> Individuals have private rooms</t>
  </si>
  <si>
    <t xml:space="preserve">  Individuals have private rooms</t>
  </si>
  <si>
    <t xml:space="preserve">Individuals have their own bedrooms and families, friends with  open line of communications for choices based on Individuals  health and physical conditions.  </t>
  </si>
  <si>
    <t xml:space="preserve"> based on health and physical conditions permitted</t>
  </si>
  <si>
    <t xml:space="preserve"> based on health and physical conditions permitted  with staff assistance and families.</t>
  </si>
  <si>
    <t xml:space="preserve">Facility ensures rights and choices of each Individual are met  with staff assistance and with families.  </t>
  </si>
  <si>
    <t xml:space="preserve"> Facility ensures rights and choices of each Individual are met  with staff assistance and with families.  </t>
  </si>
  <si>
    <t>HX0654</t>
  </si>
  <si>
    <t>Cynthia Smith</t>
  </si>
  <si>
    <t>5320 7th Ave, Los Angeles, CA 90043</t>
  </si>
  <si>
    <t>3232957341</t>
  </si>
  <si>
    <t xml:space="preserve"> adult residential facility ages 18 to 59 </t>
  </si>
  <si>
    <t xml:space="preserve"> Consumers were asked for their input. </t>
  </si>
  <si>
    <t xml:space="preserve"> Consumers are encouraged to help in the planing of their activities.  They are given help in the areas they may lack.  We help consumers create plans to help them to achieve their goals and plans.  We work step by step with consumers until goals are achieved.</t>
  </si>
  <si>
    <t xml:space="preserve"> consumers go over IPP along with  staff to help consumers reach IPP goals.</t>
  </si>
  <si>
    <t xml:space="preserve"> Consumers are presented with their rights upon entry to the facility.  Their rights are always posted in the facility so they can see. If there are any questions about their rights they know they can ask for clarification.</t>
  </si>
  <si>
    <t xml:space="preserve"> Consumers are encouraged to be individuals and are offered assistance to help maintain their individuality.</t>
  </si>
  <si>
    <t xml:space="preserve"> Consumers are encouraged to participate in the ways in which to help them meet their IPP target goals.</t>
  </si>
  <si>
    <t xml:space="preserve"> House rules are presented to consumers upon entry to facility and they are provided with a copy.</t>
  </si>
  <si>
    <t xml:space="preserve"> consumers are made aware of their rights to feel comfortable and safe in their personal space.</t>
  </si>
  <si>
    <t xml:space="preserve"> If consumers want to learn how to use public transportation the facility has plans to help consumers with these types of things and others.</t>
  </si>
  <si>
    <t xml:space="preserve"> Consumers and family are made aware that they can visit and go on outings with family and friends.</t>
  </si>
  <si>
    <t xml:space="preserve"> Consumers are made aware that they have the freedom to come and go. There are also bath chairs, rails and other accessible furniture available for consumer use.</t>
  </si>
  <si>
    <t>HX0656</t>
  </si>
  <si>
    <t>D &amp; J Adult Residential Facility</t>
  </si>
  <si>
    <t>1609 w. 165th st Compton Ca 90220</t>
  </si>
  <si>
    <t xml:space="preserve"> Yes consumers have access to community</t>
  </si>
  <si>
    <t xml:space="preserve"> Yes consumers have IPP</t>
  </si>
  <si>
    <t xml:space="preserve"> consumers are respected</t>
  </si>
  <si>
    <t xml:space="preserve"> consumers are allowed to make own decision</t>
  </si>
  <si>
    <t xml:space="preserve"> Consumers make their own decisions</t>
  </si>
  <si>
    <t xml:space="preserve"> All consumers are aware</t>
  </si>
  <si>
    <t xml:space="preserve"> all consumers are allowed to make own decision</t>
  </si>
  <si>
    <t xml:space="preserve"> all consumers has access to public transportation</t>
  </si>
  <si>
    <t xml:space="preserve"> facility house rules must be inofrced</t>
  </si>
  <si>
    <t>HX0658</t>
  </si>
  <si>
    <t>Tina Scruggs-Tate</t>
  </si>
  <si>
    <t>Family Hands Adult Residential Care, LLC</t>
  </si>
  <si>
    <t>10016 La Salle Ave</t>
  </si>
  <si>
    <t>John Tate</t>
  </si>
  <si>
    <t>323 240-5833</t>
  </si>
  <si>
    <t xml:space="preserve"> All residents are assessed at intake and Individual Program meetings are performed on a regular basis and the need fluctuates. These meetings are person centered involving all parties of the residents supporting members requested. </t>
  </si>
  <si>
    <t xml:space="preserve"> The residents have regular outings outside of their day program of choice such as church services, movies, shopping, friend and relative social gatherings.</t>
  </si>
  <si>
    <t xml:space="preserve"> As mentioned previously, the residents often go to family and social gatherings with other friends.</t>
  </si>
  <si>
    <t xml:space="preserve"> Those who are able to manage their finances are given that option.</t>
  </si>
  <si>
    <t xml:space="preserve"> Person centered options and meetings determine the goals and settings that drive each individual program design. Residents are encouraged to integrate into community on a regular basis.</t>
  </si>
  <si>
    <t xml:space="preserve"> All residents are screened and assessed initially prior to placement for individual needs and preference and placement is determined based on whether FH can meet those needs and preferences.</t>
  </si>
  <si>
    <t xml:space="preserve"> Family Hands respects the rights of all individuals at all times.</t>
  </si>
  <si>
    <t xml:space="preserve"> It is my belief that all requirements have been met.</t>
  </si>
  <si>
    <t xml:space="preserve"> Person centered options and meetings determine the goals and settings that drive each individual program design.</t>
  </si>
  <si>
    <t xml:space="preserve"> Those who are capable of understanding this housing option. Those who are not that have family representatives involved are given this information.</t>
  </si>
  <si>
    <t xml:space="preserve"> The intake process and admissions agreements explain all of these requirements and the families and residents are made fully aware of these options upon intake with the documents signed by the RC as well as a copy of the program entrance and exit criteria.</t>
  </si>
  <si>
    <t xml:space="preserve"> When possible the single room option is made available.  Once the single room option has been taken then all other residents have the option to share or not accept entrance into facility. The families or residents are given the option to seek other accommodations.</t>
  </si>
  <si>
    <t xml:space="preserve"> This is an option that is given when requested when dealing with residents of the same sex.</t>
  </si>
  <si>
    <t xml:space="preserve"> All individuals have right to privacy and all HIPPA laws are adhered to regarding residents.</t>
  </si>
  <si>
    <t xml:space="preserve"> Residents are encouraged to be as independent as their mobility will allow them to access all food, transportation, clothing, etc</t>
  </si>
  <si>
    <t xml:space="preserve"> Visiting hours are designed to respect the privacy and rights of all residents. If a residents is requesting visitation outside of visiting hours, special accommodations are made to ensure that the rights of the resident are honored such as private rooms settings.</t>
  </si>
  <si>
    <t xml:space="preserve"> The physical setting is accommodating to both ambulatory and non ambulatory residents at all times.</t>
  </si>
  <si>
    <t xml:space="preserve"> All requirements are met in this setting.</t>
  </si>
  <si>
    <t>HX0660</t>
  </si>
  <si>
    <t>Marvin Cofer</t>
  </si>
  <si>
    <t>Better Days Residential</t>
  </si>
  <si>
    <t>9413 Zamora Ave Los Angeles CA 90002</t>
  </si>
  <si>
    <t>323 479-1041</t>
  </si>
  <si>
    <t xml:space="preserve"> My concerns are each consumer having their own room.</t>
  </si>
  <si>
    <t xml:space="preserve"> Yes, I believe all services and needs are met.</t>
  </si>
  <si>
    <t xml:space="preserve"> Better Days is in compliance and on board to successfully help integrate our consumers.</t>
  </si>
  <si>
    <t xml:space="preserve"> We meet the requirements because our consumers have the rights of choice of daily activities, control their own schedules, interact with people they choose, they can dine alone or in private area, also make decisions which religion they like, and also we the right to vote.</t>
  </si>
  <si>
    <t xml:space="preserve"> We meet the requirements because our consumers have the right to choose which staff provide their care, and we also have a complaint and grievance policy/procedure. Consumer also has the right to modify their services.</t>
  </si>
  <si>
    <t xml:space="preserve"> I meet these requirements because I have educated my consumers on these policies and have admission agreements on file.</t>
  </si>
  <si>
    <t xml:space="preserve"> I meet these requirements because all consumers have the choice of roommates/privacy and have a choice of furnishing   their rooms and ability to lock their doors and I make sure our staff are appropriate and all policies are followed.</t>
  </si>
  <si>
    <t xml:space="preserve"> Our consumers have right to food at any time, can set their own schedules and have access to all common areas in the house. They also have access to public transportation and other resources, transportation provided by facility transportation, staff, uber, lyft and Access transportation.</t>
  </si>
  <si>
    <t xml:space="preserve"> We meet the requirements because we promote social interaction with others while in the community as well as with family and friends.</t>
  </si>
  <si>
    <t xml:space="preserve"> Our facility meets the requirements for our consumers to move about the home freely without restrictions because we promote independence and we educate our consumers of their rights.</t>
  </si>
  <si>
    <t>HX0663</t>
  </si>
  <si>
    <t>10008 Dorothy Avenue, Southgate, CA 90280</t>
  </si>
  <si>
    <t xml:space="preserve"> Staff interviewed residents and took notes which were summarized in the aggregate </t>
  </si>
  <si>
    <t xml:space="preserve"> To the greatest extent possible residents do have opportunities to participate in individual and group activities in the community and the home.</t>
  </si>
  <si>
    <t xml:space="preserve"> We support and encourage interaction with others in the community and when participating in activities.</t>
  </si>
  <si>
    <t xml:space="preserve"> If the residents are able to work,  based on their IPP, staff works with them to find appropriate employment</t>
  </si>
  <si>
    <t xml:space="preserve"> Individuals do have a choice to receive personal services in the community based on their needs, preferences, abilities and IPP.</t>
  </si>
  <si>
    <t xml:space="preserve"> Individuals do have access to public transportation and other kinds of transportation to optimize their independence per their IPP</t>
  </si>
  <si>
    <t xml:space="preserve"> Individuals can control their own resources.</t>
  </si>
  <si>
    <t xml:space="preserve"> The home is located in a residential community and near public transportation as well as community facilities and activities.</t>
  </si>
  <si>
    <t xml:space="preserve"> IPPs are stored at the home and available to all pertinent staff.</t>
  </si>
  <si>
    <t xml:space="preserve"> The IPPs document that the current provider was selected based on individual needs and preferences.</t>
  </si>
  <si>
    <t xml:space="preserve"> All resident IPPs are located at the home and available to all pertinent staff</t>
  </si>
  <si>
    <t xml:space="preserve"> We advise individuals of their rights upon admission to the home, during reviews and annually.</t>
  </si>
  <si>
    <t xml:space="preserve"> Privacy and confidentiality are critical in working with an individuals personal information.  See Policy.</t>
  </si>
  <si>
    <t xml:space="preserve"> Staff is trained in how to assure privacy for the residents when assisting with bathroom use and personal care.</t>
  </si>
  <si>
    <t xml:space="preserve"> Staff is required to communicate with residents based on their needs and preferences.</t>
  </si>
  <si>
    <t xml:space="preserve"> Individuals are allowed to dress and groom in a manner of their own style and appropriate to the setting.</t>
  </si>
  <si>
    <t xml:space="preserve"> There are several areas in the home and outside that can be used for private meetings.</t>
  </si>
  <si>
    <t xml:space="preserve"> Staff is required to read and become familiar with each individual IPP that they provide support to.</t>
  </si>
  <si>
    <t xml:space="preserve"> There is room in their bedroom area, closet, and nightstand to secure personal items.  There is also a lockbox in the home.</t>
  </si>
  <si>
    <t xml:space="preserve"> We respect the privacy of all individuals when talking on the phone or otherwise communicating with others.</t>
  </si>
  <si>
    <t xml:space="preserve"> We do impose hours for visitation in order to protect the safety and privacy of all at the home.</t>
  </si>
  <si>
    <t xml:space="preserve"> Our staff does not utilize restraints.  See Policy</t>
  </si>
  <si>
    <t xml:space="preserve"> We do not utilize delayed egress devices or secured perimeters.</t>
  </si>
  <si>
    <t xml:space="preserve"> We provide safe and secure environments for our residents and at the same time we provide for as much autonomy as possible.</t>
  </si>
  <si>
    <t xml:space="preserve"> Residents do have opportunity for input and choice among daily activities</t>
  </si>
  <si>
    <t xml:space="preserve"> Residents can control their own schedules according to their IPP</t>
  </si>
  <si>
    <t xml:space="preserve"> Residents are able to interact with people they house both at the home and in the community.  We encourage this.</t>
  </si>
  <si>
    <t xml:space="preserve"> We structure our support to address the individual desires and needs of the individuals.</t>
  </si>
  <si>
    <t xml:space="preserve"> Individuals may choose to spend time alone or in a private area.</t>
  </si>
  <si>
    <t xml:space="preserve"> We support and respect an individuals autonomy to make personal decisions.</t>
  </si>
  <si>
    <t xml:space="preserve"> We support autonomy, independence and individual initiative at all levels and encourage our residents to make their own decisions when capable and appropriate.</t>
  </si>
  <si>
    <t xml:space="preserve"> We make staffing assignments based on ability and compatibility .</t>
  </si>
  <si>
    <t xml:space="preserve"> Individuals are encouraged to give staff feedback on any and all aspects of their living experience in the home and on outings and staff will make changes as needed.</t>
  </si>
  <si>
    <t xml:space="preserve"> However none of the residents are of retirement age.</t>
  </si>
  <si>
    <t xml:space="preserve"> Our residents are encouraged to make comment or complaints regarding their experiences in the home or on outings and staff is trained to respond to the residents needs.</t>
  </si>
  <si>
    <t xml:space="preserve"> Individuals are informed about how to relocate and request new housing when first admitted, during reviews and annually.</t>
  </si>
  <si>
    <t xml:space="preserve"> We work to assure that residents know their rights and options, and that staff knows them to so they can answer questions and advise individuals of their rights and options.</t>
  </si>
  <si>
    <t xml:space="preserve"> Individuals can request a roommate or change of roommate and staff will accommodate the request as soon as possible.</t>
  </si>
  <si>
    <t xml:space="preserve"> Individuals can request a change of roommate</t>
  </si>
  <si>
    <t xml:space="preserve"> Yes residents can decorate their area with their personal items</t>
  </si>
  <si>
    <t xml:space="preserve"> Staff does have a key to the room for safety and emergencies</t>
  </si>
  <si>
    <t xml:space="preserve"> Yes, see Policy</t>
  </si>
  <si>
    <t xml:space="preserve"> Individuals have privacy, can decorate and lock their room doors and can change roommates if necessary.</t>
  </si>
  <si>
    <t xml:space="preserve"> Food is made available whenever an individual wants it in addition to scheduled eating times</t>
  </si>
  <si>
    <t xml:space="preserve"> To the greatest extent possible individuals can set their daily schedules according to their IPP</t>
  </si>
  <si>
    <t xml:space="preserve"> Individuals have full access to the common areas in the home and outside</t>
  </si>
  <si>
    <t xml:space="preserve"> There is public transportation available as well as other sources including staff and Access for transporting residents</t>
  </si>
  <si>
    <t xml:space="preserve"> Individuals have the ability to set their own schedules, they have access to the community, and they have access to food whenever they want it.</t>
  </si>
  <si>
    <t xml:space="preserve"> We have set visiting hours for the safety, privacy and security of all the residents in the home.</t>
  </si>
  <si>
    <t xml:space="preserve"> Residents can go with visitors outside the home and stay outside the home for weekends or holidays per their IPP</t>
  </si>
  <si>
    <t xml:space="preserve"> Residents have open opportunity for visitors and can leave the home with proper support and care based on their IPP</t>
  </si>
  <si>
    <t xml:space="preserve"> Individuals can move about the home and the outside freely.</t>
  </si>
  <si>
    <t xml:space="preserve"> Appliances and furniture are accessible for all the residents.</t>
  </si>
  <si>
    <t xml:space="preserve"> Residents have accessibility to all of the home and it&lt;e2&gt;&lt;80&gt;&lt;99&gt;s outside areas.  Any limitations would be per their IPP</t>
  </si>
  <si>
    <t>HX0667</t>
  </si>
  <si>
    <t xml:space="preserve">Amber Holt </t>
  </si>
  <si>
    <t xml:space="preserve"> Angeles Vista Blvd., Los Angeles, CA 90043 </t>
  </si>
  <si>
    <t xml:space="preserve"> Residents served are non-verbal but are able to participate in making some decisions that affect their well being through social stories and family involvement. </t>
  </si>
  <si>
    <t xml:space="preserve"> In regards individuals that seek employment see Harcourt Program Design pg. 17 under JOB EXPERIENCE. In regards to the activity/outing opportunities see pg. 28 under SAMPLE ACTIVITY. Description of basic consumer services provided on page 9.</t>
  </si>
  <si>
    <t xml:space="preserve"> See pg. 12 for information regarding IPPs.</t>
  </si>
  <si>
    <t xml:space="preserve"> Yes, can be found on the personal rights pg. 31 (Harcourt) of program design.</t>
  </si>
  <si>
    <t xml:space="preserve"> Yes. Wayfinder residents and families are involved in the individual choice and life style preferences in the way they dress or groom.</t>
  </si>
  <si>
    <t xml:space="preserve"> Yes. Residents are encouraged to build/have meaningful relationships and connections to the community at their request such as Vermont Team Club and LMU Olympics.</t>
  </si>
  <si>
    <t xml:space="preserve"> Yes. Wayfinder supports individual&lt;e2&gt;&lt;80&gt;&lt;99&gt;s autonomy to make personal decisions such as practicing religion of choice as informed through the family.</t>
  </si>
  <si>
    <t xml:space="preserve"> Yes. Wayfinder supports individuals in choosing which staff providing their care through observation in what is displayed on the floor.</t>
  </si>
  <si>
    <t xml:space="preserve"> Yes. Upon admission into Wayfinder, residents must have an admission agreement. Pg. 5</t>
  </si>
  <si>
    <t xml:space="preserve"> Yes. Upon admission, an eviction policy and procedure is reviewed and signed by placement agency and/or parents and guardians. Pg. 7 (Harcourt)</t>
  </si>
  <si>
    <t>*Partially met due to NO on #4.</t>
  </si>
  <si>
    <t xml:space="preserve"> Yes. Wayfinder residents are encouraged to visit family outside of the home to promote family engagement and interaction.</t>
  </si>
  <si>
    <t>HX0670</t>
  </si>
  <si>
    <t>Lubec Home II</t>
  </si>
  <si>
    <t>10429 Tristan Ave., Downey, Ca. 90241</t>
  </si>
  <si>
    <t xml:space="preserve"> DSS Licensed Specialized Residential Facility (Adult Residential Facilities for Persons with Special Health Care Needs)</t>
  </si>
  <si>
    <t xml:space="preserve">Interview based non verbal communication with Staff assistance &amp; document reviews.  </t>
  </si>
  <si>
    <t>Facility is located within the community and w/ opportunities individuals interaction in and with the broader community, including w/ individuals who do not receive regional center services.</t>
  </si>
  <si>
    <t xml:space="preserve"> health and physical conditions permitted</t>
  </si>
  <si>
    <t xml:space="preserve"> with family and friends</t>
  </si>
  <si>
    <t xml:space="preserve"> Facility transportation and access public transportation</t>
  </si>
  <si>
    <t xml:space="preserve"> base of Individual's health and physical conditions with staff assistance and families.</t>
  </si>
  <si>
    <t xml:space="preserve"> Prior placement for reviews , upon admission (Initial) and  annually thereafter and as needed.</t>
  </si>
  <si>
    <t xml:space="preserve"> Facility observed individual choices and rights at all times and with staff assistance.</t>
  </si>
  <si>
    <t xml:space="preserve"> Discussed upon admissions and reviewed during ISPmeetings as well.</t>
  </si>
  <si>
    <t xml:space="preserve"> Facility ensures Individual privacy and confidentiality as it is their  rights.</t>
  </si>
  <si>
    <t xml:space="preserve"> With facility staff assistance-trained to ensure privacy while using bathroom.</t>
  </si>
  <si>
    <t xml:space="preserve"> with use of non verbal communication method and staff assistance ensures their needs and preference including alternative methods of communication where needed.  </t>
  </si>
  <si>
    <t xml:space="preserve"> individual choices and life style preferences are communicated   via non-verbal communication and w/ staff assistance.</t>
  </si>
  <si>
    <t xml:space="preserve"> Facility observes individual's rights and choices at all times.</t>
  </si>
  <si>
    <t xml:space="preserve"> via non verbal communication with staff's assistance.</t>
  </si>
  <si>
    <t xml:space="preserve"> Facility observes Individual's rights and choices at all times with staff assistance.</t>
  </si>
  <si>
    <t xml:space="preserve"> Discussed /reviewed upon admission and reviewed  during every IPP meetings .</t>
  </si>
  <si>
    <t xml:space="preserve"> Facility observes individual rights and choices at all times with  staff assistance and families when needed.</t>
  </si>
  <si>
    <t xml:space="preserve"> Given copies of the residency agreement, lease/admission agreement upon admission and review together w/ families</t>
  </si>
  <si>
    <t xml:space="preserve"> Process discussed upon admission and reviewed annually</t>
  </si>
  <si>
    <t xml:space="preserve"> Facility ensures individual's right and choices and reviewed as   needed during ISP meetings.</t>
  </si>
  <si>
    <t xml:space="preserve"> If desired as they have their own individual room</t>
  </si>
  <si>
    <t xml:space="preserve">with staff and family's assistance, individual choices and preferences are met via non-verbal communication.  </t>
  </si>
  <si>
    <t xml:space="preserve"> with staff and family's assistance, individual choices and preferences are met via non-verbal communication.  </t>
  </si>
  <si>
    <t xml:space="preserve"> with families and staff assistance via non-verbal communications  individuals choices and preferences are ensured and documented  during and every IPP meetings.</t>
  </si>
  <si>
    <t xml:space="preserve"> based on health, physical conditions &amp; weather permitted  w/ staff assistance to set owb daily schedules</t>
  </si>
  <si>
    <t xml:space="preserve"> base on health and physical conditions permitted with staff  assistance</t>
  </si>
  <si>
    <t xml:space="preserve"> Facility observes at all times individual choices, right and preferences via non-verbal communication with staff assistance  and families.</t>
  </si>
  <si>
    <t xml:space="preserve"> Facility supports all Individual rights, choices and preferences  based on health &amp; physical conditions permitted.</t>
  </si>
  <si>
    <t xml:space="preserve">Facility is designed and equipped to better serve the Individual's needs based on their health and physical conditions   </t>
  </si>
  <si>
    <t xml:space="preserve"> Facility physical plant and environment is ensured to meet the Individual's personal needs, health,  and safety</t>
  </si>
  <si>
    <t>HX0674</t>
  </si>
  <si>
    <t>Narvell Harris</t>
  </si>
  <si>
    <t>2033 Saint Augusta Lane</t>
  </si>
  <si>
    <t>Mykiyaa Walker-Sanchez</t>
  </si>
  <si>
    <t>323 362-0299</t>
  </si>
  <si>
    <t xml:space="preserve"> Consumers control all money</t>
  </si>
  <si>
    <t xml:space="preserve"> Comsumer follows IPP</t>
  </si>
  <si>
    <t xml:space="preserve"> No egress</t>
  </si>
  <si>
    <t xml:space="preserve"> Consumer has choice</t>
  </si>
  <si>
    <t xml:space="preserve"> Consumers has  the choice on where they want to live </t>
  </si>
  <si>
    <t xml:space="preserve"> Policies are in place</t>
  </si>
  <si>
    <t xml:space="preserve"> Consumer has access to all transportation</t>
  </si>
  <si>
    <t xml:space="preserve"> Consumers have the choice to go on outings</t>
  </si>
  <si>
    <t xml:space="preserve"> Consumers have the right to choose furniture</t>
  </si>
  <si>
    <t>HX0678</t>
  </si>
  <si>
    <t>CEN Family Extensive Care II</t>
  </si>
  <si>
    <t>3429 W 59th St. Los Angeles, Ca 90043</t>
  </si>
  <si>
    <t xml:space="preserve">  by phone or I asked</t>
  </si>
  <si>
    <t>All Individuals are given the policies as to , evictions, requests for new housing and the appeals process, upon admission to the facility</t>
  </si>
  <si>
    <t>HX0681</t>
  </si>
  <si>
    <t>Dollie Yarbrough</t>
  </si>
  <si>
    <t>Yarbrough Adult Residential Facility II</t>
  </si>
  <si>
    <t>827 West 64th Street, Los Angeles, CA 90044</t>
  </si>
  <si>
    <t>(323) 203-6619</t>
  </si>
  <si>
    <t xml:space="preserve"> Visual resources were used to assist some of  the individuals with guidance in providing responses to the survey questions. </t>
  </si>
  <si>
    <t xml:space="preserve"> The individual has access to the facility van, Access transportation, public transportation and family vehicles when needed.</t>
  </si>
  <si>
    <t xml:space="preserve"> This requirement was met as the individuals have transportation through Access, the facility van, family and public transportation.   Individual also participate in outing at least twice a month and sometimes more frequency depending on the environment and availability of events . Assistance with daily living living skills are also provided as well a safe place and home environment.</t>
  </si>
  <si>
    <t xml:space="preserve"> The IPP takes into account the needs and prepference of the individual and the family. The plan promotes community integratioon, independence, and a stable and healthy environment.</t>
  </si>
  <si>
    <t xml:space="preserve"> Per our program design our individuals have the right to privacy , dignity and respect.  We do not use any form of restraints.</t>
  </si>
  <si>
    <t xml:space="preserve"> Individual are given the opportunity to register to vote,   and attend the church or religious services or activities of his/her choice if they so desire.  Each individual who is capable is given the opportunity to plan and participate in the development of activities.</t>
  </si>
  <si>
    <t xml:space="preserve"> Based on Personal Rights 22 CCR 8802 our facility respects all individual rights.</t>
  </si>
  <si>
    <t xml:space="preserve"> Prior to admissions an individual admission's agreement with each individual is completed and signed.  This included a Needs and Service Plan.  TITLE 17.</t>
  </si>
  <si>
    <t xml:space="preserve"> The standard are met as each individual has privacy in their sleeping unit. CCR 85087.</t>
  </si>
  <si>
    <t xml:space="preserve"> The facility van is available as well as access transportation.</t>
  </si>
  <si>
    <t xml:space="preserve"> All individuals have access and all staff is trained to support individuals to access of their choice.</t>
  </si>
  <si>
    <t xml:space="preserve"> If there are no prior restrictions or incidents based on prior visits with family or entities and the well being and safety of of the individual is considered .</t>
  </si>
  <si>
    <t xml:space="preserve"> The standarads are met based on CCR 80087 and CCR 85072 regulations.</t>
  </si>
  <si>
    <t xml:space="preserve"> However safety concerns are essential and required and with staff supervision.</t>
  </si>
  <si>
    <t xml:space="preserve"> Standards met due to compliance with CCR 80087 AND   85087 and 85087.2</t>
  </si>
  <si>
    <t>HX0683</t>
  </si>
  <si>
    <t>Samira Menendez</t>
  </si>
  <si>
    <t>Casa Menendez</t>
  </si>
  <si>
    <t>8521 Stewart &amp; Gray Rd. Downey, CA. 90241</t>
  </si>
  <si>
    <t>Rafael Menendez</t>
  </si>
  <si>
    <t>5629659111</t>
  </si>
  <si>
    <t xml:space="preserve">  Direct Support staff where involved in the question.</t>
  </si>
  <si>
    <t xml:space="preserve"> There are no restrictive policies. Answer is 'NO' however not letting me conclude survey without a response.</t>
  </si>
  <si>
    <t xml:space="preserve"> Services are all met through a thoughtful review of each consumers IPP in conjunction with their Service Coordinator and the consumer or conservator if one assigned. This will ensure that we are meeting the wants and needs of the consumer or conservator.</t>
  </si>
  <si>
    <t xml:space="preserve"> We do not have any consumers that require any of the above.</t>
  </si>
  <si>
    <t xml:space="preserve"> Consumers are not ever restrained for any reason. We have a no restraint policy in place.</t>
  </si>
  <si>
    <t xml:space="preserve"> We ensure that all consumer right are respected at all times.</t>
  </si>
  <si>
    <t xml:space="preserve"> This type of support is based on their IPP and discussed in conjunction with their Service Coordinator and the program selected by the consumer.</t>
  </si>
  <si>
    <t xml:space="preserve"> This is outlined in my Program Design.</t>
  </si>
  <si>
    <t xml:space="preserve"> This does not conform with CCL requirements.</t>
  </si>
  <si>
    <t xml:space="preserve"> Partially met as CCL does not permit bedrooms to be locked.</t>
  </si>
  <si>
    <t xml:space="preserve"> Consumers are allowed to use all aspects of the facility freely.</t>
  </si>
  <si>
    <t xml:space="preserve"> Socialization is encouraged and welcomed at all times.</t>
  </si>
  <si>
    <t xml:space="preserve"> Individuals are given the latitude to roam freely throughout the facility with no restrictions.</t>
  </si>
  <si>
    <t xml:space="preserve"> The Locking of the rooms is the only Partially Met, If CCL changes their guidance to conform to this question, I have no issue in agreeing with it and will make the change immediately.</t>
  </si>
  <si>
    <t>Hx0685</t>
  </si>
  <si>
    <t>Jesse Ayala</t>
  </si>
  <si>
    <t>I Am Safe, Inc.</t>
  </si>
  <si>
    <t>7519 La Salle Ave</t>
  </si>
  <si>
    <t>323-687-4413</t>
  </si>
  <si>
    <t xml:space="preserve"> Had a consumer meeting regarding their satisfaction residential stay here at I Am Safe, Inc. All 3 clients have been with I Am Safe, Inc. for over 5 years each and they are content with their residential stay. They each had an active part in voicing any concerns or suggestions they might have; including privacy, safety, access to food and personal safeguards or leisure activities. </t>
  </si>
  <si>
    <t>We meet this requirement because our consumers are able to make leisure choices and have control over their leisure activities and their personal cash resources. They are also able to integrate with the community as they wish to.</t>
  </si>
  <si>
    <t xml:space="preserve"> When interviewing a potential client for placement, we ask their preference for room and board. We want to make sure we are meeting the potential client's expectations before we agreed to place that client in hour home.</t>
  </si>
  <si>
    <t xml:space="preserve"> We meet this requirement because we use picture cards and unconventional sign language with one of our non verbal client. It also helps when we study his body language to identify his likes and dislikes. It also helps because this consumer has been in our care for over 5 years and we know him well.</t>
  </si>
  <si>
    <t xml:space="preserve"> Yes, they each have a private lock box.</t>
  </si>
  <si>
    <t xml:space="preserve"> Yes, they have access to e-mails, regular mail, printer, phone and fax.</t>
  </si>
  <si>
    <t xml:space="preserve"> We meet this requirement because we make sure that any potential new consumers that meet for an interview are aware of our house rules, room and board accommodations  and any amenities that they might need before both parties accepting placement.</t>
  </si>
  <si>
    <t xml:space="preserve"> Client are able to eat at the dinning table, computer desk or in their room if they desire.</t>
  </si>
  <si>
    <t xml:space="preserve"> We meet this requirement because we encourage our consumers to start a hobby or past time of their leisure. While others enjoy gardening others enjoy surfing the internet, dancing, playing basketball or mixing their own music.</t>
  </si>
  <si>
    <t xml:space="preserve"> They do have that option, but its never been a concern at the facility.</t>
  </si>
  <si>
    <t xml:space="preserve"> It's posted in the dinning room and they are also informed of it at the initial intake date.</t>
  </si>
  <si>
    <t xml:space="preserve"> Clients are able to voice their concerns regarding any staff they might prefer like gender or race, although it has never been a concern in out home. Clients are also able to modify   their services or schedules based on their communications abilities an preferences.</t>
  </si>
  <si>
    <t xml:space="preserve"> we meet this requirement because consumers are made aware of the admission agreement and any vital information they need to know in case either party need to terminate placement.</t>
  </si>
  <si>
    <t xml:space="preserve"> We encourage clients to personalize their own bedrooms with items of their choice.</t>
  </si>
  <si>
    <t>We meet this requirement because our individuals have the right to decorate their rooms with items of their likening, like bedding, posters, wall decorations, lamps etc...They also have a say so in who they will be rooming with.</t>
  </si>
  <si>
    <t xml:space="preserve"> We meet this requirement because our individuals have access to food at any time, public transportation, access to any common areas, access to the community or free to set their own schedules if they like.</t>
  </si>
  <si>
    <t xml:space="preserve"> Yes, except past our visitation hours.</t>
  </si>
  <si>
    <t xml:space="preserve"> Yes, 1 client in particular is allowed by the court to go visit his mother on the weekends.</t>
  </si>
  <si>
    <t xml:space="preserve"> We meet this requirement because our individuals are able to go out with legal visitors authorize by the court. Court Authorize visitors are allowed to visit the home no later than 9PM.</t>
  </si>
  <si>
    <t xml:space="preserve"> We meet the requirements by allowing the clients full access to any room, appliance, furniture , tv's, computers, tables, phones, copy machines, wifi, in the facility.</t>
  </si>
  <si>
    <t>HX0687</t>
  </si>
  <si>
    <t>EMEKA EZENAGU</t>
  </si>
  <si>
    <t>QUALITY OF LIFE ACADEMY</t>
  </si>
  <si>
    <t>8439 CALIFORNIA AVENUE, SOUTH GATE, CA 90280</t>
  </si>
  <si>
    <t>9095626743</t>
  </si>
  <si>
    <t xml:space="preserve"> A random sample of individuals served of various backgrounds were selected for interviews </t>
  </si>
  <si>
    <t xml:space="preserve"> Persons served have work/intern opportunities with various business entities in the community and some are also very involved with Special Olympics showcasing their sports skills and talent to the community.</t>
  </si>
  <si>
    <t xml:space="preserve"> Their various job sites offer infinite interaction opportunities with their community.</t>
  </si>
  <si>
    <t xml:space="preserve"> Strong Part of their training curriculum is Job Skills training.</t>
  </si>
  <si>
    <t xml:space="preserve"> We offer various types of placement.  Persons served have options daily on whether they stay on site or go out into the community.  Our program has a job readiness focus and is always in training to enter the workforce, with various individuals having received job offers while receiving our services.</t>
  </si>
  <si>
    <t xml:space="preserve"> All Regional Center IPPs contain a question whether the individual is happy with the services they are receiving and if they would like to make any changes</t>
  </si>
  <si>
    <t xml:space="preserve"> All personnel are required to have CPI certification.  If restraint must be used, a Special Incident Report must be sent to Regional Center, Licensing, Care Provider, and other agencies providing services as needed.</t>
  </si>
  <si>
    <t xml:space="preserve"> California Title 17 requires that any use of restraint be documented and reported within 48 hours.  All individuals have a locker for their use and can freely exchange information with their peers of choice.</t>
  </si>
  <si>
    <t xml:space="preserve"> While we have set programming, we offer various choices which stem from individual input from person's served.  They are able to make the decision on their activities for the day and choose whom to participate in those said activities with.</t>
  </si>
  <si>
    <t xml:space="preserve"> All individuals are offered four Administrators who they can reach with any concerns.  If someone feels that their voice is not being heard, they can always reach out to any administrator either in person, via phone, or email and an investigation will be launched.</t>
  </si>
  <si>
    <t>HX0688</t>
  </si>
  <si>
    <t>Epic Residential #5</t>
  </si>
  <si>
    <t>2903 Vineyard Ave Los Angeles Ca.90016</t>
  </si>
  <si>
    <t xml:space="preserve"> Residents hold a &lt;e2&gt;&lt;80&gt;&lt;9c&gt;Residence Counsel meeting to agree upon activities and details</t>
  </si>
  <si>
    <t>HX0698</t>
  </si>
  <si>
    <t>TROY BANNER</t>
  </si>
  <si>
    <t>GUIDING HANDS RESIDENTIAL CARE 2</t>
  </si>
  <si>
    <t>1307 W 41 STREET LOS ANGELES CA 90037</t>
  </si>
  <si>
    <t>TERESA MCDOWELL</t>
  </si>
  <si>
    <t xml:space="preserve">  THROUGH PICTURES</t>
  </si>
  <si>
    <t xml:space="preserve"> GUIDING HANDS PROVIDES 24 HOUR NON MEDICAL RESIDENTIAL CARE FACILITY FOR ADULTS THAT ARE DEVELOPMENTALLY AND MENTALLY DISABLED.</t>
  </si>
  <si>
    <t xml:space="preserve"> AT THE BEGINNING OF SERVICES RENDERED IN THE COMMUNITY IT IS ALWAYS BROUGHT TO THE PERSON ATTENTION WHO IS PROVIDING THE SERVICE THAT THERE IS A PERSON WITH DISABILITY SO THY CAN   ADHERE TO THEIR COMPANY'S POLICY ON SERVICES TO PERSON WITH DISABILITIES.</t>
  </si>
  <si>
    <t xml:space="preserve"> IT'S MET BECAUSE FACILITY FOLLOWS GUIDELINES AND PROTOCOL.</t>
  </si>
  <si>
    <t xml:space="preserve"> IT'S MET BECAUSE FACILITY FOLLOWS GUIDELINE AND PROTOCOLS.</t>
  </si>
  <si>
    <t xml:space="preserve"> IT'S MET BECAUSE FACILITY FOLLOWS GUIDELINES AND PROTOCOLS.</t>
  </si>
  <si>
    <t xml:space="preserve"> ITS MET BECAUSE FACILITY FOLLOWS GUIDELINES AND PROTOCOLS.</t>
  </si>
  <si>
    <t>HX0702</t>
  </si>
  <si>
    <t>Ellis Alexander</t>
  </si>
  <si>
    <t>Palm Tree Home Inc.</t>
  </si>
  <si>
    <t>2372 Dalton Ave LA CA 90016</t>
  </si>
  <si>
    <t>323 833 6837</t>
  </si>
  <si>
    <t xml:space="preserve"> Explain the survey </t>
  </si>
  <si>
    <t xml:space="preserve"> Community involvement help the individual development .</t>
  </si>
  <si>
    <t xml:space="preserve"> Meet HCBS Requirements </t>
  </si>
  <si>
    <t xml:space="preserve"> Meet HCBS Requirements</t>
  </si>
  <si>
    <t xml:space="preserve"> Provider support the individual independent in making life choices</t>
  </si>
  <si>
    <t xml:space="preserve"> Providers assist individual and families in achieving the greatest self-sufficiency possible and in exercising personal choices.</t>
  </si>
  <si>
    <t xml:space="preserve"> Follow HCBS Requirements</t>
  </si>
  <si>
    <t xml:space="preserve"> Individual is aware of the privacy</t>
  </si>
  <si>
    <t xml:space="preserve"> Individual have food at all times and have the freedom to control their own schedules</t>
  </si>
  <si>
    <t xml:space="preserve"> Individual is aware of their right to have visitors</t>
  </si>
  <si>
    <t xml:space="preserve"> meet HCBC Requirements</t>
  </si>
  <si>
    <t>HX0705</t>
  </si>
  <si>
    <t>Hearts Quality Care Inc.</t>
  </si>
  <si>
    <t>4904 2nd. Avenue Los Angeles, Ca 90043</t>
  </si>
  <si>
    <t xml:space="preserve">  By phone, or I asked</t>
  </si>
  <si>
    <t xml:space="preserve"> All individuals have the opportunity to express and communicate to modify their services or schedules. There is a Grievance/ complaint form in place, and is explained to both individuals and staff. As providers we do respect the  opinion of each individual as to which staff provides their care. upon retirement age for any consumer are offered the choice to retire from day or work programs.</t>
  </si>
  <si>
    <t>HX0708</t>
  </si>
  <si>
    <t>Nijih Khabeer</t>
  </si>
  <si>
    <t>Seide's Family Affair</t>
  </si>
  <si>
    <t xml:space="preserve">11046 Leibacher Ave </t>
  </si>
  <si>
    <t>562-405-7779</t>
  </si>
  <si>
    <t xml:space="preserve"> After day program each resident were asked survey questions. </t>
  </si>
  <si>
    <t xml:space="preserve"> We at Seide&lt;e2&gt;&lt;80&gt;&lt;99&gt;s Family Affair provide the least restrictive environment. All clients have free range to access the community in search of employment, community outings, community intergration, group activities and the like. As an example of large group activities. Clients participated in Midevial Times on more than one occasion. We believe in defining the best quality of life for our clients and as aforementioned we provide the least restrictive environment.</t>
  </si>
  <si>
    <t xml:space="preserve"> All residents IPP&lt;e2&gt;&lt;80&gt;&lt;99&gt;s remain current and if any changes shall occur the adminisrtaor notifies the regional center service coordinator in order to create an addendum. Each old and future client has the opportunity to choose their room as well as room decor. Clients that are accepted for residency IPP&lt;e2&gt;&lt;80&gt;&lt;99&gt;s have been reviewed in depth before placement is secured. This is one way to ensure clients needs are being met.</t>
  </si>
  <si>
    <t xml:space="preserve">The facility is equipped with video surveillance located in the common areas. No restraints are used to subdue any client. Every client is able to use their facility phone and their personal cell phones, tablets, laptops etc. All clients are equipped with ample storage space and when clients have visitors they are encouraged to visit in private if they choose. Communication styles may differ depending on the clients need and we honor the right to privacy. </t>
  </si>
  <si>
    <t xml:space="preserve"> We encourage independence in the least restrictive environment. For example if there were 4 clients residing and 1 of the 4 clients decided to eat dinner via tray service in his room. We encourage this as apart of his rights and freedom of choices. We also work towards IPP goals daily.</t>
  </si>
  <si>
    <t xml:space="preserve"> We provide the least restrictive environment. All clients are encouraged to voice their complaints/grievances. And have been instructed on how to do so. Clients are also instructed to express any needs for staff changes and language preferences.</t>
  </si>
  <si>
    <t xml:space="preserve"> All clients are required to sign a residential agreement. Relocation assistance is given and eviction procedures are explained in the residential agreement.</t>
  </si>
  <si>
    <t xml:space="preserve"> Although clients experience the least restrictive environment. At no point is their privacy ever invaded or compromised. Clients are strongly encouraged to decorate their rooms as this is another way to assist them with creating and having the best quality of life.</t>
  </si>
  <si>
    <t xml:space="preserve"> Clients are living in the least restrictive environment as aforementioned. Clients have access to food at all times. Support is given to any client capable of navigating the public transit system unassisted.</t>
  </si>
  <si>
    <t xml:space="preserve"> All clients are encouraged to be supported by their families. We encourage family involvement as frequently as possible in order to maintain a balance life structure and promote the best quality of life.</t>
  </si>
  <si>
    <t xml:space="preserve"> Met: The population I serve are deemed ambulatory via state licensing. By which the presence of non-ambulatory assistive devices are prohibited unless there is a waiver. However my ambulatory clients move freely throughout the facility without restrictions.</t>
  </si>
  <si>
    <t>HX0711</t>
  </si>
  <si>
    <t>Totalcare Residential Inc.</t>
  </si>
  <si>
    <t>456 W. Palmer Street, Compton, CA  90220</t>
  </si>
  <si>
    <t xml:space="preserve"> Totalcare ensures that the access to the greater community of our residents is protected. We follow the regulations and guidelines that are outlined in Title 17 and 22.  </t>
  </si>
  <si>
    <t xml:space="preserve">Totalcare ensures that the choices of setting of our residents are protected. Severity of MR can limit choices for safety of the Resident and others. We follow the regulations and guidelines that are outlined in Title 17 and 22.  </t>
  </si>
  <si>
    <t xml:space="preserve">Totalcare ensures that the right to be treated well with all of our residents is protected. We follow the regulations and guidelines that are outlined in Title 17 and 22.  </t>
  </si>
  <si>
    <t xml:space="preserve">Totalcare ensures that the independence of our residents is protected. We follow the regulations and guidelines that are outlined in Title 17 and 22.  </t>
  </si>
  <si>
    <t xml:space="preserve">Totalcare ensures that the choices of services and support of our residents are protected. We follow the regulations and guidelines that are outlined in Title 17 and 22.  </t>
  </si>
  <si>
    <t xml:space="preserve">Totalcare has ensured that the facility is safe for long term stay and our residents are protected. The Licensee owes the property. We follow the regulations and guidelines that are outlined in Title 17 and 22.  </t>
  </si>
  <si>
    <t xml:space="preserve">Totalcare ensures that the privacy of our residents is protected. We follow the regulations and guidelines that are outlined in Title 17 and 22.  </t>
  </si>
  <si>
    <t xml:space="preserve">Totalcare ensures that the schedule and access to food is not restricted to residents. We follow the regulations and guidelines that are outlined in Title 17 and 22.  </t>
  </si>
  <si>
    <t xml:space="preserve">Totalcare ensures that the right of visitors of our residents are protected. We follow the regulations and guidelines that are outlined in Title 17 and 22.  </t>
  </si>
  <si>
    <t xml:space="preserve">Totalcare ensures that all residents have full accessibility in the facility and they are protected. We follow the regulations and guidelines that are outlined in Title 17 and 22.  </t>
  </si>
  <si>
    <t>HX0713</t>
  </si>
  <si>
    <t>ADEBAYO OSISANYA</t>
  </si>
  <si>
    <t>8184418990</t>
  </si>
  <si>
    <t xml:space="preserve"> individuals have the freedom to move about inside and outside the home, including bedrooms, bathrooms, and common spaces</t>
  </si>
  <si>
    <t>HX0717</t>
  </si>
  <si>
    <t>Home 2 U 6</t>
  </si>
  <si>
    <t>1616 W. 110th Pl. L.A. CA 90047</t>
  </si>
  <si>
    <t xml:space="preserve">Administrators were all present and provided input to each question </t>
  </si>
  <si>
    <t>HX0719</t>
  </si>
  <si>
    <t>Home 2 U 7</t>
  </si>
  <si>
    <t>1448 W. 90th St L.A. CA 90047</t>
  </si>
  <si>
    <t>HX0721</t>
  </si>
  <si>
    <t>Casa Fatima</t>
  </si>
  <si>
    <t>4016 East 61st Street Huntington Park, CA 90255</t>
  </si>
  <si>
    <t xml:space="preserve">  Survey was conducted.</t>
  </si>
  <si>
    <t xml:space="preserve"> In line with our mission statement, all facility staff are trained to provide person-centered choices to  residents, as documented in their respective IPP&lt;e2&gt;&lt;80&gt;&lt;99&gt;s.</t>
  </si>
  <si>
    <t xml:space="preserve"> Facility Administration does, in collaboration with the Regional Center, ensure that the IPP of all the  residents account for non-disability options.</t>
  </si>
  <si>
    <t xml:space="preserve"> Per our mission statement, our facility ensures that all of its residents have the right to privacy,  dignity and respect, as well as freedom from restraint or coercion.</t>
  </si>
  <si>
    <t xml:space="preserve"> Facility staff are trained to provide residents with clear instruction regarding making informed life  choices about activities, physical environment, as well as whomever they wish to interact with.</t>
  </si>
  <si>
    <t xml:space="preserve"> All facility residents are provided with clear options as to who may provide services and support to  them, as well as the ongoing opportunity for them to voice their requests for any other desired optional  service(s).</t>
  </si>
  <si>
    <t xml:space="preserve"> In accordance with our Program Statement, all residents are provided with ample privacy in their  respective bedrooms, as well as in their use of facility bathrooms. They also have the freedom to decorate their  bedrooms, as well as to lockable doors.</t>
  </si>
  <si>
    <t xml:space="preserve"> All residents have access to common areas, food, as well as to make their own schedules, as per their  respective IPP&lt;e2&gt;&lt;80&gt;&lt;99&gt;s.</t>
  </si>
  <si>
    <t>HX0723</t>
  </si>
  <si>
    <t>7325 PERRY RD Bell Gardens, CA 90201</t>
  </si>
  <si>
    <t xml:space="preserve"> We sat down together and answer the questions. </t>
  </si>
  <si>
    <t xml:space="preserve"> The requirements are met with our staff through out the supporting document. Our staff are bilingual due to our consumers speaking language Spanish.</t>
  </si>
  <si>
    <t xml:space="preserve"> n/</t>
  </si>
  <si>
    <t xml:space="preserve"> Each consumer has their own bedroom and also have the option of having a lock on their bedroom door. They are allowed to decorate and furnish the bedroom as long as there are no safety issues. </t>
  </si>
  <si>
    <t xml:space="preserve"> Consumers are able to have visitors of their choosing at any time as long as it doesn't violate other consumer(s) rights.</t>
  </si>
  <si>
    <t xml:space="preserve"> Consumers are allowed to have access throughout the facility inside and outside, as long as it is safe and it doesn't violate any of the consumer(s) rights.</t>
  </si>
  <si>
    <t>HX0725</t>
  </si>
  <si>
    <t>Wright Residential Inc #2</t>
  </si>
  <si>
    <t>3989 Dalton Los Angeles Ca. 90062</t>
  </si>
  <si>
    <t>HX0731</t>
  </si>
  <si>
    <t>Tonja Johnson</t>
  </si>
  <si>
    <t>Genuine Care ARF</t>
  </si>
  <si>
    <t>122 east 66th st.</t>
  </si>
  <si>
    <t>Chrystal Lambert</t>
  </si>
  <si>
    <t>2133934704</t>
  </si>
  <si>
    <t xml:space="preserve"> choosing the environment in which they want to live </t>
  </si>
  <si>
    <t xml:space="preserve"> Holiday parties, movie theater, park. etc.</t>
  </si>
  <si>
    <t xml:space="preserve"> Board games at the community park</t>
  </si>
  <si>
    <t xml:space="preserve"> No one seeking outside employment</t>
  </si>
  <si>
    <t xml:space="preserve"> specialty clinic for individual disease process</t>
  </si>
  <si>
    <t xml:space="preserve"> Family, Access, facility van</t>
  </si>
  <si>
    <t xml:space="preserve"> We help individual's manage their personal finances when needed</t>
  </si>
  <si>
    <t xml:space="preserve"> We practice normalization in our facility. Any assistance</t>
  </si>
  <si>
    <t xml:space="preserve"> Yes IPP reviewed and all options and considerations were taken prior to providing services</t>
  </si>
  <si>
    <t xml:space="preserve"> going out the back door to smoke. in the middle of the night. Bell on door</t>
  </si>
  <si>
    <t xml:space="preserve"> All individuals rights are being respected</t>
  </si>
  <si>
    <t xml:space="preserve"> Male and female staffing</t>
  </si>
  <si>
    <t xml:space="preserve"> Yes for client and neighbors and staff</t>
  </si>
  <si>
    <t xml:space="preserve"> Individuals right to retire</t>
  </si>
  <si>
    <t xml:space="preserve"> Upon moving in to facility agreements were signed</t>
  </si>
  <si>
    <t xml:space="preserve"> Service Coordinator will assist consumer</t>
  </si>
  <si>
    <t xml:space="preserve"> SC have inform clients upon admission to facility</t>
  </si>
  <si>
    <t xml:space="preserve"> SC's and Admin inform clients upon admission and annually</t>
  </si>
  <si>
    <t xml:space="preserve"> My 2 male clients have private rooms and my 2 females share a large room having their individual space</t>
  </si>
  <si>
    <t xml:space="preserve"> if appropriate</t>
  </si>
  <si>
    <t xml:space="preserve"> Own pictures, statues etc.</t>
  </si>
  <si>
    <t xml:space="preserve"> Do not lock bedroom doors</t>
  </si>
  <si>
    <t xml:space="preserve"> No client is allowed in another clients room</t>
  </si>
  <si>
    <t xml:space="preserve"> Close observation at all times respecting others space</t>
  </si>
  <si>
    <t xml:space="preserve"> Sometimes choices are given on activities</t>
  </si>
  <si>
    <t xml:space="preserve"> example: 1 client goes by access to his families house every weekend. Clients choice</t>
  </si>
  <si>
    <t xml:space="preserve"> Backyard exercise equipment,  eating each in family style, clients also wash dishes</t>
  </si>
  <si>
    <t xml:space="preserve"> 3 clients have access and we have a facility van for outings</t>
  </si>
  <si>
    <t xml:space="preserve"> With instruction and care plans and trainings by nurse. I have DM clients</t>
  </si>
  <si>
    <t xml:space="preserve"> Homes P&amp;P, clients protection and wellness while away from facility</t>
  </si>
  <si>
    <t xml:space="preserve"> No one can go into another private room we have male and female restrooms</t>
  </si>
  <si>
    <t xml:space="preserve"> All consumers rights are being respected by each other and staff</t>
  </si>
  <si>
    <t>HX0734</t>
  </si>
  <si>
    <t>HX0736</t>
  </si>
  <si>
    <t>Denell Jacobs</t>
  </si>
  <si>
    <t>Jacobs Residential Facility</t>
  </si>
  <si>
    <t>5153 S. Victoria Avenue</t>
  </si>
  <si>
    <t>310 863-1554</t>
  </si>
  <si>
    <t xml:space="preserve">  Individuals are involved with service coordinator IPP visits by answering all questions to the best of their abilities.</t>
  </si>
  <si>
    <t xml:space="preserve"> Service is supported by full access to the community, including opportunities to seek employment. Individuals engage in community life in the same degree of access as individuals not receiving regional center services.</t>
  </si>
  <si>
    <t xml:space="preserve"> Facility offers private rooms in a residential setting. The options are identified and documented in theIPP and are based on the individual's needs, preferences, and, for residential settings, resources available for room and board.</t>
  </si>
  <si>
    <t xml:space="preserve"> Facility ensures an individual's rights of privacy, dignity, respect, and freedom from coercion and restraint are met.</t>
  </si>
  <si>
    <t xml:space="preserve"> Facility optimizes but does not regiment individual initiative, autonomy and independence in making life choices, including daily activities, physical environment and with whom to interact.</t>
  </si>
  <si>
    <t xml:space="preserve"> Facility facilitates individual choice regarding services and supports, and who provides them.</t>
  </si>
  <si>
    <t xml:space="preserve"> The dwelling is owned by Licensee. The individuals receiving have protections from eviction that tenants have under the landlord tenant law of the State of CA.</t>
  </si>
  <si>
    <t xml:space="preserve"> Each individual has privacy in his/her room. Units can be locked by the individual, with only appropriate staff having keys to doors as needed.</t>
  </si>
  <si>
    <t xml:space="preserve"> Individuals are able to have visitors of their choosing at any time.  Individuals and visitors sign in and out.</t>
  </si>
  <si>
    <t>HX0738</t>
  </si>
  <si>
    <t xml:space="preserve">Brandi Brooks </t>
  </si>
  <si>
    <t>Absolute Managed Care Inc</t>
  </si>
  <si>
    <t>1507 W. 47th St  Los Anageles 90062</t>
  </si>
  <si>
    <t>214-240-4247</t>
  </si>
  <si>
    <t xml:space="preserve"> Our staff sat down with the consumers and asked them what they liked and wanted. We discussed clients rights and asked if there were things that they would like see different. </t>
  </si>
  <si>
    <t xml:space="preserve"> individuals in our home go out and friends and family and use public transportation including Access service</t>
  </si>
  <si>
    <t xml:space="preserve"> (3) of the individuals have been in the home for about 6 years.  They were placed due to an emergency closure at their prior facility. (1) individual was given options for placement and choose our home.</t>
  </si>
  <si>
    <t xml:space="preserve"> Lockboxes for personal belongings have been provided to individuals that wanted them. Individuals have the ability to go into the community with or without staff. Privacy is provided to every individual in the home.</t>
  </si>
  <si>
    <t xml:space="preserve"> All individuals in our home met the federal requirement of Independence and the right to choose in all these areas.</t>
  </si>
  <si>
    <t xml:space="preserve"> We are currently working on an updated and more private way for individuals to file a grievance.</t>
  </si>
  <si>
    <t xml:space="preserve"> No lease</t>
  </si>
  <si>
    <t xml:space="preserve"> Our policy does not included a lease, we do have an admission agreement.</t>
  </si>
  <si>
    <t xml:space="preserve"> We are updating our written policy for locks based on the HCBS ruling for FR7</t>
  </si>
  <si>
    <t xml:space="preserve"> We encourage choice. All individuals have the option to eat at different times if they like and based on their schedule.</t>
  </si>
  <si>
    <t xml:space="preserve"> Visitor hours were agreed upon by the residence.</t>
  </si>
  <si>
    <t xml:space="preserve"> Documented on the facility board that everyone has access to.</t>
  </si>
  <si>
    <t xml:space="preserve"> Our home is currently set up to met the needs of the individuals living there.</t>
  </si>
  <si>
    <t>HX0740</t>
  </si>
  <si>
    <t>Dr Melvora MooreFulton</t>
  </si>
  <si>
    <t>VernElla Transitional Home</t>
  </si>
  <si>
    <t>730 E. 135th Street</t>
  </si>
  <si>
    <t>Dr. Melvora MooreFulton</t>
  </si>
  <si>
    <t>310-387-6870</t>
  </si>
  <si>
    <t xml:space="preserve"> Our clients participate in community dances and physical fitness activities</t>
  </si>
  <si>
    <t xml:space="preserve"> We support our clients, and encourage them to ask questions and we provide answers. We want them to live their best life.</t>
  </si>
  <si>
    <t>HX0747</t>
  </si>
  <si>
    <t>Casa Gregorio</t>
  </si>
  <si>
    <t>2854 Walnut Street Huntington Park, CA 90255</t>
  </si>
  <si>
    <t>(562) 6820-9667</t>
  </si>
  <si>
    <t xml:space="preserve"> Survey was conducted. </t>
  </si>
  <si>
    <t>HX0749</t>
  </si>
  <si>
    <t>5528 Agra St, Bell Gardens 90201</t>
  </si>
  <si>
    <t xml:space="preserve"> Individuals have access to food at any time and create their own schedules. They also have full access to all areas within the physical plant of the facility. </t>
  </si>
  <si>
    <t>HX0750</t>
  </si>
  <si>
    <t xml:space="preserve">8134 Wilcox Ave, Cudahy </t>
  </si>
  <si>
    <t xml:space="preserve">  Clients are able to express there wants and needs on a daily basis. This helps administrators ensure that there wants and needs are implemented. </t>
  </si>
  <si>
    <t xml:space="preserve"> Clients are able to decide how they get to spend their P&amp;I money. </t>
  </si>
  <si>
    <t xml:space="preserve"> InClusion Specialized Program recognize the right of every individual to live in a community where they can enjoy the same benefits as do people without disabilities. Our program adheres to a person-centered philosophy which discovers and acts on what is important to a person.  It is a process that involves listening, learning and focusing on what is important to the individual now and in the future. We intend to provide support and assistance to residents in achieving the highest possible level of functioning and independence in a natural, home like environment.  </t>
  </si>
  <si>
    <t xml:space="preserve">   A restraint/constraint is only used via techniques taught in curriculum endorsed or sponsored by Professional Crisis Management Association (PCMA). A restraint must be reasonably applied only to prevent a child exhibiting assault behavior from exposure to immediate injury or danger to himself, herself or others. The force used will not exceed that reasonably necessary to avert the injury or danger. The duration of the restraint will cease as soon as the danger of harm has been averted. All Administrators, Facility manager and Direct Support Professionals are trained to use Professional Crisis Management. All clients/guardians have provided prior consent to use restrains.   </t>
  </si>
  <si>
    <t xml:space="preserve"> We intend to provide support and assistance to residents to achieve independence in a natural, home like environment.   Therefore, individuals have full access to all areas within the physical plants that are free from hazards. They have privacy while using the bathroom.  Individuals are able to communicate with staff based on their needs and preference. Individuals have reasonable access to a phone and privacy to make calls.  They have access to store belongings in a secure manner. </t>
  </si>
  <si>
    <t xml:space="preserve">The agency facilitates individual choice regarding services and supports, and who provides them. Clients are not part of the hiring process. </t>
  </si>
  <si>
    <t xml:space="preserve"> The individuals have residency agreements and admission agreements. The agency has policies and procedures in place regarding evictions and involuntary relocation.  </t>
  </si>
  <si>
    <t>Hx0753</t>
  </si>
  <si>
    <t xml:space="preserve">Adeshola </t>
  </si>
  <si>
    <t xml:space="preserve">Faith Adult Residential home </t>
  </si>
  <si>
    <t xml:space="preserve">1765 East 113th street </t>
  </si>
  <si>
    <t xml:space="preserve">Adeshola Stewart-Abe </t>
  </si>
  <si>
    <t>8182003874</t>
  </si>
  <si>
    <t xml:space="preserve"> Design</t>
  </si>
  <si>
    <t xml:space="preserve"> Unauthorized room visiting</t>
  </si>
  <si>
    <t xml:space="preserve"> Visiting hours</t>
  </si>
  <si>
    <t>HX0756</t>
  </si>
  <si>
    <t>HX0758</t>
  </si>
  <si>
    <t>HX0761</t>
  </si>
  <si>
    <t>Elsiemae Arnold and Ronald Washington</t>
  </si>
  <si>
    <t>Weldon James, LLC I</t>
  </si>
  <si>
    <t>517 W. 48th St., L.A., CA  90037</t>
  </si>
  <si>
    <t>Elsiemae Arnold; Ronald Washington</t>
  </si>
  <si>
    <t>(323) 806-2979; (323) 291-6435</t>
  </si>
  <si>
    <t xml:space="preserve"> The exception are clients who require close/individual supervision.</t>
  </si>
  <si>
    <t xml:space="preserve"> Clients can go for personal care as for getting hair, nails, etc. done.</t>
  </si>
  <si>
    <t xml:space="preserve"> Based on the client's Individual Program Plan and the facility program.</t>
  </si>
  <si>
    <t xml:space="preserve"> Based on the individual's IPP.</t>
  </si>
  <si>
    <t xml:space="preserve"> Restrictions are based on the House Rules.</t>
  </si>
  <si>
    <t xml:space="preserve"> No restraint under no circumstance.</t>
  </si>
  <si>
    <t xml:space="preserve"> Based on the program.</t>
  </si>
  <si>
    <t xml:space="preserve"> The clients have choices in regards to their daily scheduling.</t>
  </si>
  <si>
    <t xml:space="preserve"> Based on client's IPP and the facility program.</t>
  </si>
  <si>
    <t xml:space="preserve"> Based on the staff that is on the particular schedule.</t>
  </si>
  <si>
    <t xml:space="preserve"> Based on the facility program.</t>
  </si>
  <si>
    <t xml:space="preserve"> The clients have an admission agreement.</t>
  </si>
  <si>
    <t xml:space="preserve"> Based on Title 17 and Title 22.</t>
  </si>
  <si>
    <t xml:space="preserve"> No based on their IPP.</t>
  </si>
  <si>
    <t xml:space="preserve"> Based on the client's IPP and the facility program.</t>
  </si>
  <si>
    <t xml:space="preserve"> Based on the client's IPP.</t>
  </si>
  <si>
    <t xml:space="preserve"> Through the client's IPP and the facility program.</t>
  </si>
  <si>
    <t xml:space="preserve"> Based on the facility program and the client's IPP.</t>
  </si>
  <si>
    <t>HX0763</t>
  </si>
  <si>
    <t>Weldon James, LLC II</t>
  </si>
  <si>
    <t>8774 S. Hobart Blvd., L.A., CA  90047</t>
  </si>
  <si>
    <t>HX0765</t>
  </si>
  <si>
    <t>13054 Ardis Ave Downey CA 90242</t>
  </si>
  <si>
    <t xml:space="preserve"> all individuals have privacy</t>
  </si>
  <si>
    <t>HX0768</t>
  </si>
  <si>
    <t>Worknesh Wakero, Wendy Eyob and Eyob Wallano</t>
  </si>
  <si>
    <t>W &amp; W Residential Care Facility</t>
  </si>
  <si>
    <t>3919 Sutro Avenue. Los Angeles, CA. 90008</t>
  </si>
  <si>
    <t>Worknesh Wakero</t>
  </si>
  <si>
    <t>(323) 792 4628</t>
  </si>
  <si>
    <t xml:space="preserve">         administrator interviewed residents one by one. </t>
  </si>
  <si>
    <t xml:space="preserve"> They are involved in numerous community activities with the presence of staff.</t>
  </si>
  <si>
    <t xml:space="preserve"> they participate in community outing like going to church, store, parties, etc.</t>
  </si>
  <si>
    <t xml:space="preserve"> We provide these opportunities to those that are interested.</t>
  </si>
  <si>
    <t xml:space="preserve"> All requirements have been met. Individuals are welcome to enjoy many preferences they chose. We encourage them to save their money so they can attend concerts and other events that excite them. Also in regards to transportation, it is always provided by staff and volunteers. Some individuals can also use public transportation if interested. In regards to personal resources  some individuals can use their debit card, while some need additional training on the matter.</t>
  </si>
  <si>
    <t xml:space="preserve"> Individuals have been living in the facility over 10 years and they chose to continue to be living in the facility because they consider it home. They have been provided other services however each individuals choses to stay.</t>
  </si>
  <si>
    <t xml:space="preserve"> According to individuals IPP and program plan, the facility has met the requirement.</t>
  </si>
  <si>
    <t xml:space="preserve"> Individuals can express themselves through clothing and accessories as they please.</t>
  </si>
  <si>
    <t xml:space="preserve"> We don't use these types of devices</t>
  </si>
  <si>
    <t xml:space="preserve"> All staff working with our individuals are knowledgeable and capable of meeting their needs and communicating effectively and with respect. All individuals' rights to privacy, dignity, respect, and freedom from coercion and restraint are respected.</t>
  </si>
  <si>
    <t xml:space="preserve"> Individuals have the right to interact with whomever they please.</t>
  </si>
  <si>
    <t xml:space="preserve"> Individuals participate according to their interests</t>
  </si>
  <si>
    <t xml:space="preserve"> Individuals have freedom to spend time alone or in a private area whenever they chose.</t>
  </si>
  <si>
    <t xml:space="preserve"> Per our mission statement, all individuals have the right to autonomy and independence in making life choices.</t>
  </si>
  <si>
    <t xml:space="preserve"> Processes in the program design are in place to ensure individual's voices are always heard.</t>
  </si>
  <si>
    <t xml:space="preserve"> They can communicate with staff, service coordinator, etc. in order to have their needs met.</t>
  </si>
  <si>
    <t xml:space="preserve"> If the individual is interested, many choices are provided. It can be arranged with the service coordinator as well as service provider.</t>
  </si>
  <si>
    <t xml:space="preserve"> The choice of the individuals regarding services and supports, and who provides them is up to the individual. When an individual is not happy with services or requests a change, policies are in place to make sure their needs are met.</t>
  </si>
  <si>
    <t xml:space="preserve"> Each has an admission agreement from the placing agency (sclarc)</t>
  </si>
  <si>
    <t xml:space="preserve"> All individual have the right to chose where they live. Currently each individual has an admission agreement.</t>
  </si>
  <si>
    <t xml:space="preserve"> All certain individuals prefer to have a roommate and don't want to be alone</t>
  </si>
  <si>
    <t xml:space="preserve"> They can have their own belongings and preferences as desired in their personal space.</t>
  </si>
  <si>
    <t xml:space="preserve"> The facility is operated by the owner so each individual has privacy in their living areas.</t>
  </si>
  <si>
    <t xml:space="preserve"> Some individuals need guidance therefore staff will provide guidance as needed.</t>
  </si>
  <si>
    <t xml:space="preserve"> Individuals can exercise the freedom to control their own schedules and activities and have access to food at any time accordingly.</t>
  </si>
  <si>
    <t xml:space="preserve"> All individuals have the right to visitors at any time. However the facility does has house rules that were agreed by all.</t>
  </si>
  <si>
    <t xml:space="preserve"> Everything is accessible to the individuals</t>
  </si>
  <si>
    <t xml:space="preserve"> The setting is physically accessible to the individuals and is ready for immediate use.  Wheelchairs are readily available as well as a ramp.</t>
  </si>
  <si>
    <t>HX0770</t>
  </si>
  <si>
    <t>HX0772</t>
  </si>
  <si>
    <t>HX0778</t>
  </si>
  <si>
    <t>HX0779</t>
  </si>
  <si>
    <t>HX0780</t>
  </si>
  <si>
    <t>Josefina Guiao Villafuerte</t>
  </si>
  <si>
    <t>Jefferson Manor</t>
  </si>
  <si>
    <t>1662 W. Jefferson Blvd., Los Angeles, Ca 90018</t>
  </si>
  <si>
    <t>(213) 880 5505</t>
  </si>
  <si>
    <t xml:space="preserve"> They were ask questions </t>
  </si>
  <si>
    <t xml:space="preserve"> This requirement is met because the individuals we serve are fully integrated to the greater community. They go out and utilize the same services as individuals not receiving regional center services. they make personal decisions as they provided choices and they control their personal resources to the full extent of their capabilities</t>
  </si>
  <si>
    <t xml:space="preserve"> The individuals are provided with options and all consumers have an IPP in place that addresses their goals, needs, and preferences</t>
  </si>
  <si>
    <t xml:space="preserve"> The home acknowledges individual choices regarding services, supports and who provides them</t>
  </si>
  <si>
    <t>HX0782</t>
  </si>
  <si>
    <t>LESLIE BUCKNER</t>
  </si>
  <si>
    <t>OLIVE BRANCH OUTREACH</t>
  </si>
  <si>
    <t>6801 S WESTERN AVE. LA, CA 90047</t>
  </si>
  <si>
    <t>323-758-8433</t>
  </si>
  <si>
    <t xml:space="preserve"> ADULT DAY PROGRAM </t>
  </si>
  <si>
    <t xml:space="preserve"> FOUR TO ONE RATIO </t>
  </si>
  <si>
    <t xml:space="preserve"> INTERACTION WHEN OUT IN THE COMMUNITY OR EVENTS </t>
  </si>
  <si>
    <t xml:space="preserve"> (GATED FACILITY) ALL SOLICITING, PARENTS, CAREPROVIDERS NEED TO BE ANNOUNCED BEFORE ENTERING GATED FACILITY.</t>
  </si>
  <si>
    <t xml:space="preserve"> MET, INTAKE PACKAGE AND ALL DOCUMENTS ARE REQUIRED BEFORE ATTENDING OLIVE BRANCH OTREACH.</t>
  </si>
  <si>
    <t xml:space="preserve"> MET, IPP MUST BE RECEIVED ON OR BEFORE ANY CONSUMER STARTS THE PROGRAM.</t>
  </si>
  <si>
    <t xml:space="preserve"> FOR SAFETY REASONS ONLY.</t>
  </si>
  <si>
    <t xml:space="preserve"> MET, ACCOMODATING ORU CONSUMERS IS OUR BEST INTEREST.</t>
  </si>
  <si>
    <t xml:space="preserve"> MET. ALL OF OUR DOCUMENT ARE UPDATED, ACCURATE BASED ON POLICIES, PROCEDURES, AND COMPANY CURRICULUM.</t>
  </si>
  <si>
    <t xml:space="preserve"> MET. EVERY STAFF MEMBER IS OBLIGATED TO ASSIST AND RESPECT EACH AND EVERY CONSUMERS RIGHTS.</t>
  </si>
  <si>
    <t>HX0783</t>
  </si>
  <si>
    <t>Serenity Seniors Home III</t>
  </si>
  <si>
    <t>212 S. Essey Ave., Compton, CA 90221</t>
  </si>
  <si>
    <t xml:space="preserve">  Residential</t>
  </si>
  <si>
    <t>HX0785</t>
  </si>
  <si>
    <t>HX0787</t>
  </si>
  <si>
    <t>Yosman Marroquin</t>
  </si>
  <si>
    <t>Marroquin Facility</t>
  </si>
  <si>
    <t>4025 S Normandie ave Los Angeles, CA 90037</t>
  </si>
  <si>
    <t>213-509-4397</t>
  </si>
  <si>
    <t xml:space="preserve"> The individuals residing in the facility have the choice of full access to the community with or without staff. They work on Independent living skills everyday. They are capable of use of public transportation as well. At their choice they are attending job seminars and seeking employment. The residents engage in community settings such as any other individual without regional services.</t>
  </si>
  <si>
    <t xml:space="preserve"> IPP's are tailored to the residents needs and preference. Various options are discussed with individual, parents, and service providers to meet the individuals choices and best settings for them.</t>
  </si>
  <si>
    <t xml:space="preserve"> The residents have the right to lock their rooms, be respected of their choices and free do to as please. Documents supporting such choices are found throughout their daily logs and their IPP.</t>
  </si>
  <si>
    <t xml:space="preserve"> The residents are allowed to make their own choices. Daily logs document their outings , and their personal community outings.</t>
  </si>
  <si>
    <t xml:space="preserve"> The residents are assisted and strongly encourage to contact their Regional Center Service Coordinator to modify services.</t>
  </si>
  <si>
    <t xml:space="preserve"> Resident are provided with a residency agreement upon placement in facility. In which it provides relocation and eviction options.</t>
  </si>
  <si>
    <t xml:space="preserve"> The Facility is the individuals home. They have the right to decorate, lock, and have privacy. Staff training's indicate individuals right to do so.</t>
  </si>
  <si>
    <t xml:space="preserve"> Individuals have the right to access food at their chosen time, have full access to their home. Documentation is throughout their daily logs and in personal rights.</t>
  </si>
  <si>
    <t xml:space="preserve"> The residents have visitors and visit outside the facility. Documentation throughout daily logs.</t>
  </si>
  <si>
    <t xml:space="preserve"> The facility is their home and full access to their home.</t>
  </si>
  <si>
    <t>HX0789</t>
  </si>
  <si>
    <t>FAMILY HANDS ADULT CARE  FACILITY II</t>
  </si>
  <si>
    <t>1827  W 74 STREET, LOS ANGELES, CA 90047</t>
  </si>
  <si>
    <t>TINA SCURGGS-TATE</t>
  </si>
  <si>
    <t>3235332396</t>
  </si>
  <si>
    <t xml:space="preserve"> FACE TO FACE AS WELL AS IPP SETTINGS AND PHONE INTERVIEW WITH CONCERNED INDIVIDUALS CONNECTED TO RESIDENTS </t>
  </si>
  <si>
    <t xml:space="preserve"> The model is open to meet the individual needs of each individual per their ability to participate on what ever cognitive level they are. </t>
  </si>
  <si>
    <t xml:space="preserve"> nb/a</t>
  </si>
  <si>
    <t xml:space="preserve"> Some staff have the ability to have such meaningful interaction and they are supported in doing so. Others must have staff accompany them due to IPP needs, however, they are supported in the meaningful interactions in the community.</t>
  </si>
  <si>
    <t xml:space="preserve"> n/sa</t>
  </si>
  <si>
    <t xml:space="preserve"> Family Hands encourage independence at all levels of residency. It is our goal to enhance the quality of life through individual need and choice of the resident. The resident is given the option and opportunity to voice their wants and needs through out any tenancy with Family Hands Adult Care Facility stays.</t>
  </si>
  <si>
    <t xml:space="preserve"> Family Hands offers the resident personal choice during the intake process and assessment stages.</t>
  </si>
  <si>
    <t>Family Hands encourage independence at all levels of residency. It is our goal to enhance the quality of life through individual need and choice of the resident.</t>
  </si>
  <si>
    <t xml:space="preserve"> Family Hands supports freedom of choice in religion, speech, and space. We support individual goals based on needs and preference by person centered meetings and staff training.</t>
  </si>
  <si>
    <t xml:space="preserve"> Person centered options and meetings determine the goals and settings that drive each individual program design. When services are not meeting those needs then modifications are adjusted and reapplied.</t>
  </si>
  <si>
    <t xml:space="preserve"> When a roommate is an at hand. Not all residents have room mates.</t>
  </si>
  <si>
    <t xml:space="preserve"> Person centered options and meetings determine the goals and settings that drive each individual program design including all privacy and safety needs.</t>
  </si>
  <si>
    <t>Person centered options and meetings determine the goals and settings that drive each individual program design based on the safety and resident needs.</t>
  </si>
  <si>
    <t>Person centered options and meetings determine the goals and settings that drive each individual program design. All residents are encouraged to integrate into the community at their leisure as well as have visitation.</t>
  </si>
  <si>
    <t>Residents have rights to live free of restrictions.</t>
  </si>
  <si>
    <t>HX0791</t>
  </si>
  <si>
    <t xml:space="preserve">Sunshine Residential Home </t>
  </si>
  <si>
    <t>1159 E 68TH STREET, LOS ANGELES, CA 90001</t>
  </si>
  <si>
    <t>HX0793</t>
  </si>
  <si>
    <t>Sunshine Residential Home 2</t>
  </si>
  <si>
    <t>3500 W 67TH STREET, LOS ANGELES, CA 90043</t>
  </si>
  <si>
    <t>818-274-1809</t>
  </si>
  <si>
    <t>HX0795</t>
  </si>
  <si>
    <t>Allanhy Ceballos</t>
  </si>
  <si>
    <t xml:space="preserve">Empower Unlimited Potential </t>
  </si>
  <si>
    <t>6713 Seville Ave. Huntington Park CA 90255</t>
  </si>
  <si>
    <t>626-201-9766</t>
  </si>
  <si>
    <t xml:space="preserve"> Program Director went over survey questions with individuals and DSP's assisted individuals with completing survey. </t>
  </si>
  <si>
    <t xml:space="preserve"> Individuals participate in developing their weekly schedules. They choose which activities and outings they wish to take part in.            Many activities and outings such as volunteer work, health and nutrition classes, exercise classes, and community center programs allow individuals to have meaningful interactions with the community and with individuals not receiving RC services.             If an individual wishes to transition to supported employment he/she receives the necessary information and assistance by Senior Vocational Rehabilitating Counselor, Kiran Randhawa, at the Career Counseling and Information and Referral (CC&amp;IR) presentation, which takes place at our facility every 6 months.             When it comes to related personal services, individuals do have the choice to receive such services in the community, but Empower Unlimited Potential DPS's do not take individuals to personal appointments. ILS/family members/care providers are in charge of assisting individuals with these services.         Individuals have access to transportation services. As part of our, program individuals are taught how to utilize the public transportation system.          Individuals who are capable have full control and are in charge of their personal belongings. Those who are not capable, receive assistance from their family members and care providers.</t>
  </si>
  <si>
    <t xml:space="preserve"> Individual Program Plans are provided by each individual's Service Coordinator as part of the referral packet and on a annual basis thereafter.</t>
  </si>
  <si>
    <t xml:space="preserve"> Individual rights are reviewed at IPP meetings and with DPS's. The following policies and procedures are reviewed:  * Adult Community Care Facilities (Personal Rights)  * DDS (Rights of Individuals with Developmental Disabilities)    An individual's personal information is protected at all times. Confidentiality and Non Disclosure agreements are signed by all Empower Unlimited Potential employees.     ASL, pictures, and large fonts are used as forms of communication with individuals based on their needs and preferences.     Individuals are able to visit in private with administration, licensing visitors, RC visitors, and counselors.      DPS's have access to Empower Unlimited Potential individual's face sheets, where important and relevant information about is located.     Individuals have a secure room specially dedicated for the storage of personal belongings.      Individuals have no phone restrictions during program hours but are asked to focus their attention on the activity they are working on and to only use their cell phones when absolutely needed.</t>
  </si>
  <si>
    <t xml:space="preserve"> Individuals participate in the creation of their weekly schedules. These schedules and reviewed regularly and changes are made when requested or when needed.        Individuals have the freedom to spend time alone when desired. Empower Unlimited Potential's facility has a designated room for individuals who wish to remove themselves from the rest of the group. This room is called the relaxation room. Here they may lay down, listen to music, or work on an activity of their choosing.</t>
  </si>
  <si>
    <t xml:space="preserve"> Individuals have the choice of which Empower Unlimited Potential DSP they wish to work with.     Empower Unlimited Potential has an open door policy. Individuals are aware that they can speak with admin staff at any time for any reason.</t>
  </si>
  <si>
    <t>HX0796</t>
  </si>
  <si>
    <t>Leonard Turner</t>
  </si>
  <si>
    <t xml:space="preserve">JT Behavior Management </t>
  </si>
  <si>
    <t>8292 E. Telegraph Rd., Downey, CA 90240</t>
  </si>
  <si>
    <t>2133084489</t>
  </si>
  <si>
    <t xml:space="preserve"> Met due to our community integration where clients are immersed in our local community. We focus on behavior management but we foster information gathering through community integration which achieve these goals.</t>
  </si>
  <si>
    <t xml:space="preserve"> The requirement is met in our ISP(Individual Service Plan) which mirrors the Regional Center IPP. The objectives in the IPP are the same as our ISP.</t>
  </si>
  <si>
    <t xml:space="preserve"> Yes people must sign in and out if they visit cilents.</t>
  </si>
  <si>
    <t xml:space="preserve"> We identify client's rights in our program design in the client's personal rights section pages 22-23.</t>
  </si>
  <si>
    <t xml:space="preserve"> Choking hazards prohibit us from letting client's eat alone and we have to adhere to our ratio. </t>
  </si>
  <si>
    <t xml:space="preserve"> This requirement is met through our ISP which mirrors the regional center IPP. We identify these needs in this report.</t>
  </si>
  <si>
    <t xml:space="preserve"> We meet this requirement in our program design.</t>
  </si>
  <si>
    <t>HX0797</t>
  </si>
  <si>
    <t xml:space="preserve">Patricia Singim/ Christina Buth-Okatch </t>
  </si>
  <si>
    <t>PALS Downey Day Program</t>
  </si>
  <si>
    <t>9102 Firestone Blvd. Suite P. Downey CA 90241</t>
  </si>
  <si>
    <t>Patricia Singim/ Christina Buth-Okatch</t>
  </si>
  <si>
    <t>562-904-1447/ 5624265444</t>
  </si>
  <si>
    <t xml:space="preserve"> We also provided 1:1 program services for individual who requires intensive program supervision under 110 (service code). </t>
  </si>
  <si>
    <t>ELARC;FDLRC;HRC;RCOC;SCLARC;SGPRC</t>
  </si>
  <si>
    <t xml:space="preserve"> When possible,  participants are encourage in all self asessment process of determining what program can best need his or her needs. During the intake process, PALS encourage participants and or family members (when applicable) to tour several day program, including PALS to see what best fits his or her needs.  Also, PALS will interview indiviudals/ and or family members what supports is important to and important for our prospective participants for our program.     When, the participants is enroll in PALS day program, he/she along with the group decides the  activity for the week.      Through this process, a serve plan is develop to support the individual's goals.  In addition, PALS review the serve plan 'face-to-face,' on a as needed base with participants and his/her 'circle of supports,' to make any changes to best support them. </t>
  </si>
  <si>
    <t xml:space="preserve"> n/a - we are 100&amp;percnt; community based, services are provided in the community </t>
  </si>
  <si>
    <t xml:space="preserve"> We are a full community based program so we are a good fit for those who wants to be in the community for 6 hours per day.</t>
  </si>
  <si>
    <t xml:space="preserve"> Participants are in the community for 6 hours and interact with community members at all times.</t>
  </si>
  <si>
    <t xml:space="preserve"> PALS is a behavioral managment day program, we offer paid employment and competivitive intergrate opportunities, when a participants is in need of these opportunities.  In addition, participants have access through their regional center and are free to end services with us all the time.</t>
  </si>
  <si>
    <t xml:space="preserve"> PALS Downey program is a community base program, participants are in the community 6 hours day. When appropriate and if the group all agree, for example a female participant wanted to get her nails done for a Valentine.  If the program was having and the 2 other male peers in the group said they were happy to go with her. And/or, PALS will switch the male peers to a different group for the day, so that the females group can go to the nail salon.  PALS will accomadate group changes to ensure that indiviudal receive related personal services in the community.</t>
  </si>
  <si>
    <t xml:space="preserve"> PALS will change or switch groups to accomadate each participants needs in the community in a 1:3 grouping ratio.</t>
  </si>
  <si>
    <t xml:space="preserve"> The IPPs, do not list  past history and all day programs that the participant was referred to.</t>
  </si>
  <si>
    <t xml:space="preserve"> The day program is not responsible for writing IPPs but we are responsible for requesting them. We do document our attempts to get updated IPPs and we do our best to make those request every 4 months</t>
  </si>
  <si>
    <t xml:space="preserve"> We do this at intake and 1x/year review with participants.</t>
  </si>
  <si>
    <t xml:space="preserve"> Staff learn of rights during orientation, during staff monthly trainings through PCT trainings, and Policies and Procedures has section on employee conduct  that touches on their rights and keeping their info confidential, and a section specifically on Client Abuse or Neglect</t>
  </si>
  <si>
    <t xml:space="preserve"> We use individual's initial (first and last name, when sending text  to staff or send emails and/or we have secure online file sharing system as well.</t>
  </si>
  <si>
    <t xml:space="preserve"> We only use community restrooms since we are community based.</t>
  </si>
  <si>
    <t xml:space="preserve"> For the few nonverbal participants staff rely on their gestures, head nods, etc. Most of the participants are very verbal and will call the office and or the regional center if they have concerns. Staff ask participants to provide feedback on activity planning.</t>
  </si>
  <si>
    <t xml:space="preserve"> We have dress code and hygiene standards appropriate for the day program</t>
  </si>
  <si>
    <t xml:space="preserve"> During day program staff are asked to maintain visual unless they or the participant are in the restroom, if participants want space to make a phone call they are given that space but visual is not lost.  PALS Downey do not allow outside visitors during day program hours because we are community based program.  However,PALS has a private meeing room at the office for participants to meet with afilliate agencies (RC, APS, and others), when is needed.</t>
  </si>
  <si>
    <t xml:space="preserve"> Staff are verbally informed, given a text message, and given access to secure online files</t>
  </si>
  <si>
    <t xml:space="preserve"> Since we are community based, participants can store their belongings in the PALS/staff vehciles.</t>
  </si>
  <si>
    <t xml:space="preserve"> As long as it does not disrupt programming/activities.</t>
  </si>
  <si>
    <t xml:space="preserve"> We follow community rules and encourage participants to respect boundaries and to be appropriate in public spaces</t>
  </si>
  <si>
    <t xml:space="preserve"> Since we are community based staff are typically independent in the community so CPI are not used unless the behavior is to the point in which a participant is a danger to themselves or others, however in most instances if a participant's behavior is dangerous and staff are unable to intervene safely, then 911 is called.</t>
  </si>
  <si>
    <t xml:space="preserve"> No, we are in the community and rely on community resources and public areas so we follow those areas rules in terms of secured perimeters. Sometimes we lock the office where management works from if we are all out in the community.</t>
  </si>
  <si>
    <t xml:space="preserve"> We practice PCT tools and most of our participants are high functioning and able to clearly state their preferences, we encourage them to share what they want to do at program to help out with activity planning, we have a system to maintain confidentiality and we do not keep them from entering places unless the public also is not allowed to enter</t>
  </si>
  <si>
    <t xml:space="preserve"> Participants are involved in activity planning</t>
  </si>
  <si>
    <t xml:space="preserve"> 1:3 ratio means sometimes we don't always get to do what everyone wants, or the group doesn't agree on an activity, or due to participant behaviors there was no time to do an activity</t>
  </si>
  <si>
    <t xml:space="preserve"> Participants interact with those in the community, whether it be in the public or at volunteer site, and of course with program peers and program staff. For the safety of all involved, we do not plan meet ups or take participants to visit whoever they want during program hours.</t>
  </si>
  <si>
    <t xml:space="preserve"> During day program hours staff are asked to maintain visual on participants unless they or the participant is in the restroom</t>
  </si>
  <si>
    <t xml:space="preserve"> As it relates and is appropriate for day program</t>
  </si>
  <si>
    <t xml:space="preserve"> Limited to day program role, we support their choices and encourage their involvement in day program activity planning that involves being in the community 100&amp;percnt; of the time</t>
  </si>
  <si>
    <t xml:space="preserve"> based on availability of staff, we serve multiple cities and some staff are out of the area and there may be limited # of staff in certain areas, but we do our best based on requests from family and the participant</t>
  </si>
  <si>
    <t xml:space="preserve"> given at intake to participant and their caregiver</t>
  </si>
  <si>
    <t xml:space="preserve"> Participants are free to go home early or stay home from program, pending a caregiver is at the home to receive them, and they can elect to go part time, but it needs to be a consistent schedule to better plan for staffing</t>
  </si>
  <si>
    <t xml:space="preserve"> Oldest person at program born in 1962, so not quite retirement age but we do ask older participants that seem to slow down while being in community for 6 hours if they want to go part time or retire. For instance, the 1962 participant only attends from 9am - 1pm.</t>
  </si>
  <si>
    <t xml:space="preserve"> We do our best to accommodate requests  base on staffing limitations we are not always able to give each participant their preferred staff.</t>
  </si>
  <si>
    <t>HX0799</t>
  </si>
  <si>
    <t>lillys open arms</t>
  </si>
  <si>
    <t>242 e 138th la ca 90061</t>
  </si>
  <si>
    <t xml:space="preserve"> talked about the survey in a group </t>
  </si>
  <si>
    <t xml:space="preserve"> They dont have the same support </t>
  </si>
  <si>
    <t xml:space="preserve"> Consumers sign  in at out, visitors sign in at out,Vendors sign in and out</t>
  </si>
  <si>
    <t xml:space="preserve"> Everyone is given there entire  PI every month on the 10 th</t>
  </si>
  <si>
    <t xml:space="preserve"> Ipp gives providers the chance to meet needs by giving us imput on the Consumers</t>
  </si>
  <si>
    <t xml:space="preserve"> Everything that should not be accessed is locked for Safety</t>
  </si>
  <si>
    <t xml:space="preserve"> because everything we do is by title 17 and 22</t>
  </si>
  <si>
    <t xml:space="preserve"> eveverything  is noted in the program design</t>
  </si>
  <si>
    <t xml:space="preserve"> Only  my staff  allowed in rooms  when Consumers</t>
  </si>
  <si>
    <t xml:space="preserve"> The facilty has a tranportation van and they are assisted with access an public transportation</t>
  </si>
  <si>
    <t xml:space="preserve"> its there right unless noted in IPP</t>
  </si>
  <si>
    <t xml:space="preserve"> its there home</t>
  </si>
  <si>
    <t>HX0801</t>
  </si>
  <si>
    <t xml:space="preserve">Tracy Williams </t>
  </si>
  <si>
    <t xml:space="preserve">Home Sweet Home </t>
  </si>
  <si>
    <t xml:space="preserve">1853 W 66th Street </t>
  </si>
  <si>
    <t>323-531-2100</t>
  </si>
  <si>
    <t xml:space="preserve"> Asked/Surveyed </t>
  </si>
  <si>
    <t xml:space="preserve"> All individuals control their personal resources.  They come and go ask they please.  They all have friends and family outside of the facility and they visit or have visitors regularly.</t>
  </si>
  <si>
    <t xml:space="preserve"> In each individuals IPP their needs and preferences are indicated.</t>
  </si>
  <si>
    <t xml:space="preserve"> Provider does not use or authorize any form of restraint.</t>
  </si>
  <si>
    <t xml:space="preserve"> Individuals all have the autonomy to be independent, make their own life choices, which includes who they spend time with, religious preferences, and exercising their right to vote if the choose.</t>
  </si>
  <si>
    <t xml:space="preserve"> One individual retired from a day program to a senior program.  Further discussion will be held to make sure the individuals needs are being met and that they are given the option to retire.  All individuals are involved in the hiring process.</t>
  </si>
  <si>
    <t xml:space="preserve"> Admission agreement on file for all individuals.  They are all aware of how to relocate or request new housing.  There are eviction policies and procedures in place and individuals have been informed of those procedures and appeal process.</t>
  </si>
  <si>
    <t xml:space="preserve"> All individuals have ability to lock doors. They also decorate their rooms to their liking and are able to choose their roommates</t>
  </si>
  <si>
    <t xml:space="preserve"> All individuals determine their schedules and activities.  The have access to public transportation and other resources.  Full access to food and home in common areas is a part of their day to day.</t>
  </si>
  <si>
    <t xml:space="preserve"> All individuals are able to go outside of home with whom the choose for all activities including holidays and weekends and do this consistently.</t>
  </si>
  <si>
    <t xml:space="preserve"> Individuals have ability to move about inside and outside the home.  grab bars are available for those who need them.  All are ambulatory at this time.</t>
  </si>
  <si>
    <t>HX0805</t>
  </si>
  <si>
    <t>HX0807</t>
  </si>
  <si>
    <t>Terrill Jones</t>
  </si>
  <si>
    <t>Home Is Everything</t>
  </si>
  <si>
    <t>2041 W. 95th Street Los Angeles, CA 90047</t>
  </si>
  <si>
    <t>3233634999</t>
  </si>
  <si>
    <t xml:space="preserve"> Consumers and Direct professional staff members were asked specific questions relating to the survey in order to provide input. </t>
  </si>
  <si>
    <t xml:space="preserve"> Consumers participate in community activities ie community walks, recreational parks, beaches, shopping, eating at restaurants, medical and dental appointments, interact with neighbors, barber shop, theatre movies and church </t>
  </si>
  <si>
    <t xml:space="preserve"> Consumers are encouraged based upon their individual needs to integrate and participate in their community, including but not limited to group and individual activities, jobs, rallies, shopping and recreation.</t>
  </si>
  <si>
    <t xml:space="preserve"> I have never seen on any individual's IPP a list of options that were available prior to the individual making a selection.</t>
  </si>
  <si>
    <t xml:space="preserve"> No Smoking in the house.  However, there is an enclosed smoking area in the back yard. Individuals are free to smoke in the front and back yard areas.</t>
  </si>
  <si>
    <t xml:space="preserve"> All consumers are treated with dignity and respect.  All staff have received professional CPI training in the event that is needed as a last resort.  The number of beds in a rom meets the standards of The state of California rules and regulations</t>
  </si>
  <si>
    <t>Consumer's are encouraged to be as independent as they can be with the assistance of the direct support professional staff and based upon their limitations.</t>
  </si>
  <si>
    <t xml:space="preserve"> If at all possible based upon staffing.</t>
  </si>
  <si>
    <t xml:space="preserve">We try to meet the needs of our consumers as much as possible. Our staff consists of both male and female employees.  If a consumer has a language preference that we can not speak. We accommodate the consumer by hiring an interpreter if possible.  We also use a language interpretation application to speak multiple languages.    </t>
  </si>
  <si>
    <t xml:space="preserve"> At the time of admission the consumer is informed of and signs that he/she understands and agrees to abide by the house rules, given a lease agreement and informed of 3 day notice/30 day notice proceedings and notices to quit/relocate and appeal proceedings.</t>
  </si>
  <si>
    <t xml:space="preserve"> Locks are placed on room doors and Consumers are given a key. Consumers are given a choice to have their own room if available, and if not, they have right to choose to room and roommate. Consumers may decorate their rooms within the guidelines of their lease agreement.</t>
  </si>
  <si>
    <t xml:space="preserve"> All residents have access to food and beverages. One Consumer has access to food but is encouraged to choose the food that falls within his diabetic diet. We provide sugar free and healthier choice solutions.</t>
  </si>
  <si>
    <t xml:space="preserve"> Consumers that are restricted via regional center and/or their physicians not to be without direct staff supervision based upon their individual need may not set their own schedules if it conflicts with the staffing needs.</t>
  </si>
  <si>
    <t xml:space="preserve"> Individuals have a right to use public transportation ie public bus, Uber, Lift, Access van, taxi and facility transportation if available.</t>
  </si>
  <si>
    <t xml:space="preserve"> Visitors are welcome to visit the home at any time as long as it does not interfere with or infringe upon or interrupt the rights of other house mates and staff.</t>
  </si>
  <si>
    <t xml:space="preserve"> Individuals are permitted go with visitors outside the home for visits including holidays and weekends if permitted to do so by the regional center.</t>
  </si>
  <si>
    <t xml:space="preserve"> All Individuals are welcomed to use any common living spaces in the home, including but not limited to living room, dining room, kitchen, bathroom, den, front/back yard areas, but are not allowed to freely enter other individuals rooms unless permitted by the room occupant(s).</t>
  </si>
  <si>
    <t xml:space="preserve"> Yes, based on individual scenarios as it relates to the occupants living in the home.</t>
  </si>
  <si>
    <t>HX0809</t>
  </si>
  <si>
    <t>Betty Omlor</t>
  </si>
  <si>
    <t xml:space="preserve">Jeremiah's Journey, Inc. Hope 4 U 2 </t>
  </si>
  <si>
    <t>8737 Guatemala Avenue</t>
  </si>
  <si>
    <t>909-319-1144</t>
  </si>
  <si>
    <t xml:space="preserve"> It is a residential facility (inpatient services for adults with developmental disabilities) </t>
  </si>
  <si>
    <t xml:space="preserve"> The only restrictions currently in place are no visitors due to COVID-19 health pandemic and recommendations from the regional center and government officials</t>
  </si>
  <si>
    <t xml:space="preserve"> religious services when available</t>
  </si>
  <si>
    <t xml:space="preserve"> The 6 clients at the facility do not have the mental capacity to manage money, but are able to make desired purchases when they make requests.</t>
  </si>
  <si>
    <t>Clients have access to community when community resources are open and available.</t>
  </si>
  <si>
    <t>Clients have access to choices.</t>
  </si>
  <si>
    <t xml:space="preserve"> Supervision and assistance from staff attendants may be required due to lack of independence in this area.</t>
  </si>
  <si>
    <t xml:space="preserve"> Some clients are non-verbal and do not utilize but it is available.</t>
  </si>
  <si>
    <t xml:space="preserve"> Normally there are not restrictions on visiting locations, due to COVID-19 there has been a restriction on allowing visitors.</t>
  </si>
  <si>
    <t xml:space="preserve"> Medications to reduce behavioral problems are utilized. Staff are trained with CPI techniques</t>
  </si>
  <si>
    <t xml:space="preserve"> Clients are treated with dignity and respect.</t>
  </si>
  <si>
    <t xml:space="preserve"> Clients are encouraged to be as independent as possible.</t>
  </si>
  <si>
    <t xml:space="preserve"> Clients have access to choices.</t>
  </si>
  <si>
    <t xml:space="preserve"> Clients have admission agreements and methods of attending to grievences.</t>
  </si>
  <si>
    <t xml:space="preserve"> shared bedrooms are available</t>
  </si>
  <si>
    <t xml:space="preserve"> Due to severity of aggression and self-injury it would not be reasonable to have clients lock themselves in their rooms, due to risk of injury to self or roommate. Fire hazard*</t>
  </si>
  <si>
    <t>Clients have privacy, the only lack of privacy will be related to needs or safety.</t>
  </si>
  <si>
    <t xml:space="preserve"> Clients have access to food and choices.</t>
  </si>
  <si>
    <t xml:space="preserve"> COVID-19 has led to restricted visitation, when restrictions change at regional center normal visitation will resume.</t>
  </si>
  <si>
    <t xml:space="preserve"> Clients have regular access to visitors, outside of statewide COVID-19 restrictions</t>
  </si>
  <si>
    <t xml:space="preserve"> Clients have access to facility.</t>
  </si>
  <si>
    <t>HX0811</t>
  </si>
  <si>
    <t>Marlisha Youngblood</t>
  </si>
  <si>
    <t>98th Street Residential Home</t>
  </si>
  <si>
    <t>638 W. 98th Street LA, CA 90044</t>
  </si>
  <si>
    <t>3236089919</t>
  </si>
  <si>
    <t xml:space="preserve"> We work with service coordinators to get consumers enrolled in work programs to train them for a job with the general population. Staff try to meet each consumer's individual needs and teach them how to navigate with public transportation.</t>
  </si>
  <si>
    <t xml:space="preserve"> According to consumer's IPP they have been presented with different living arrangements. Each annaul meeting the SC ask consumer's if they are happy with their living arrangements and if they would like to explore different options.</t>
  </si>
  <si>
    <t xml:space="preserve"> Consumers and staff are trained of the rights to privacy of each individual in the home. Consumers are communicated to at the level of their understanding.</t>
  </si>
  <si>
    <t xml:space="preserve"> If there are adequate staff we try to meet consumer's person centered needs.</t>
  </si>
  <si>
    <t xml:space="preserve"> We try our best to provide the consumer's with their preferred staff to work with; however, based on consumer to staff ratio and scheduling it is not always possible.</t>
  </si>
  <si>
    <t xml:space="preserve"> Upon moving in the facility the consumer's SC provided them with multiple options to choose from. Furthermore, at each visit the SC ask if they are happy living at 98th St Residential and they are reminded that they do have options. Staff also reminds consumer's that they are able to choose where they live.</t>
  </si>
  <si>
    <t xml:space="preserve"> All bedrooms do not yet have locks on them. However, all other requirements are met.</t>
  </si>
  <si>
    <t xml:space="preserve"> We try our hardest to allow consumers to create their own daily schedules, but that is not always possible with only one van and staff to consumer ratio.</t>
  </si>
  <si>
    <t xml:space="preserve"> As long as it is approved on IPP.</t>
  </si>
  <si>
    <t xml:space="preserve"> We promote family and friends interaction and encourage them to have visitors and visit family/friends who are approved on IPP.</t>
  </si>
  <si>
    <t xml:space="preserve"> Washer and Dryer are top loads, which is too high for most of the consumer's to reach without assistance.</t>
  </si>
  <si>
    <t>HX0813</t>
  </si>
  <si>
    <t xml:space="preserve">Home 2 U 5 </t>
  </si>
  <si>
    <t>10200 Manhattan Place L.A. CA 90047</t>
  </si>
  <si>
    <t xml:space="preserve">Administrators were all present and provided input to each question   </t>
  </si>
  <si>
    <t>HX0815</t>
  </si>
  <si>
    <t>Home 2 U 8</t>
  </si>
  <si>
    <t>1645 W. 108th Street L.A. CA 90047</t>
  </si>
  <si>
    <t>HX0817</t>
  </si>
  <si>
    <t>I Am Safe, Inc. #2</t>
  </si>
  <si>
    <t>4501 W. 63rd St, Los Angeles, CA 90043</t>
  </si>
  <si>
    <t>3236874413</t>
  </si>
  <si>
    <t xml:space="preserve"> We performed an interview with each client. </t>
  </si>
  <si>
    <t xml:space="preserve"> We meet this requirement because our clients have full access to their cash reserves, public transportation, and leisure outings.</t>
  </si>
  <si>
    <t xml:space="preserve"> We meet this requirement because each client has their IPP and we assist them in meeting their goals.</t>
  </si>
  <si>
    <t xml:space="preserve"> We meet this requirement because we allow each client to have access to any court approved visitor, they have the option to visit a a common or private area. We also read the clients right and house rules upon admission, they also have access to their personal belongings at any time except when they go to bed, they then are locked at a safe cabinet.</t>
  </si>
  <si>
    <t xml:space="preserve"> We meet this requirement because each individual has the opportunity to practice their own religion and has access to transportation to attend services of their choice. They also have the freedom to attend any leisure activities or to modify any schedule or even the menu for that day.</t>
  </si>
  <si>
    <t xml:space="preserve"> We meet this requirement because our individuals have the ability to modify their own service schedule or to voice any concerns they might have. We also review the grievance procedure at the time of admission and it's also posted in the dinning room along with their rights and house rule.</t>
  </si>
  <si>
    <t xml:space="preserve"> We meet this requirement because our individuals are made aware of the admissions agreement and any vital  information they might need to know in case either party needs to terminate placement.</t>
  </si>
  <si>
    <t xml:space="preserve"> We meet this requirement because our individuals have the right to decorate their bedrooms with items of their choice. This includes bedding, furniture, posters etc..The also have a say so in who they want to share their room with.</t>
  </si>
  <si>
    <t xml:space="preserve"> We meet this requirement because our individuals have access to food at any time of the day, public transportation, common and private areas, community or free to set their own daily schedules.</t>
  </si>
  <si>
    <t xml:space="preserve"> We meet this requirement because our individuals are able to go out with court authorized visitors. These visitors are also able to visit the clients at home no later than our house rules which is 9 PM.</t>
  </si>
  <si>
    <t xml:space="preserve"> We meet this requirement by allowing our individuals full access to any room , appliance, furniture, tv's. computers, tablets, printers, phones, copy machines, wifi in the facility.</t>
  </si>
  <si>
    <t>HX0826</t>
  </si>
  <si>
    <t>Ingrid Wilson</t>
  </si>
  <si>
    <t>Integrated Treatment Services</t>
  </si>
  <si>
    <t>3943 Virginia Road Los Angeles, CA 90008</t>
  </si>
  <si>
    <t>3109167200</t>
  </si>
  <si>
    <t>RCOC;SCLARC;WRC</t>
  </si>
  <si>
    <t xml:space="preserve"> Individuals have the opportunity to participate in individual and group outings in the community for the time desired by the individual</t>
  </si>
  <si>
    <t xml:space="preserve"> Community outings and activities include meaningful interaction with individuals not receiving regional center services.</t>
  </si>
  <si>
    <t xml:space="preserve"> Individual has access to competitive integrated employment opportunities.</t>
  </si>
  <si>
    <t xml:space="preserve"> They receive personal services in the community. They receive services at nail salons and beauty salons. they receive medical care in medical offices.</t>
  </si>
  <si>
    <t xml:space="preserve"> Individual have access to public transportation to promote their independence.</t>
  </si>
  <si>
    <t xml:space="preserve"> Individuals have control of their P &amp; I resources</t>
  </si>
  <si>
    <t xml:space="preserve"> The individuals in the home participate in individual outings are leave the home independently. They also participate in group outings to shop, the movies, or attend parties. They engage in meaningful activities with their families and friends.  They receive personal services in the community and receive services at nail salons and hair salons. They receive medical care in medical offices. They have access to public transportation and transportation provided by families and friends. They control their personal resources and are free to spend as they choose.     </t>
  </si>
  <si>
    <t xml:space="preserve"> Each individual has a current IPP on file. </t>
  </si>
  <si>
    <t xml:space="preserve"> Each individuals' IPP documents different options for supports and services. </t>
  </si>
  <si>
    <t xml:space="preserve"> IPP’s are individualized and person-centered.</t>
  </si>
  <si>
    <t xml:space="preserve"> Each individual is informed of their rights to privacy, dignity, respect, and freedom from coercion and restraint. </t>
  </si>
  <si>
    <t xml:space="preserve"> ITS has policies and procedures that address the Individuals' right to privacy, dignity, respect, and freedom from coercion and restraint. </t>
  </si>
  <si>
    <t xml:space="preserve"> ITS maintains HIPPA compliance by conducting communication about individual's personal information that ensures privacy and confidentiality. </t>
  </si>
  <si>
    <t xml:space="preserve"> We ensure privacy while using the bathroom and assisting with personal care. </t>
  </si>
  <si>
    <t xml:space="preserve"> Staff communicates with individuals based on their needs and preferences. </t>
  </si>
  <si>
    <t xml:space="preserve"> Individuals are allowed to dress or groom in a manner that is appropriate for the setting while honoring individual choice and life-style preferences. </t>
  </si>
  <si>
    <t xml:space="preserve"> Individuals are able to visit with others in private</t>
  </si>
  <si>
    <t xml:space="preserve"> Staff is trained on each individuals ISP which includes their capabilities, preferences, interests, and needs.  </t>
  </si>
  <si>
    <t xml:space="preserve"> Individuals have a closet and nightstand to store their personal belongings. </t>
  </si>
  <si>
    <t xml:space="preserve"> Individuals are able to talk on the phone, text, read mail/ email in private. </t>
  </si>
  <si>
    <t xml:space="preserve"> ITS does not impose restrictions regarding access within the service location. </t>
  </si>
  <si>
    <t xml:space="preserve"> Each individual’s rights are explained to them in a manner that they can understand. Our organization has a Policy that describes the rights of privacy, dignity, respect and freedom from coercion and restraint. Our organization is HIPPA compliant and conducts communications about individuals’ personal information that maintain confidentiality. We ensure privacy while using the bathrooms and when assisting with personal care. We communicate with individuals based on their needs and preferences. Individuals are able to visit with others in their bedrooms which provides them privacy. Each individual has their own closet to store their belongings. They are able to talk , text, and read their email in private. There are no restrictions imposed regarding access within the service location for individuals or visitors. </t>
  </si>
  <si>
    <t xml:space="preserve"> Individuals have imput and choices among daily activities based on their needs and preferences. </t>
  </si>
  <si>
    <t xml:space="preserve"> Individuals have the ability to control their own schedule. </t>
  </si>
  <si>
    <t xml:space="preserve"> We structure support so that each individual is able to interact with people they choose to, both in the community and in the home. </t>
  </si>
  <si>
    <t xml:space="preserve"> We structure support so that the individual is able to participate in activities that interest them and that corresponds with their IPP goals. </t>
  </si>
  <si>
    <t xml:space="preserve"> Individuals can choose to spend time alone in a private area. </t>
  </si>
  <si>
    <t xml:space="preserve"> ITS supports individuals autonomy to make personal decisions. </t>
  </si>
  <si>
    <t xml:space="preserve"> Individuals have input and choice of daily activities based on their needs and preferences. They have the ability to control their own schedules.  They are able to interact with people they choose to interact with. They contact their families and /or friends via their personal cell phones.  They are able to spend time alone or in a private area. We support their autonomy to make personal decisions.     </t>
  </si>
  <si>
    <t xml:space="preserve"> ITS supports individuals in choosing which staff provides their care. </t>
  </si>
  <si>
    <t xml:space="preserve"> ITS has a complaint/grievance policy for individuals to inform them how to file a grievance in communication methods outlined in their IPPS. </t>
  </si>
  <si>
    <t xml:space="preserve"> Individuals have the opportunity to modify their services or schedules and voice their concerns. </t>
  </si>
  <si>
    <t xml:space="preserve"> Our organization supports individuals choosing which staff provides their care. Our organization has a complaint/ grievance policy and they are informed how to file a grievance. Individuals have the opportunity to modify their services or schedules and /or voice their concerns regarding the services they receive and their schedule. </t>
  </si>
  <si>
    <t xml:space="preserve"> Each individual has a written admission agreement. </t>
  </si>
  <si>
    <t xml:space="preserve"> Individuals are informed about how to relocate and request new housing. </t>
  </si>
  <si>
    <t xml:space="preserve"> Eviction policies, procedures and eviction protections are identified in the Admissions Agreement. </t>
  </si>
  <si>
    <t xml:space="preserve"> Each individual has a written admission agreement. They are informed and aware of how to relocate and request new housing, </t>
  </si>
  <si>
    <t xml:space="preserve"> Individuals have a choice regarding roommates or private accommodations. </t>
  </si>
  <si>
    <t xml:space="preserve"> Individuals have the option to change roommates if desired. </t>
  </si>
  <si>
    <t xml:space="preserve"> Individuals are given the opportunity to furnish and decorate their sleeping areas based on their preferences and with their own personal items. </t>
  </si>
  <si>
    <t xml:space="preserve"> Individuals do not have the opportunity to lock their bedroom doors when the choose, </t>
  </si>
  <si>
    <t xml:space="preserve"> ITS has policies and procedures that ensure only necessary and appropriate staff have access to individual's bedrooms. </t>
  </si>
  <si>
    <t xml:space="preserve"> Each individual has a choice regarding roommates and private accommodations. They have the option to change roommates if desired. Each individuals’ bedroom is personalized with their choice of decorations and personal items. Individual do not have the ability to lock their bedroom doors when they choose, there are no locks on bedroom doors. There are policies in place to ensure only necessary and appropriate staff have access to bedrooms. </t>
  </si>
  <si>
    <t xml:space="preserve"> Individual have access to food at any time.</t>
  </si>
  <si>
    <t xml:space="preserve"> ITS allows individuals to set their own daily schedules. </t>
  </si>
  <si>
    <t xml:space="preserve"> Individuals have full access to common areas in the home such as the kitchen, dining area, and laundry. They also have comfortable seating in shared areas. </t>
  </si>
  <si>
    <t xml:space="preserve">Individuals have access to public transportation and other resources which allows them access to the community. </t>
  </si>
  <si>
    <t xml:space="preserve">Individuals have access to food at any time. They have full access to common areas in the home such as the kitchen, dining area, laundry, and comfortable seating.  They are allowed to set their own daily schedules. </t>
  </si>
  <si>
    <t xml:space="preserve"> Visitors are welcomed to visit the home at any time. </t>
  </si>
  <si>
    <t xml:space="preserve"> Individuals can go with visitors outside of the home for meals or shopping also for longer visits during holidays and weekends. </t>
  </si>
  <si>
    <t xml:space="preserve">All visitors are welcomed to the home at any time. Individuals can go outside the home for meals or shopping and also for extended visits for holidays or weekends. </t>
  </si>
  <si>
    <t xml:space="preserve"> All appliances and furniture are accessible to every individual. </t>
  </si>
  <si>
    <t xml:space="preserve">Individuals have the freedom to move about inside or outside of the home including bedrooms, bathrooms, and common spaces. Appliances and furniture are accessible to every individual. </t>
  </si>
  <si>
    <t>HX0829</t>
  </si>
  <si>
    <t>Livingwell#3</t>
  </si>
  <si>
    <t>12825 Belhaven Ave LA 90059</t>
  </si>
  <si>
    <t xml:space="preserve"> I had a house meeting and I ask the clients a few questions of the survey questions </t>
  </si>
  <si>
    <t xml:space="preserve"> We support the consumers in managing there resources and give them choices on how they spend there resources</t>
  </si>
  <si>
    <t xml:space="preserve"> Each client has there own room</t>
  </si>
  <si>
    <t xml:space="preserve">  The staff is CPI trained</t>
  </si>
  <si>
    <t xml:space="preserve"> Clients are able to make choices for themselves on a daily basis</t>
  </si>
  <si>
    <t xml:space="preserve"> The clients have a choice to change their schedules</t>
  </si>
  <si>
    <t xml:space="preserve"> The clients service coordinator will assist with the clients housing if changes need to occur.</t>
  </si>
  <si>
    <t xml:space="preserve"> The house rules support the privacy of our clients</t>
  </si>
  <si>
    <t xml:space="preserve"> The clients have access to food choices and their daily activities</t>
  </si>
  <si>
    <t xml:space="preserve"> The consumer's visitors our welcome in there home</t>
  </si>
  <si>
    <t xml:space="preserve"> All clients have accessibility to the furniture and rooms in their home</t>
  </si>
  <si>
    <t>HX0831</t>
  </si>
  <si>
    <t>9022 Stoakes Avenue, Downey, CA 90240</t>
  </si>
  <si>
    <t>(562) 307 - 4699</t>
  </si>
  <si>
    <t xml:space="preserve"> Our homes are in residential areas. </t>
  </si>
  <si>
    <t xml:space="preserve"> Our residents have ample opportunity for interaction in the community because we take them into the community such as parks, community centers, malls, etc. on a regular basis, per IPP. </t>
  </si>
  <si>
    <t xml:space="preserve"> At our homes we welcome family members and friends of our residents to visit.</t>
  </si>
  <si>
    <t xml:space="preserve"> Individuals are always given opportunities to the greatest extent possible to integrate them into the community, though  is not always possible due to Their IPP and limited resources.</t>
  </si>
  <si>
    <t xml:space="preserve"> To the greatest extent possible per IPP, Individuals are given opportunities for meaningful interaction with others who are not receiving services from a Regional Center in different environments such as the park, shopping malls, Library, amusement parks, etc.</t>
  </si>
  <si>
    <t xml:space="preserve"> when requested, each individual has a choice to go to a barber, hair salon, mall, etc.</t>
  </si>
  <si>
    <t xml:space="preserve"> Each individual has a binder at their home that includes the updated IPP.</t>
  </si>
  <si>
    <t xml:space="preserve"> Prior to placement at the facility, Facility administrator reviews their packet and meets with the individual to ensure the facility is able to meet their needs.</t>
  </si>
  <si>
    <t xml:space="preserve"> Please see comments from each question.</t>
  </si>
  <si>
    <t xml:space="preserve"> Individuals are informed of their rights and house rules at the time of their admission.</t>
  </si>
  <si>
    <t xml:space="preserve"> each individual has a binder with their personal information that is always locked.</t>
  </si>
  <si>
    <t xml:space="preserve"> Individuals are informed to close the door when going to the bathroom or taking showers and staff is trained on protecting their privacy when assisting them.</t>
  </si>
  <si>
    <t xml:space="preserve"> Staff is familiar and follows the individual IPP's that includes the methods of communication with the individual.</t>
  </si>
  <si>
    <t xml:space="preserve"> Individuals are allowed to dress in their style choices that are appropriate to the setting they may be in or going to.</t>
  </si>
  <si>
    <t xml:space="preserve"> All staff is required to be familiar with the individual likes and dislikes including their IPP's.</t>
  </si>
  <si>
    <t xml:space="preserve"> Individuals have several places to store their personal belongings including dressers, closet, lockbox.</t>
  </si>
  <si>
    <t xml:space="preserve"> Individuals are allowed their privacy when using the phone or other devices.</t>
  </si>
  <si>
    <t xml:space="preserve"> This facility does not have a delayed egress gate(s).</t>
  </si>
  <si>
    <t xml:space="preserve"> This facility has fencing all around the house for privacy, the front has an unlocked gate</t>
  </si>
  <si>
    <t xml:space="preserve"> Individuals are able to control their own schedules for most of the time, there are some exceptions when they are not able for reasons that staff  is not able to control.</t>
  </si>
  <si>
    <t xml:space="preserve"> Individuals sign an admission agreement at the time of the placement, also they are asked at the time of their quarterly meeting if they like living at the facility or if they want to move to another facility for</t>
  </si>
  <si>
    <t xml:space="preserve"> We provide individuals in our home with opportunities for privacy, decorating their room.  At this facility each individual has their own bedroom.</t>
  </si>
  <si>
    <t xml:space="preserve"> The individual has the freedom to go anywhere in the house except cannot go into the other individuals bedroom without their consent.</t>
  </si>
  <si>
    <t xml:space="preserve"> Individuals have the freedom to go anywhere in the house, use the facility furniture and appliances with the exception  that they cannot go into the other individuals bedrooms, use other individual personal belongings, furniture or appliances without their consent.</t>
  </si>
  <si>
    <t>HX0834</t>
  </si>
  <si>
    <t>Dwight  Gossett</t>
  </si>
  <si>
    <t>Gossett Residential Services, Inc #1</t>
  </si>
  <si>
    <t>9027 South Halldale Avenue, Los Angeles, CA  90047</t>
  </si>
  <si>
    <t>Dwight Gossett</t>
  </si>
  <si>
    <t>3233599805</t>
  </si>
  <si>
    <t xml:space="preserve">On a on-going basis we speak with the people we serve, about services they receive. </t>
  </si>
  <si>
    <t xml:space="preserve"> Yes, the people we service have opportunities to interact with the community unsupervised and supervised. </t>
  </si>
  <si>
    <t xml:space="preserve"> The people we serve are encourgaed to make personal choices and they are supposed by the Regional Center Service Coordinator's, their Individual Program Plan (IPP) and facility staff.</t>
  </si>
  <si>
    <t xml:space="preserve"> The people we serve choices and preferences are considered before all final decisions are made.</t>
  </si>
  <si>
    <t xml:space="preserve"> The people we serve and their visitors are not allowed in staff bedroom or closet.</t>
  </si>
  <si>
    <t xml:space="preserve"> The people we serve have rights of privacy, we treat each with dignity and respect.  We do not use any form of coercion and restraint in our facility.</t>
  </si>
  <si>
    <t xml:space="preserve"> The people we serve, personal choices are always considered and taken into account</t>
  </si>
  <si>
    <t xml:space="preserve"> The people we serve are allowed to determine if they would like to retire from their day activity programs.</t>
  </si>
  <si>
    <t xml:space="preserve"> Working closely with Regional Center staffing we are able to make sure all services are being met/received.</t>
  </si>
  <si>
    <t xml:space="preserve"> The facility administrators ensure that proper personnel has access to locked bedrooms with the people we serve permission in compliance with title 22.</t>
  </si>
  <si>
    <t xml:space="preserve"> Visitors are welcomed between the hours of 10:00 am to 10:00 pm Sunday - Thursday and Friday - Saturday and from 9:00 am - 10:00pm</t>
  </si>
  <si>
    <t xml:space="preserve"> The people we serve are allowed to leave facility with family, friends and visitors.</t>
  </si>
  <si>
    <t xml:space="preserve"> Yes, all areas are accessible, excluding staff bedroom and closet.</t>
  </si>
  <si>
    <t>HX0836</t>
  </si>
  <si>
    <t xml:space="preserve">Absolute Managed Care II </t>
  </si>
  <si>
    <t>2033 W. Imperial Hwy  Los Angeles  90047</t>
  </si>
  <si>
    <t>214-420-4247</t>
  </si>
  <si>
    <t xml:space="preserve"> My staff and I explained HCBS and what it means. We went through the Clients Rights and made sure they all understood them.  We discussed their likes and dislikes and asked what could be done better </t>
  </si>
  <si>
    <t xml:space="preserve"> The individuals in our home have the right to choose transportation methods. A few of them are working in integrated settings in the community</t>
  </si>
  <si>
    <t xml:space="preserve"> All the individuals in our home were given options for placement.</t>
  </si>
  <si>
    <t xml:space="preserve"> We do not use restraints or impose restrictions on any individuals we service. We do not have any delayed egress</t>
  </si>
  <si>
    <t xml:space="preserve"> We are meeting this requirement. All the individuals  in the home have access to to outside activities that do not include our staff or others in the home. We do have private areas of space</t>
  </si>
  <si>
    <t xml:space="preserve"> We are developing an updated and more private form for reporting grievances.</t>
  </si>
  <si>
    <t xml:space="preserve"> We don't currently have leases in place. We. do have admission agreements</t>
  </si>
  <si>
    <t xml:space="preserve"> Individuals in the home do have locks on doors per request</t>
  </si>
  <si>
    <t xml:space="preserve"> the home has no restrictions as to where the individuals can go. It is their home. This group frequently sets their own schedules. some work, other attend the gym and leave with friends</t>
  </si>
  <si>
    <t xml:space="preserve"> Visiting times were set and agreed upon by the individuals in the home.</t>
  </si>
  <si>
    <t xml:space="preserve"> All individuals agreed upon visiting hours</t>
  </si>
  <si>
    <t xml:space="preserve"> This home meets the needs of the individuals that live there</t>
  </si>
  <si>
    <t>HX0839</t>
  </si>
  <si>
    <t>Dorothy Burnett</t>
  </si>
  <si>
    <t>elizabethresidentalhome</t>
  </si>
  <si>
    <t>3807 east elizabeth st</t>
  </si>
  <si>
    <t>dorothy burnett</t>
  </si>
  <si>
    <t>14242426870</t>
  </si>
  <si>
    <t xml:space="preserve"> Because of the Lanterman Act</t>
  </si>
  <si>
    <t xml:space="preserve"> Sometimes they are placed without you having the opportunity being aware of some if their behaviors</t>
  </si>
  <si>
    <t>Reading there IPP</t>
  </si>
  <si>
    <t xml:space="preserve"> Schedules are sometimes not met due to the cancellation of activities affairs or doctor appointments</t>
  </si>
  <si>
    <t xml:space="preserve"> Due to Lanterman Act</t>
  </si>
  <si>
    <t xml:space="preserve"> I felt like the requirement were met and there right of choice regardless of there disabilities </t>
  </si>
  <si>
    <t xml:space="preserve"> There law requires that each individual be treated equal respect regardless of the sex, race, disability</t>
  </si>
  <si>
    <t xml:space="preserve"> Consumers a have a right and a choice to what they desire to eat and roommate of there choice</t>
  </si>
  <si>
    <t xml:space="preserve"> They are at right to visit outside the facility with the right Documentation for protection </t>
  </si>
  <si>
    <t xml:space="preserve"> Consumers have a right to decorate there room of there choice ex: colors and paintings pictures</t>
  </si>
  <si>
    <t>hx0841</t>
  </si>
  <si>
    <t>Regina Johnson</t>
  </si>
  <si>
    <t>Gossett Residential Services Inc #2</t>
  </si>
  <si>
    <t>1939 West 79Th Street Los Angeles Ca 90047</t>
  </si>
  <si>
    <t>310-351-3484</t>
  </si>
  <si>
    <t xml:space="preserve"> The Individuals we service are Non-Verbal. </t>
  </si>
  <si>
    <t xml:space="preserve"> Yes, the people we service have opportunities to interact with the community supervised. </t>
  </si>
  <si>
    <t xml:space="preserve"> The people we serve, personal choices are always considered and taken into account.  But because their non-verbal staff monitors activities, for likes or dislikes.</t>
  </si>
  <si>
    <t xml:space="preserve"> Non-verbal, thru their actions we can tell if they like or dislike something.</t>
  </si>
  <si>
    <t xml:space="preserve"> We monitor, the people we serve to determine if they would like to retire from their day activity programs.</t>
  </si>
  <si>
    <t xml:space="preserve"> Individuals are given free access at all times.  But because they are non-verbal they can't set their own daily schedules or use public transportation.</t>
  </si>
  <si>
    <t>HX0843</t>
  </si>
  <si>
    <t>Home 2 U 9</t>
  </si>
  <si>
    <t>La Quisha Anderson</t>
  </si>
  <si>
    <t>3834 West Blvd. Los Angeles, CA 90008</t>
  </si>
  <si>
    <t>2133009588</t>
  </si>
  <si>
    <t xml:space="preserve"> Individuals have the right to  participate and interact within the community. There is no limit on that. </t>
  </si>
  <si>
    <t xml:space="preserve"> The individuals have the right to go out into the community and be granted whatever services they choose to pursue. With assistance or without (their choice)</t>
  </si>
  <si>
    <t xml:space="preserve"> We go over the IPP before a individual is admitted into our facility. The IPP&lt;e2&gt;&lt;80&gt;&lt;99&gt;s are a direct map to how the clients services shall be laid out. If they want to make changes we will go with the flow. Their rights, their choice!</t>
  </si>
  <si>
    <t xml:space="preserve"> We are here to help the individuals to the best of our knowledge and help them to maintain an as much as an independent lifestyle that they would like to pursue. Currently visiting guidelines have somewhat changed due to the Covid-19 pandemic.</t>
  </si>
  <si>
    <t xml:space="preserve"> These are all personal rights in which we abide by. They all have free will to do as they please.</t>
  </si>
  <si>
    <t xml:space="preserve"> We believe that goals change, and so does the mind as we grow. We have the right to make our own decisions and decide what is best for us. And if assistance is needed it is provided to the individual with help making some of those decisions. We encourage the individuals to speak up for what they want and believe in.</t>
  </si>
  <si>
    <t xml:space="preserve"> Each individual enters the facility and they are read their right to leave whenever they want. Their right to appeal any decisions and so forth.</t>
  </si>
  <si>
    <t xml:space="preserve"> This is their home they have the right to style it, move about and get comfortable wherever they please. As long as they are respectful of each others space.</t>
  </si>
  <si>
    <t xml:space="preserve"> The consumers needs are being met. The consumers are our family and we treat them as such. We allow them to live with control over their day to day living.</t>
  </si>
  <si>
    <t xml:space="preserve"> Covid-19 has changed the way we operate visits. Due to the spread of the virus there is a temporal rule in place where there are NO INSIDE VISITS ALLOWED. At this time. We are keeping our social distancing rules in effect. Only emergency personnel and staff and of course consumers are allowed inside the home. Otherwise they would be free to have whomever they want over.</t>
  </si>
  <si>
    <t xml:space="preserve"> The individuals have always had the right to visits. And the right to go on visits. To family and friends.</t>
  </si>
  <si>
    <t xml:space="preserve"> Again this is their home, they have access to everything, as long as it’s not someone else’s personnel belongings they are ok to do as they please.</t>
  </si>
  <si>
    <t>HX0845</t>
  </si>
  <si>
    <t>B-ALL Unlimited LLC</t>
  </si>
  <si>
    <t>4108 W 59th Place</t>
  </si>
  <si>
    <t xml:space="preserve">  Clients were asked general questions as it related to the survey.</t>
  </si>
  <si>
    <t xml:space="preserve"> All clients are given the opportunity to travel as needed and the have options in terms of employment.</t>
  </si>
  <si>
    <t xml:space="preserve"> All clients have the opportunity to develop goals and interests and follow them.</t>
  </si>
  <si>
    <t xml:space="preserve"> All clients are able to have access to their personal items and to lock them up if needed. They have access to the phone and some have their own computers.</t>
  </si>
  <si>
    <t xml:space="preserve"> All clients are able to make decisions based upon what they want to do. we fully support them and their choices.</t>
  </si>
  <si>
    <t xml:space="preserve"> All Clients are free to express their opinions about the services they receive. Their choices are reflected in their IPPs and change as needed.</t>
  </si>
  <si>
    <t xml:space="preserve"> All clients know that they can move if they desire.  they sign and admission agreement upon moving in. They know that they can move or make changes within the living arrangement.</t>
  </si>
  <si>
    <t xml:space="preserve"> All clients have access to their rooms, and they have the choice to move rooms or room mates.  They all have the room for privacy whenever its needed.</t>
  </si>
  <si>
    <t xml:space="preserve"> All clients have full access to the kitchen and the food of their choice. They can also use public transportation if they desire.</t>
  </si>
  <si>
    <t xml:space="preserve"> All clients are able to have visitors if they desire. They are also able to leave the house an eat out or visit with friends or family.</t>
  </si>
  <si>
    <t xml:space="preserve"> All clients have access to the entire house. The furniture is accessible to them as well.</t>
  </si>
  <si>
    <t>HX0848</t>
  </si>
  <si>
    <t xml:space="preserve"> Yes, there are visiting areas. Information in program plan. </t>
  </si>
  <si>
    <t xml:space="preserve"> No information, our requirements are in our program plan. </t>
  </si>
  <si>
    <t xml:space="preserve"> Yes, see program plan. </t>
  </si>
  <si>
    <t xml:space="preserve"> Program plan. </t>
  </si>
  <si>
    <t xml:space="preserve"> Yes, in our policies and procedures. </t>
  </si>
  <si>
    <t xml:space="preserve"> Individuals freely have access as needed. </t>
  </si>
  <si>
    <t>HX0850</t>
  </si>
  <si>
    <t>HX0852</t>
  </si>
  <si>
    <t xml:space="preserve">Beatriz Milian-Torres </t>
  </si>
  <si>
    <t xml:space="preserve">Downey Home </t>
  </si>
  <si>
    <t>11403 Horton Ave., Downey, CA. 90241</t>
  </si>
  <si>
    <t>Beatriz Milian-Torres</t>
  </si>
  <si>
    <t>562-445-7356</t>
  </si>
  <si>
    <t xml:space="preserve"> All facility residents are provided with clear options as to who may provided services and support to them, as well as the ongoing opportunity for them to voice their requests for any other desired optional service(s).</t>
  </si>
  <si>
    <t xml:space="preserve"> In accordance with our Program Statement, all residents are provided with ample privacy in their respective bedrooms, as well as in their use of facility bathrooms. They also have  the freedom to decorate their bedrooms, as well as the lockable doors.</t>
  </si>
  <si>
    <t>HX0859</t>
  </si>
  <si>
    <t>HX0861</t>
  </si>
  <si>
    <t xml:space="preserve"> All individuals have choices  to participate in all activities, outings and services. Transportation always provided.</t>
  </si>
  <si>
    <t xml:space="preserve"> All residents prior to admissions have IPP.</t>
  </si>
  <si>
    <t xml:space="preserve"> All clients prior to admission receive Client Rights. They  posted on wall  though out the facility and they are given a copy.</t>
  </si>
  <si>
    <t xml:space="preserve"> Activity calendars is planned with all individuals and posted monthly and subject to change per residents request.</t>
  </si>
  <si>
    <t xml:space="preserve"> All clients are able to participate in there Annual IPP meetings as well as monthly house meeting to discuss their personal choices and concerns.</t>
  </si>
  <si>
    <t xml:space="preserve"> All residents prior to admission has their rights, admission agreement, and eviction policy in place and signed on date of admission.</t>
  </si>
  <si>
    <t xml:space="preserve"> All policies and procedures are in place for each individual based on their individual need and  current IPP and moving prior to admission.</t>
  </si>
  <si>
    <t xml:space="preserve"> Prior to admission and during  monthly meetings it is discussed with each resident.</t>
  </si>
  <si>
    <t xml:space="preserve"> Each individual has right the leave the facility. Unless it is stated the can not in their IPP. Subject to change.</t>
  </si>
  <si>
    <t>HX0863</t>
  </si>
  <si>
    <t>TML Adult Residential</t>
  </si>
  <si>
    <t>812 s. Bullis RD Compton CA 90221</t>
  </si>
  <si>
    <t xml:space="preserve"> consumers have access to resource</t>
  </si>
  <si>
    <t xml:space="preserve"> All consumers have IPP when placed</t>
  </si>
  <si>
    <t xml:space="preserve"> all Consumers rights are respected</t>
  </si>
  <si>
    <t xml:space="preserve"> all consumers are supported</t>
  </si>
  <si>
    <t xml:space="preserve"> all consumers make their own decisions</t>
  </si>
  <si>
    <t xml:space="preserve"> all consumers are aware facility rules</t>
  </si>
  <si>
    <t xml:space="preserve"> all consumers are able to make their own decor</t>
  </si>
  <si>
    <t xml:space="preserve"> all consumers are able to make their own schedule</t>
  </si>
  <si>
    <t>HX0865</t>
  </si>
  <si>
    <t>acosta family homes</t>
  </si>
  <si>
    <t>875 s. aranbe ave compton 90220</t>
  </si>
  <si>
    <t xml:space="preserve"> individuals are allowed visitors</t>
  </si>
  <si>
    <t xml:space="preserve"> house is accessible by all  individuals</t>
  </si>
  <si>
    <t>HX0868</t>
  </si>
  <si>
    <t>Ben Membreno</t>
  </si>
  <si>
    <t>Pathway Regional Employment Support Services</t>
  </si>
  <si>
    <t>3205 W. 54th St Los Angeles</t>
  </si>
  <si>
    <t>3232294718</t>
  </si>
  <si>
    <t>SCLARC;SDRC</t>
  </si>
  <si>
    <t xml:space="preserve"> Discussion about group choices; activities, curriculum, events, program satisfactions </t>
  </si>
  <si>
    <t xml:space="preserve"> Individuals frequently meet and interact with employers.</t>
  </si>
  <si>
    <t xml:space="preserve"> Initial Assessment Report is conducted with each individual, ask work preference and throughout the process to seek employment</t>
  </si>
  <si>
    <t xml:space="preserve"> Currently pending updated IPP's.</t>
  </si>
  <si>
    <t xml:space="preserve"> Working closely with our regional center partners.</t>
  </si>
  <si>
    <t xml:space="preserve"> except an office area, otherwise no restrictions</t>
  </si>
  <si>
    <t xml:space="preserve"> We do not need to use physical or pharmaceutical means to control client behavior.</t>
  </si>
  <si>
    <t xml:space="preserve"> We do not have any individual that would require this system within the facility.</t>
  </si>
  <si>
    <t xml:space="preserve"> We follow Consumer Rights.  Each staff is presented with  Consumer Rights at the start of employment and throughout  Documented within Orientation checklist.</t>
  </si>
  <si>
    <t xml:space="preserve"> We conduct training and work with each individuals to set smart goals.  We seek to understand their objective, identify measurable steps, and help them to reach individuals goals within the program.</t>
  </si>
  <si>
    <t xml:space="preserve"> Our Consumer Handbook outlines their choices within our    service model and how to address individual concerns.  Consumer Rights are reviewed annually.</t>
  </si>
  <si>
    <t>HX0870</t>
  </si>
  <si>
    <t>Luther Waters III</t>
  </si>
  <si>
    <t>LNW III</t>
  </si>
  <si>
    <t>10640 S. Manhattan Place</t>
  </si>
  <si>
    <t>3234916572</t>
  </si>
  <si>
    <t xml:space="preserve"> We asked our individuals as we went through this survey to answer the questions. </t>
  </si>
  <si>
    <t xml:space="preserve"> We are in the community quite often.  our individuals participate in activities of like aged people.</t>
  </si>
  <si>
    <t xml:space="preserve"> two of our individuals hold part time employment.</t>
  </si>
  <si>
    <t xml:space="preserve"> In our home, our guys hold jobs. they receive pay checks and manage their money as they desire.</t>
  </si>
  <si>
    <t xml:space="preserve"> our guys are able to participate in their IPPs  as this is a road map to reaching their personal goals.</t>
  </si>
  <si>
    <t xml:space="preserve"> our guys have privacy as they desire it. they are well versed in their personal rights. they have their own cell phones as well, so they are fairly independent as well.</t>
  </si>
  <si>
    <t xml:space="preserve"> our guys are very outspoken as it relates to their needs.  they will tell us exactly what they want in every aspect of our home. they decide outings and when and where they eat.</t>
  </si>
  <si>
    <t xml:space="preserve"> our guys can make their own decisions on what they do each day.  they have a choice of their day program or work and for how many hours they participate.</t>
  </si>
  <si>
    <t xml:space="preserve"> our guys have the choice of where they live and if they want to move.</t>
  </si>
  <si>
    <t xml:space="preserve"> Our guys can select their rooms. They can redecorate when they want. its all up to them.</t>
  </si>
  <si>
    <t xml:space="preserve"> our guys have access to public transportation as they desire. They can enter the kitchen when they desire as well.</t>
  </si>
  <si>
    <t xml:space="preserve"> our guys can go out if they want whenever they desire.</t>
  </si>
  <si>
    <t xml:space="preserve"> Our guys have access to the entire house and appliances and furniture as needed.</t>
  </si>
  <si>
    <t>HX0873</t>
  </si>
  <si>
    <t>Marlon Williams</t>
  </si>
  <si>
    <t>Dora's Residential Care</t>
  </si>
  <si>
    <t>5445 7th Avenue Los Angeles, CA 90043</t>
  </si>
  <si>
    <t>323-992-0377</t>
  </si>
  <si>
    <t xml:space="preserve">  We strive to recognize and implement personal choice and provide individualized consumer options.  We comply with policy and procedures, IPP and program and design.</t>
  </si>
  <si>
    <t xml:space="preserve"> We strive to recognize and implement personal choice and provide individualized consumer options.  We comply with policy and procedures, IPP and program and design.</t>
  </si>
  <si>
    <t xml:space="preserve"> IPP's are obtained, reviewed and kept on file.</t>
  </si>
  <si>
    <t xml:space="preserve"> We comply with the program plan, IPP and policy and procedures.</t>
  </si>
  <si>
    <t xml:space="preserve"> With regard to the above question, not every provider has to provide the option of a private room, however, consumers must have a choice of whom they share a room.</t>
  </si>
  <si>
    <t xml:space="preserve"> Choices and rights of all consumers involved are always considered.  When all parties agree, a room change is facilitated.</t>
  </si>
  <si>
    <t xml:space="preserve"> Residence council sets house visiting agreement.</t>
  </si>
  <si>
    <t>HX0875</t>
  </si>
  <si>
    <t>RONESHIA JONES</t>
  </si>
  <si>
    <t>INFINITE QUALITY CARE, LLC</t>
  </si>
  <si>
    <t>14112 S ALBERTSON AVE. COMPTON CA. 90222</t>
  </si>
  <si>
    <t>5626185781</t>
  </si>
  <si>
    <t xml:space="preserve"> Individuals who were able to articulate and respond to questions asked were included. </t>
  </si>
  <si>
    <t xml:space="preserve"> There is restricted access due to COVID-19. Individuals utilize telephone and video teleconference for visiting purposes when needed.</t>
  </si>
  <si>
    <t xml:space="preserve"> Employment opportunities are accessible for individuals interested and capable of fulfilling employment opportunities.</t>
  </si>
  <si>
    <t xml:space="preserve"> Individuals experience full access to the community and are presented with options accommodating their individual needs and level of competence.</t>
  </si>
  <si>
    <t xml:space="preserve"> Individuals and/or family members participated in selecting IQC residential care setting.</t>
  </si>
  <si>
    <t xml:space="preserve"> Individuals are provided privacy for incontinence care, grooming, visiting, telephone/video communications, personal belongings, etc. Individuals rights/preferences are respected and acknowledged among staff.</t>
  </si>
  <si>
    <t xml:space="preserve"> Individuals have free will in engagements/activities in group or solo. Individuals are presented with various alternatives for activities of interest. Autonomy is encouraged and supported daily.</t>
  </si>
  <si>
    <t xml:space="preserve"> Individuals are able to work with staff of their choice when feasible and able to modify schedules to accommodate their needs daily.</t>
  </si>
  <si>
    <t xml:space="preserve"> Individuals are presented with agreements at finalization of placement. Information regarding tenancy is provided and acknowledged with individuals and/or family members.</t>
  </si>
  <si>
    <t xml:space="preserve"> Individuals have the right to close and lock their doors as needed and decorate their rooms and area to their liking. Staff has access to all locked doors on the premises.</t>
  </si>
  <si>
    <t xml:space="preserve"> Individuals are free to eat when they're hungry. Individuals have access to transportation by way of outside public transportation services and in house transportation by way of staff.</t>
  </si>
  <si>
    <t xml:space="preserve"> Individuals are encouraged to invite guest and visit guest away from the residential care setting when possible and as often as they wish.</t>
  </si>
  <si>
    <t xml:space="preserve"> Individuals have plenty of space to move about freely and without confinement. All assistive devices/grab bars, ramps are in place to aid in free movement.</t>
  </si>
  <si>
    <t>HX0877</t>
  </si>
  <si>
    <t>C &amp; H #7 Residential Care for Elderly</t>
  </si>
  <si>
    <t>4702 East San Vicente Street, Compton, CA 90221</t>
  </si>
  <si>
    <t xml:space="preserve"> The individuals were personally interviewed by the licensee of the home during the self-assessment process. Each person gave input about their likes and dislikes, about the living arrangements. What are the house rules and what kind of activities were provided. </t>
  </si>
  <si>
    <t xml:space="preserve"> The individuals do have the option to control their personal items, however the individuals do not have the capability to manage their finances.</t>
  </si>
  <si>
    <t xml:space="preserve"> In the clients rights form it states the individual has a right to make choices concerning their daily life in the facility.</t>
  </si>
  <si>
    <t xml:space="preserve"> It is a requirement that the individuals rights are posted in the home. The individual must have a signed copy of his/her personal rights in their file.</t>
  </si>
  <si>
    <t xml:space="preserve"> The home respects and observes all HIPPA laws and requirements.</t>
  </si>
  <si>
    <t xml:space="preserve"> The bathroom has a door and when it is being occupied</t>
  </si>
  <si>
    <t xml:space="preserve"> All staff are fingerprinted through the Department of Social Services and when they are cleared to be in the house, then they will be appropriate.</t>
  </si>
  <si>
    <t xml:space="preserve"> Yes the individuals are free to access their house.</t>
  </si>
  <si>
    <t xml:space="preserve"> Yes, they can leave their home as long as they sign out when they leave.</t>
  </si>
  <si>
    <t xml:space="preserve"> There  is no written policy, it's just allowed.</t>
  </si>
  <si>
    <t>HX0879</t>
  </si>
  <si>
    <t>Dr. Dwon Phillips Hill</t>
  </si>
  <si>
    <t>Top of the Hill Adult Care Facility</t>
  </si>
  <si>
    <t>806 East Sandpoint Court Carson CA 90746</t>
  </si>
  <si>
    <t>310-720-5458</t>
  </si>
  <si>
    <t xml:space="preserve"> Each consumer receives and individual evaluation. </t>
  </si>
  <si>
    <t xml:space="preserve"> Because has a choice and we provide mobility training so consumer has choice.</t>
  </si>
  <si>
    <t xml:space="preserve"> Staff is involved and we meet with the service coordinator at SCLARC as active participants.</t>
  </si>
  <si>
    <t xml:space="preserve"> In the facility consumer has their rights such as rights to telephone and secure their personal belongings. We allow each of them their own personal space and option to secure items in locked area.</t>
  </si>
  <si>
    <t xml:space="preserve"> Based on the each consumer and each is different so it depends on what their IPP states as to how we will proceed.</t>
  </si>
  <si>
    <t xml:space="preserve"> Consumers have a semi- private to own room. They are given options to vote and we take them, if needed, to voting areas.</t>
  </si>
  <si>
    <t xml:space="preserve"> Based on the consumers need and desire we determine if they prefer day program or work. We assess if their able to do each and which is best for each.</t>
  </si>
  <si>
    <t xml:space="preserve"> We provide a residency and admission agreement which is supplied and explained.</t>
  </si>
  <si>
    <t xml:space="preserve"> They have the option to decorate and choose items they prefer to have in their rooms as well as securing privacy and locking of bedroom door.</t>
  </si>
  <si>
    <t xml:space="preserve"> Each consumer has the right to navigate around the house at their leisure. They can cook and do things in the kitchen if approved in their IPP.</t>
  </si>
  <si>
    <t xml:space="preserve"> Consumers are allowed visitors but they must remain in common areas. They can go with family member and friends, if approved and they agree to sign in and out.</t>
  </si>
  <si>
    <t xml:space="preserve"> Consumers are provided adequate furniture that includes a bed, dresser, lamp and chair.</t>
  </si>
  <si>
    <t>HX0881</t>
  </si>
  <si>
    <t>Peak Performance Specialized Home 2</t>
  </si>
  <si>
    <t>7029 Arlington Avenue</t>
  </si>
  <si>
    <t>323-778-2072</t>
  </si>
  <si>
    <t xml:space="preserve"> On-going dialogue aligned with Federal Requirements. </t>
  </si>
  <si>
    <t xml:space="preserve"> Consumer Rights are posted</t>
  </si>
  <si>
    <t xml:space="preserve"> We adhere to Consumer Rights.  Each staff is presented with  Consumer Rights at the start of employment and throughout.  Consumer Rights are posted throughout the facility.</t>
  </si>
  <si>
    <t xml:space="preserve"> In addition to providing the services stated above, each resident will be given the choice of attending an outside day program (e.g., Behavioral Management Day Center, Work Program, etc.). The selected program will be based on the consumer interest, level of functioning and maladaptive behaviors.  Peak Performance Specialized Facility II policy that 24-hour coverage be provided.  Therefore, day program attendance is not be mandatory and staff will be available in the event of emergencies.  Program Design page 8</t>
  </si>
  <si>
    <t xml:space="preserve"> Each individual has an approved Lease Agreement, that outlines evictions and appeals in addition to the Admission Agreement, and House Rules that outlines individual rights and procedures.</t>
  </si>
  <si>
    <t xml:space="preserve"> Post weekly menus in the kitchen, which will include the food preferences and consider the special diets of the residents (as necessary).</t>
  </si>
  <si>
    <t xml:space="preserve"> Individuals may have visitors during waking hours, provided that such visitations do not infringe upon the rights of other residents.</t>
  </si>
  <si>
    <t xml:space="preserve"> The home is modified &amp; furnished with adaptive equipment to accommodate the physical challenges of the residents (e.g., wheelchair ramps, bed rails/ bed transfer equipment, living room, kitchen &amp; bathroom modifications, wall bars, etc.)</t>
  </si>
  <si>
    <t>HX0885</t>
  </si>
  <si>
    <t>Precisely Divine, Inc</t>
  </si>
  <si>
    <t>815 East 85th St Los Angeles, CA 90001</t>
  </si>
  <si>
    <t xml:space="preserve"> Questions were discussed in the resident's monthly meeting. </t>
  </si>
  <si>
    <t xml:space="preserve"> The home and services are provided in a residential environment. </t>
  </si>
  <si>
    <t xml:space="preserve"> All residents require staff support with community outings, our current staffing ratio (3:1) and budget, may affect the ability to support the individual's desire to extend certain activities. However, we try to plan ahead in the attempt to support client&lt;e2&gt;&lt;80&gt;&lt;99&gt;s aspirations.</t>
  </si>
  <si>
    <t xml:space="preserve"> Residents are encouraged and supported in interacting and being immersed with the general population on a weekly basis. This has included, but not limited to religious services, barber shops, nail salons, holiday parades, farmers market, etc.</t>
  </si>
  <si>
    <t xml:space="preserve"> During the quarterly meeting with the support group with includes the client, service coordinator, home representative, and any other desired persons to the client, residents are given the opportunity to explore employment. If that is a goal of the resident, we work will the support to make sure desires are addressed.</t>
  </si>
  <si>
    <t xml:space="preserve"> All medical, dental, and personal care (beauty services) are conducted outside of the resident's home.</t>
  </si>
  <si>
    <t xml:space="preserve"> Clients are signed up with Access transportation where applicable.</t>
  </si>
  <si>
    <t xml:space="preserve"> Staffing ratio and costs have affected our ability to fully meet HCBS requirements as it relates to access to the community.</t>
  </si>
  <si>
    <t xml:space="preserve"> Each individual's IPP describes and addresses client's desire to live in the residence.</t>
  </si>
  <si>
    <t xml:space="preserve"> The clients have the opportunity to visit home prior to placement and their desires or change placement are regularly documented in all reports.</t>
  </si>
  <si>
    <t xml:space="preserve"> Matters detailed above are reiterated during the resident council's monthly meeting with the help of the administrator.</t>
  </si>
  <si>
    <t xml:space="preserve"> Related signs are posted in the common areas which includes pictures as descriptors for those who lack the ability to read.</t>
  </si>
  <si>
    <t xml:space="preserve"> Client's personal information is stored away, only being accessible for those that they serve and those who support them. Unauthorized individuals do not have access.</t>
  </si>
  <si>
    <t xml:space="preserve"> All bathrooms have doors and clients are reminded to shut them when using the restroom.</t>
  </si>
  <si>
    <t xml:space="preserve"> Resident's can use their rooms to utilize privacy with company. If the client has a semi-private room, their roommate must approve/agree.</t>
  </si>
  <si>
    <t xml:space="preserve"> Updates, reviews, and/or changes in the client's needs/services are addressed at meeting conducted bi-monthly.</t>
  </si>
  <si>
    <t xml:space="preserve"> All residents have a personal nightstand and an option to purchase a lockbox for valuables.</t>
  </si>
  <si>
    <t xml:space="preserve"> Residents can make and receive calls as desired. A cordless phone is available for more privacy.</t>
  </si>
  <si>
    <t xml:space="preserve"> Visitors are restricted from areas where the client's personal information is stored.</t>
  </si>
  <si>
    <t xml:space="preserve"> Residents in our care are treated with dignity and respect. They are free from harm and abuse as well as encouraged to speak out if they have any concerns.</t>
  </si>
  <si>
    <t xml:space="preserve"> With the help of the residents, staff are able to curate a structured plan to benefit the desires of the client.</t>
  </si>
  <si>
    <t xml:space="preserve"> An example of this would be our of our resident's interest in art. To support his hobby, we have put together an art book that displays all of his works. Art supplies have been purchased as well and activities are done weekly.</t>
  </si>
  <si>
    <t xml:space="preserve"> The residence has various locations inside and outside for eating.</t>
  </si>
  <si>
    <t xml:space="preserve"> The residents are all registered to vote. Each home is equipped to support an individual's right to religious practices.</t>
  </si>
  <si>
    <t xml:space="preserve"> With the help of the clients, an activity calendar is developed each month to meet the needs, goals, and desires of those living in the home.</t>
  </si>
  <si>
    <t xml:space="preserve"> When providing support to our residents, their spoken/preferred language is always considered. Accommodations are made when possible and appropriate.</t>
  </si>
  <si>
    <t xml:space="preserve"> Annually, the grievance policy is reviewed by clients and placed in their individual files.</t>
  </si>
  <si>
    <t xml:space="preserve"> Residents are free to address their concerns openly and are encouraged to do so. In the event that there are grievances, accommodations will be pursued.</t>
  </si>
  <si>
    <t xml:space="preserve"> This is reviewed quarterly by the home and service coordinator.</t>
  </si>
  <si>
    <t xml:space="preserve"> Upon admission, every individual will review and sign an admission agreement. The agreement includes examples of their rights and causes for eviction.</t>
  </si>
  <si>
    <t xml:space="preserve"> If a home can accommodate a room change, it will occur immediately.</t>
  </si>
  <si>
    <t xml:space="preserve"> However, the home has a pair of extra keys used for safety checks/emergencies per facility protocol.</t>
  </si>
  <si>
    <t xml:space="preserve"> All privacy requirements are being followed and implemented as stated.</t>
  </si>
  <si>
    <t xml:space="preserve"> Residents in the home generally have family-style meals unless they decide not to join. Each home supports the clients in designing a schedule that meets their needs. The staff also assists residents with meal preparation.</t>
  </si>
  <si>
    <t xml:space="preserve"> Some residents are registered with Acess transportation and are encouraged to do so. They are other travel training options available for those who would like to participate.</t>
  </si>
  <si>
    <t xml:space="preserve"> Food and snacks are out and available for consumption.</t>
  </si>
  <si>
    <t xml:space="preserve"> Because our client's desires are always considered. There are times where an individual may not feel comfortable with some visitors. In that event, staff will request the visit not to be extended and if there is a concern of safety, visiting times will be limited.</t>
  </si>
  <si>
    <t xml:space="preserve"> Residents are supported and encouraged to foster relationships with others outside of the home.</t>
  </si>
  <si>
    <t xml:space="preserve"> For reasons of safety and supervision, visitation may be limited because of the desires of other residents in the home.</t>
  </si>
  <si>
    <t xml:space="preserve"> Individuals in the home have full physical capability and require no adaptive equipment.</t>
  </si>
  <si>
    <t>HX0887</t>
  </si>
  <si>
    <t>Karina Andrade</t>
  </si>
  <si>
    <t xml:space="preserve">EL ARCA </t>
  </si>
  <si>
    <t>4008 Florence Ave, Bell, CA 90201</t>
  </si>
  <si>
    <t xml:space="preserve">Karina Andrade </t>
  </si>
  <si>
    <t>3237187676</t>
  </si>
  <si>
    <t xml:space="preserve">  via phone</t>
  </si>
  <si>
    <t xml:space="preserve"> consumers have options for completing activities outside the facility on a 1:1 ratio</t>
  </si>
  <si>
    <t xml:space="preserve"> The individual has a yearly meeting with the Program and Service Coordinator. The IPP plans are  discussed and if changes are requested it is documented and revised at the moment. If at anytime during the  year the Individual wants to add/remove a goal in their IPP it will be revised</t>
  </si>
  <si>
    <t xml:space="preserve"> Individuals receive a copy of their civil rights annually and are signed by the individual. We provide a  locked location to store personal items. The individual has every right to dress of their liking and use electronic  devices. The individual has full privacy in the restrooms only if the individual request assistance will the direct  staff step in and assist.</t>
  </si>
  <si>
    <t xml:space="preserve"> The individual will request different location such as a patio to eat their breakfast, lunch, or snack.  The individual has their own schedule of what activities or goals they would like to work on. If the individual  request not to attend program due to a religion event the program supports that decision. If the individual  request to vote and is not a registered voter the direct staff will notify social worker or Program Director and  contact service coordinator to assist the individual to register.</t>
  </si>
  <si>
    <t xml:space="preserve"> If the individual makes a request of not being in the same area as a staff he/she don’t want to work  with the appropiate steps will be taken to make sure the individual feels comfortable to be in that area. The  individual can request a certain staff to assist at any time. If the individual no longer wants to be in the program  the program director will contact service coordinator to assist the request from the individual. A griveance  form is given to the individual annually and individual signs and returns the form.</t>
  </si>
  <si>
    <t xml:space="preserve"> Although I believe we are in compliance, we will make any adjustments deemed necessary by the vendorizing RC therefore I am choosing YES for question R2</t>
  </si>
  <si>
    <t>HX0888</t>
  </si>
  <si>
    <t>Trinity Homes II</t>
  </si>
  <si>
    <t>20331 Caron Circle, Carson CA 90746</t>
  </si>
  <si>
    <t xml:space="preserve"> Direct questions asked. </t>
  </si>
  <si>
    <t xml:space="preserve"> The provider setting/service is integrated in and supports full access to the greater community, including opportunities to seek employment and work in competitive integrated settings.</t>
  </si>
  <si>
    <t xml:space="preserve"> The setting/service is selected by the individual from among various options, including non-disability specific options and an option for a private room in a residential setting. Each individuals' IPP document the different options that were considered prior to selecting this service  was based on the individual needs and preferences?</t>
  </si>
  <si>
    <t xml:space="preserve"> Provider has policies and procedures that address individuals' rights of privacy, dignity, respect, and freedom from coercion and restraint.  The setting/service ensures an individual's rights of privacy, dignity, respect, and freedom from coercion and restraint.</t>
  </si>
  <si>
    <t xml:space="preserve"> Setting and services provided, optimizes but does not regiment individual initiative, autonomy and independence in making life choices, including daily activities, physical environment and with whom to interact.</t>
  </si>
  <si>
    <t xml:space="preserve"> The provider facilitates individual choice regarding services and supports, and who provides them.</t>
  </si>
  <si>
    <t xml:space="preserve"> Via the Regional Center.</t>
  </si>
  <si>
    <t xml:space="preserve"> Clients rights are settled via agreements with Regional Centers and provider.</t>
  </si>
  <si>
    <t xml:space="preserve"> Individuals are able to have visitors of their choosing at any time of day.</t>
  </si>
  <si>
    <t>HX0890</t>
  </si>
  <si>
    <t>7822 Brookmill Rd Downey CA 90241</t>
  </si>
  <si>
    <t xml:space="preserve"> All individuals doesn't understand the value of money</t>
  </si>
  <si>
    <t xml:space="preserve"> individuals are low functioning and non verbal, but staff can tell if they prefer an activity(ies)</t>
  </si>
  <si>
    <t xml:space="preserve"> individuals are low functioning and non verbal</t>
  </si>
  <si>
    <t>HX0892</t>
  </si>
  <si>
    <t xml:space="preserve"> 12140 Cornish Ave, Lynwood 90262</t>
  </si>
  <si>
    <t xml:space="preserve"> Clients have part-time jobs that allow them to have meaningful interactions with individuals in the community.</t>
  </si>
  <si>
    <t xml:space="preserve"> Individuals have their private bedroom and do not have roommates. They do not have any say in who they share the house with at this time. They have full capacity to have their bedrooms decorated to their liking and personal state. The doors have locks and no policies are in place regarding locks in the bedrooms</t>
  </si>
  <si>
    <t>HX0899</t>
  </si>
  <si>
    <t>HX0901</t>
  </si>
  <si>
    <t>VernElla Transitional Home 2</t>
  </si>
  <si>
    <t>1615 W 166th Street</t>
  </si>
  <si>
    <t xml:space="preserve"> Our clients are giving the opportunityenjoy the community in which we reside.</t>
  </si>
  <si>
    <t xml:space="preserve"> client has control to make changes to their daily living activity.</t>
  </si>
  <si>
    <t>HX0903</t>
  </si>
  <si>
    <t>HX0908</t>
  </si>
  <si>
    <t>Jovonne Kiflezghie</t>
  </si>
  <si>
    <t>Enslow Manor</t>
  </si>
  <si>
    <t>20015 Enslow Drive</t>
  </si>
  <si>
    <t>310.722.6610</t>
  </si>
  <si>
    <t xml:space="preserve"> For my home this is yeas and no. I have two total care consumers that can not hope on a bus or get in a Taxi and go around town easily. Access is not very accessible  either. The wait times and shared rides makes it difficult to travel. We do go on community walks and speak with the neighbors, mail persons, and other community helpers. </t>
  </si>
  <si>
    <t xml:space="preserve"> All places are accessible for consumers, but we have rules in place to maintain the safety and privacy of all consumers. The office is off limits unless a staff member is in the room as well. The garage is accessed with help from the staff because of mobility issues with the consumers.</t>
  </si>
  <si>
    <t xml:space="preserve"> Consumers have access to dial-a-ride which is a service that is paid for by Enslow Manor and allows for consumers to travel all over Carson. Three of my consumers have to have a person/staff with them at all times because of mobility/cognitive issues</t>
  </si>
  <si>
    <t xml:space="preserve"> At Enslow Manor each individual has the opportunity to go out into the community. We include our consumers in all decision pertaining to them. We use there suggestions for our weekly menu, movie nights, and house music. We try to incorporate them in all aspects of the daily routines. We have open dialogues with our consumers that can and want to participate. We are interactive and try to make all consumers feel at home.</t>
  </si>
  <si>
    <t xml:space="preserve"> The consumers are placed based on needs/preference. My understanding is that they have a choice of placement as long as their is room available and the placement is a good fit for the individual.</t>
  </si>
  <si>
    <t xml:space="preserve"> As previously mentioned, consumers that can make a decision for their placement are involved in that process.</t>
  </si>
  <si>
    <t xml:space="preserve"> We use progress notes, that are filed monthly at the facility.</t>
  </si>
  <si>
    <t xml:space="preserve"> Some of the consumers need assistance, but they have an area where the consumer has privacy with the needed helper.</t>
  </si>
  <si>
    <t xml:space="preserve"> All consumers are treated with dignity, respect, and kindness. They are made to feel part of the facility by helping with everyday chores, planning of meals, &amp; activities.</t>
  </si>
  <si>
    <t xml:space="preserve"> Some of the consumers have no sense of time, therefor cannot control their schedule.</t>
  </si>
  <si>
    <t xml:space="preserve"> If a situation arises where in a consumer wants to be alone, that is possible but staff will continuously monitor consumer.</t>
  </si>
  <si>
    <t xml:space="preserve"> The consumers at Enslow Manor have opportunities to interact with whom they choose and also have the freedom to refuse if they so choose. We respect all consumers opinions and address all concerns.</t>
  </si>
  <si>
    <t xml:space="preserve"> Fortunately, all the staff at Enslow Manor and the consumers have great relationships. We all work well as a team and the consumers seem to enjoy each other as well as the staff.</t>
  </si>
  <si>
    <t xml:space="preserve"> Enslow Manor supports all consumers in their choices.</t>
  </si>
  <si>
    <t xml:space="preserve"> An admission agreement supplied to us by South Central Los Angeles Regional Center</t>
  </si>
  <si>
    <t xml:space="preserve"> Contact the Service Coordinator</t>
  </si>
  <si>
    <t xml:space="preserve"> I don't understand this questions. What would the consumer appeal? If for what ever reason the consumers are no longer a good fit for their placement, they should be moved for every ones health &amp; safety.</t>
  </si>
  <si>
    <t xml:space="preserve"> Consumers have the right to choose their home placement and they have the right to change it as well without fear of repercussions or retaliations.</t>
  </si>
  <si>
    <t xml:space="preserve"> In my facility I have consumers that physically can not lock doors. I have a consumer that does not like her door closed, and my last consumer does not want a lock on her door. All consumers that are in my facility at this time are fine with no locks.</t>
  </si>
  <si>
    <t xml:space="preserve"> All staff had access to all areas of the home.</t>
  </si>
  <si>
    <t xml:space="preserve"> All consumers are comfortable with the way their home is set up and if at anytime they would like to change, all they have to do is ask.</t>
  </si>
  <si>
    <t xml:space="preserve"> As stated before, I have consumers that cannot make their own schedule. Our facility has a guide line of consumers day that we follow with modification when needed. There is also space for consumers to modify their daily routine when necessary.</t>
  </si>
  <si>
    <t xml:space="preserve"> Enslow Manor has an open policy for food with in the consumers diet range. They have a choice of healthy meals and snacks. They have some room to adjust eating schedules but due to medication their is a limit to ensure consumers health/safety.</t>
  </si>
  <si>
    <t xml:space="preserve"> We have a suggested time frames for visitors to ensure that all consumers feel comfortable in their home.</t>
  </si>
  <si>
    <t xml:space="preserve"> Consumers have the freedom to have visitors and to leave the facility as long as they are properly signed out.</t>
  </si>
  <si>
    <t xml:space="preserve"> Enslow Manor is a non-ambulatory facility.</t>
  </si>
  <si>
    <t>HX0912</t>
  </si>
  <si>
    <t>Administrator</t>
  </si>
  <si>
    <t>Sapphire Adult Residential Home</t>
  </si>
  <si>
    <t>1306 South Central Avenue, Compton, CA 90220</t>
  </si>
  <si>
    <t>Chimenem M Cyril-Eziwhou</t>
  </si>
  <si>
    <t>4153740060</t>
  </si>
  <si>
    <t xml:space="preserve"> They where asked the Questions  and They answered </t>
  </si>
  <si>
    <t xml:space="preserve"> There are 4 residents presently at the facility 2 high functioning individual and 2 Non-Verbal individuals, and they are all given the opportunity to make independent life choices and advised along the way.</t>
  </si>
  <si>
    <t xml:space="preserve"> Every resident have an ipp that was discussed with their family and the individual.</t>
  </si>
  <si>
    <t xml:space="preserve"> Designated smoking areas</t>
  </si>
  <si>
    <t xml:space="preserve"> At last Resort</t>
  </si>
  <si>
    <t xml:space="preserve"> The Building has a fence</t>
  </si>
  <si>
    <t xml:space="preserve"> Facility Program design</t>
  </si>
  <si>
    <t xml:space="preserve"> Facility Program Design</t>
  </si>
  <si>
    <t>HX0913</t>
  </si>
  <si>
    <t xml:space="preserve"> They were asked the questions and the answered </t>
  </si>
  <si>
    <t xml:space="preserve"> Designated Smoking Area</t>
  </si>
  <si>
    <t xml:space="preserve"> At Last Resort</t>
  </si>
  <si>
    <t xml:space="preserve"> The facility is fenced</t>
  </si>
  <si>
    <t xml:space="preserve">  Facility Program Design</t>
  </si>
  <si>
    <t xml:space="preserve"> During Visiting Hours and if residents want friends staying over based on the ipp</t>
  </si>
  <si>
    <t>HX0914</t>
  </si>
  <si>
    <t>Faith Adult Residential home #2</t>
  </si>
  <si>
    <t xml:space="preserve">1134 East 104th street </t>
  </si>
  <si>
    <t>hx0916</t>
  </si>
  <si>
    <t>Delisha Whitesides</t>
  </si>
  <si>
    <t>Harmonious Place</t>
  </si>
  <si>
    <t>1312 W 80th St</t>
  </si>
  <si>
    <t>3103430677</t>
  </si>
  <si>
    <t xml:space="preserve"> Asking residents served direct questions </t>
  </si>
  <si>
    <t xml:space="preserve"> Individuals participate in creating a facility activity schedule. They also have say in when their appointments are. And they both participate in a community based work employment program.</t>
  </si>
  <si>
    <t xml:space="preserve"> Both consumers have current IPP's that reflect different options that were offered.</t>
  </si>
  <si>
    <t xml:space="preserve"> Individuals receive a packet upon arrival, including facility house rules and clients rights forms to inform individuals of all of their rights</t>
  </si>
  <si>
    <t xml:space="preserve"> Individuals are encouraged to participate in creating the facility activity schedule as well as creating their own individual daily schedule. They also participate in creating and updating their chore charts. And have the option of dining alone or with others.</t>
  </si>
  <si>
    <t xml:space="preserve"> The individual is receives a copy of the grievance policy and is informed how to file a grievance in a language that is understood.</t>
  </si>
  <si>
    <t xml:space="preserve"> All individuals have an admission agreement.</t>
  </si>
  <si>
    <t xml:space="preserve"> Per licensing, the individuals can not have locks on their doors</t>
  </si>
  <si>
    <t xml:space="preserve"> Individuals do not have locks on their doors. And the facility does not have a policy in place ensuring that only appropriate staff has access to bedrooms.</t>
  </si>
  <si>
    <t xml:space="preserve">All individuals have access to food, kitchen, living, dining room and seating in shared areas. And they participate in creating their own daily schedule </t>
  </si>
  <si>
    <t xml:space="preserve"> The facility has visitor hours within the facility house rules</t>
  </si>
  <si>
    <t xml:space="preserve"> Individuals have the freedom to move about</t>
  </si>
  <si>
    <t>HX0918</t>
  </si>
  <si>
    <t>Livingwell#2</t>
  </si>
  <si>
    <t>434 W School St Compton CA 90220</t>
  </si>
  <si>
    <t xml:space="preserve"> Administrator participated in the process </t>
  </si>
  <si>
    <t xml:space="preserve"> Each person has the choice integrate themselves in the community and employment opportunities</t>
  </si>
  <si>
    <t xml:space="preserve"> clients has their own room</t>
  </si>
  <si>
    <t xml:space="preserve"> Clients and visitors s must sign in if visitors come to the facility and clients must sign out if leaving the facility.</t>
  </si>
  <si>
    <t xml:space="preserve"> All staff is CPI trained</t>
  </si>
  <si>
    <t xml:space="preserve"> We support the consumers in making personal decisions</t>
  </si>
  <si>
    <t xml:space="preserve"> We provide a personal assistant for our senior who does does not want to attend a day service program</t>
  </si>
  <si>
    <t xml:space="preserve"> Service coordinator assist with housing services for the consumers if relocation needs to happen</t>
  </si>
  <si>
    <t xml:space="preserve"> Each consumers has privacy in there room and choices to decorate there room.</t>
  </si>
  <si>
    <t xml:space="preserve"> Each consumer has a choice when to eat and has access to any room in the home</t>
  </si>
  <si>
    <t xml:space="preserve"> Consumers can have visitors come to their home</t>
  </si>
  <si>
    <t xml:space="preserve"> Consumers do have support bars in the bathroom to assist them.</t>
  </si>
  <si>
    <t>hx0924</t>
  </si>
  <si>
    <t>Tori Lacy</t>
  </si>
  <si>
    <t>Joyous Residential Care</t>
  </si>
  <si>
    <t>410 N Chester Ave, Compton Ca 90221</t>
  </si>
  <si>
    <t>562-507-2992</t>
  </si>
  <si>
    <t xml:space="preserve"> quarantine activity </t>
  </si>
  <si>
    <t xml:space="preserve"> i feel our facility is integrated in and supports full access to the greater community, including opportunities to seek employment and work in competitive integrated settings, engage in community life, control personal resources, and receive services in the community, to the same degree of access as individuals not receiving regional center services.</t>
  </si>
  <si>
    <t xml:space="preserve"> Joyous Residential Care is selected by the individual from among various options, including non-disability specific options and an option for a private room in a residential setting. The options are identified and documented in the Individual Program Plan and are based on the individual's needs, preferences, and, for residential settings, resources available for room and board.</t>
  </si>
  <si>
    <t xml:space="preserve"> Clients or visitors are not allowed to infringe on the rights of other residents</t>
  </si>
  <si>
    <t xml:space="preserve"> Joyous Residential Care ensures an individual's rights of privacy, dignity, respect, and freedom from coercion and restraint.</t>
  </si>
  <si>
    <t xml:space="preserve"> Joyous Residential Care optimizes but does not regiment individual initiative, autonomy and independence in making life choices, including daily activities, physical environment and with whom to interact.</t>
  </si>
  <si>
    <t xml:space="preserve"> Joyous Residential Care facilitates individual choice regarding services and supports, and who provides them.</t>
  </si>
  <si>
    <t xml:space="preserve"> Joyous Residential Care is a specific physical place that can be owned, rented or occupied under a legally enforceable agreement by the individual receiving services, and the individual has, at a minimum, the same responsibilities and protections from eviction that tenants have under the landlord tenant law of the State, county, city or other designated entity. For settings in which landlord tenant laws do not apply, the State must ensure that a lease, residency agreement or other form of written agreement will be in place for each participant and that the document provides protections that address eviction processes and appeals comparable to those provided under the jurisdiction&lt;e2&gt;&lt;80&gt;&lt;99&gt;s landlord tenant law.</t>
  </si>
  <si>
    <t xml:space="preserve"> only during designated hours to ensure the rights of others</t>
  </si>
  <si>
    <t>HX0929</t>
  </si>
  <si>
    <t>Threenity Homes</t>
  </si>
  <si>
    <t>17205 Crocker Avenue, Carson CA 90746</t>
  </si>
  <si>
    <t xml:space="preserve"> Services provided are integrated in and supports full access to the greater community, including opportunities to seek employment and work in competitive integrated settings, engage in community life, control personal resources, and receive services in the community, to the same degree of access as individuals not receiving regional center services.</t>
  </si>
  <si>
    <t xml:space="preserve"> The provider is selected by the individual from among various options, including non-disability specific options and an option for a private room in a residential setting.</t>
  </si>
  <si>
    <t xml:space="preserve"> CPI may be applied when necessary.</t>
  </si>
  <si>
    <t xml:space="preserve"> Provider ensures an individual's rights of privacy, dignity, respect, and freedom from coercion and restraint.</t>
  </si>
  <si>
    <t>Provider optimizes but does not regiment individual initiative, autonomy and independence in making life choices, including daily activities, physical environment and with whom to interact.</t>
  </si>
  <si>
    <t>Provider facilitates individual choice regarding services and supports, and who provides them.</t>
  </si>
  <si>
    <t xml:space="preserve"> With the Regional Center.</t>
  </si>
  <si>
    <t>Each individual has a lease, residency agreement, admission agreement, or other form of written residency agreement via the Regional Centers.</t>
  </si>
  <si>
    <t xml:space="preserve"> All individuals in own single rooms.</t>
  </si>
  <si>
    <t xml:space="preserve"> Each individual has privacy in his/her sleeping or living unit</t>
  </si>
  <si>
    <t xml:space="preserve"> Curtailment only on grounds of allergies etc</t>
  </si>
  <si>
    <t xml:space="preserve">   The setting is physically accessible to the individual.  </t>
  </si>
  <si>
    <t>HX0932</t>
  </si>
  <si>
    <t xml:space="preserve">Alek Torosyan </t>
  </si>
  <si>
    <t xml:space="preserve">Sherman Residential Care </t>
  </si>
  <si>
    <t>5322 3rd Avenue</t>
  </si>
  <si>
    <t>(323) 443-4809</t>
  </si>
  <si>
    <t xml:space="preserve"> Level 4I- Adult Residential Facility </t>
  </si>
  <si>
    <t>NLACRC;SCLARC</t>
  </si>
  <si>
    <t xml:space="preserve"> Page 32 - Program Design indicates that Sherman Residential program will promote person-centered/self-advocacy with our consumers by teaching them their personal rights and self-awareness.</t>
  </si>
  <si>
    <t xml:space="preserve"> IPP document states Sherman Residential is able to provide the adequate needs and services for consumers in the home.</t>
  </si>
  <si>
    <t xml:space="preserve"> CPI training is intended to be consistent with SB130, all facility staff are trained to understand that, &lt;e2&gt;&lt;80&gt;&lt;9c&gt;behavioral restraints may be used  for behavioral emergencies only when a person&lt;e2&gt;&lt;80&gt;&lt;99&gt;s behavior presents an imminent  danger of serious harm to self or others' - But as a last resort.</t>
  </si>
  <si>
    <t xml:space="preserve"> We provide on-going training on client rights and ensure clients are aware of their personal rights and choices.</t>
  </si>
  <si>
    <t xml:space="preserve"> We structure support so that the individuals are able to participate in activities that interest them and correspond with their IPP goals?</t>
  </si>
  <si>
    <t xml:space="preserve"> We support individuals in choosing which staff to provide care and support. However, all staff are trained to work effectively with each resident.</t>
  </si>
  <si>
    <t xml:space="preserve"> Client admission agreements</t>
  </si>
  <si>
    <t xml:space="preserve"> There are currently two residents per bedroom. there are not any locked on the bedroom doors.</t>
  </si>
  <si>
    <t xml:space="preserve"> We currently meet this requirement as stated in our Program Design and Admission agreements</t>
  </si>
  <si>
    <t>HX0934</t>
  </si>
  <si>
    <t>2033 Saint Augusta Lane Hawthorne,Ca 90250</t>
  </si>
  <si>
    <t xml:space="preserve"> Consumer have access to personal resources</t>
  </si>
  <si>
    <t xml:space="preserve"> Consumer follow IPP</t>
  </si>
  <si>
    <t xml:space="preserve"> No egress used</t>
  </si>
  <si>
    <t xml:space="preserve"> Consumer has autonomy to make personal decisions</t>
  </si>
  <si>
    <t xml:space="preserve"> When of age consumer can retire</t>
  </si>
  <si>
    <t>Policies are in place</t>
  </si>
  <si>
    <t xml:space="preserve"> Policies are in place for staff access to consumers bedrooms</t>
  </si>
  <si>
    <t xml:space="preserve"> Consumer have access to all treasportation</t>
  </si>
  <si>
    <t xml:space="preserve"> Consumer has access to all outside activity</t>
  </si>
  <si>
    <t xml:space="preserve"> Consumer has access to all furniture of choice</t>
  </si>
  <si>
    <t>HX0937</t>
  </si>
  <si>
    <t>Amazing Efforts V</t>
  </si>
  <si>
    <t>7022 Madden Ave Los Angeles, CA 90043</t>
  </si>
  <si>
    <t xml:space="preserve"> Yes in IPP </t>
  </si>
  <si>
    <t xml:space="preserve"> Yes in program plan.</t>
  </si>
  <si>
    <t xml:space="preserve"> Yes, it is in our program plan. </t>
  </si>
  <si>
    <t>HX0942</t>
  </si>
  <si>
    <t xml:space="preserve">Downey Home II </t>
  </si>
  <si>
    <t>9107 Margaret St, Downey, CA. 90241</t>
  </si>
  <si>
    <t xml:space="preserve"> Individuals has privacy and choice of whom they  share unit with. Individuals has the freedom to furnish and decorate their living unit.</t>
  </si>
  <si>
    <t xml:space="preserve"> Individuals has control of scheduled activities, giving  them full access to the community.</t>
  </si>
  <si>
    <t xml:space="preserve"> Individuals preferences are supported and rights are protected. Individuals chooses the services provided and who provides them.</t>
  </si>
  <si>
    <t xml:space="preserve"> Individuals are protected from being evicted, all residents have an Admission Agreement.</t>
  </si>
  <si>
    <t xml:space="preserve"> In accordance with our Program Statement, all residents are provided with ample privacy in their respective bedrooms, as well as in their use of facility bathrooms. They also have the freedom to decorate their bedrooms, as well as to lockable doors.</t>
  </si>
  <si>
    <t xml:space="preserve"> All residents have access to common areas, food, as well as to make their own schedules, as per their respective IPP's. </t>
  </si>
  <si>
    <t>HX0944</t>
  </si>
  <si>
    <t>Towanna Carter</t>
  </si>
  <si>
    <t>PalmGrove Residentia Adultl Care Facility</t>
  </si>
  <si>
    <t>2914 PalmGrove Ave. Losangeles Calif. 90016</t>
  </si>
  <si>
    <t>323)573-6173</t>
  </si>
  <si>
    <t xml:space="preserve"> Through telephone Survey. </t>
  </si>
  <si>
    <t xml:space="preserve"> All consumers choices are considered before all final decission are made.</t>
  </si>
  <si>
    <t xml:space="preserve"> All consumers choices are considered before all final decision made.</t>
  </si>
  <si>
    <t xml:space="preserve"> All consumers choices are considered before all final decisions are made.</t>
  </si>
  <si>
    <t xml:space="preserve"> All consumers choices are considered before all final decision are made.</t>
  </si>
  <si>
    <t xml:space="preserve"> All consumers choices are considered before all final  decisions are made.</t>
  </si>
  <si>
    <t>HX0946</t>
  </si>
  <si>
    <t>ADE EMMANUEL ARF 2</t>
  </si>
  <si>
    <t>2114 E 111th  st  los angeles ca 90059</t>
  </si>
  <si>
    <t xml:space="preserve"> FACE TO FACE </t>
  </si>
  <si>
    <t xml:space="preserve"> individuals have the opportunity to participate in individual and group outings and activities in the community at the frequency and for the amount of time desired by individuals</t>
  </si>
  <si>
    <t xml:space="preserve"> community outings and activities include meaningful interaction with individuals not receiving regional center services, not including paid staff or volunteers</t>
  </si>
  <si>
    <t xml:space="preserve"> they have access to competitive integrated employment opportunities</t>
  </si>
  <si>
    <t xml:space="preserve"> INDIVIDUAL CHOICES</t>
  </si>
  <si>
    <t xml:space="preserve"> individuals have access to transportation options, including public transportation, family/friends/and volunteer organizations that promote ease of use and optimize individuals&lt;e2&gt;&lt;80&gt;&lt;99&gt; independence, per their individual program plan</t>
  </si>
  <si>
    <t xml:space="preserve"> INDIVIDUAL CHOICESindividuals have the option to control their personal resourcesIncluding financials and other personal items. , if applicable</t>
  </si>
  <si>
    <t xml:space="preserve"> service ensures an individual's rights of privacy, dignity, respect, and freedom from coercion and restraint.</t>
  </si>
  <si>
    <t xml:space="preserve"> provider ensure individuals have privacy while using the bathroom and when assisted with personal care?</t>
  </si>
  <si>
    <t xml:space="preserve"> staff communicate with individuals based on their needs and preferences, including alternative methods of communication where needed (e.g. assistive technology, Braille, large font print, sign language, participants' language, etc.</t>
  </si>
  <si>
    <t xml:space="preserve"> INDIVIDUAL CHOICE</t>
  </si>
  <si>
    <t xml:space="preserve"> facility ensure staff is knowledgeable about the capabilities, preferences, interests, and needs of the individuals they serve</t>
  </si>
  <si>
    <t xml:space="preserve"> Is there a place for individuals to store belongings in a secure manner, e.g., nightstand, lockbox, room, closet.</t>
  </si>
  <si>
    <t xml:space="preserve"> there a place for individuals to store belongings in a secure manner, e.g., nightstand, lockbox, room, closet?</t>
  </si>
  <si>
    <t xml:space="preserve"> DEPENDS ON INDIVIDUAL NEEDS</t>
  </si>
  <si>
    <t xml:space="preserve"> standards of Federal Requirement #3 are currently met for this service</t>
  </si>
  <si>
    <t xml:space="preserve"> individuals have input into and choice among daily activities that are based on the individuals' needs and preferences</t>
  </si>
  <si>
    <t xml:space="preserve"> individuals choose to spend time, including dining, alone or in a private area</t>
  </si>
  <si>
    <t xml:space="preserve"> provider support individuals' autonomy to make personal decisions such as practicing religion and voting</t>
  </si>
  <si>
    <t xml:space="preserve"> ervice facilitates individual choice regarding services and supports, and who provides them.</t>
  </si>
  <si>
    <t xml:space="preserve"> individuals have opportunities to modify their services or schedules and/or voice their concerns in the manner and timing of their choosing and consistent with their communication abilities and preferences</t>
  </si>
  <si>
    <t xml:space="preserve"> ndividuals are of retirement age are they offered the choice to retire from a day or work program</t>
  </si>
  <si>
    <t xml:space="preserve"> service facilitates individual choice regarding services and supports, and who provides them.</t>
  </si>
  <si>
    <t xml:space="preserve"> each individual have a lease, residency agreement, admission agreement, or other form of written residency agreement?</t>
  </si>
  <si>
    <t xml:space="preserve"> Are individuals informed about how to relocate and request new housing</t>
  </si>
  <si>
    <t xml:space="preserve"> each individual have a lease, residency agreement, admission agreement, or other form of written residency agreement</t>
  </si>
  <si>
    <t xml:space="preserve"> individuals have a choice regarding roommates or private accommodations</t>
  </si>
  <si>
    <t xml:space="preserve"> individuals have a  to have visitors of their choosing at any time</t>
  </si>
  <si>
    <t xml:space="preserve"> to have visitors of their choosing at any time</t>
  </si>
  <si>
    <t xml:space="preserve"> setting is physically accessible to the individual.</t>
  </si>
  <si>
    <t xml:space="preserve"> Setting is physically accessible to the individual.</t>
  </si>
  <si>
    <t>HX0949</t>
  </si>
  <si>
    <t>Renee Faulkner</t>
  </si>
  <si>
    <t>Ladera Homes LLC</t>
  </si>
  <si>
    <t>6118 S. Labrea ave, Los Angeles, CA 90056</t>
  </si>
  <si>
    <t>323-447-2231</t>
  </si>
  <si>
    <t xml:space="preserve"> any question, concerns or any changes to the facility where they live. </t>
  </si>
  <si>
    <t xml:space="preserve"> RCFE Residential facility single family home </t>
  </si>
  <si>
    <t xml:space="preserve"> residential single family community, metro, mall, stores. </t>
  </si>
  <si>
    <t xml:space="preserve"> transportation, no media outlets, socializing. </t>
  </si>
  <si>
    <t xml:space="preserve"> learning opportunities, sharing in a creative way, create excitement about opportunities.</t>
  </si>
  <si>
    <t xml:space="preserve"> day program, trips,</t>
  </si>
  <si>
    <t xml:space="preserve"> consumer are independence, day program (employment),  having their own funds (shopping) socializing with other in the community.</t>
  </si>
  <si>
    <t xml:space="preserve"> choices where made by the consumers private rooms, visitations, outings, transportation. house chores.   activity,</t>
  </si>
  <si>
    <t xml:space="preserve"> All of our clients are able to use the phone as they desire and plan the activities that make their lives fulfilling.</t>
  </si>
  <si>
    <t xml:space="preserve"> Our clients are able to make decisions for the activities that they desire. They choose activities that they enjoy.</t>
  </si>
  <si>
    <t xml:space="preserve"> Our clients make the decisions to make their lives fulfilling.</t>
  </si>
  <si>
    <t xml:space="preserve"> Clients are given the admission agreement before they are placed. It is signed by them and or their representative. They are also made aware of all policies regarding their placement in our home and can leave if they desire.</t>
  </si>
  <si>
    <t xml:space="preserve"> Our clients can select their rooms and room mates. they can change if the desire.</t>
  </si>
  <si>
    <t xml:space="preserve"> Our clients are at home in our home. they are able to live as most people do.  we supervise and assist them to be safe.</t>
  </si>
  <si>
    <t xml:space="preserve"> Clients are able to visit and have visitors as they desire.</t>
  </si>
  <si>
    <t xml:space="preserve"> Clients have access to everything our house.</t>
  </si>
  <si>
    <t>Ladera Homes1</t>
  </si>
  <si>
    <t>611 N La brea Ave</t>
  </si>
  <si>
    <t xml:space="preserve"> we talk with our clients about the questions in the survey. </t>
  </si>
  <si>
    <t xml:space="preserve"> Clients are able to engage in activities that are meaningful to them. They have access to their own money and services of their choice.</t>
  </si>
  <si>
    <t xml:space="preserve"> each client has an IPP which states their preferences to make their lives fulfilling to them.</t>
  </si>
  <si>
    <t xml:space="preserve"> We do not restrict our clients in any way.They are able to have their privacy at all times.</t>
  </si>
  <si>
    <t xml:space="preserve"> Clients are able to select activities that are meaningful to them.</t>
  </si>
  <si>
    <t xml:space="preserve"> Clients have the opportunity to plan their daily activities. They can go to day program or not if they choose. </t>
  </si>
  <si>
    <t xml:space="preserve"> Upon admission, each client is given an admission agreement. They are informed that they can move at any time.</t>
  </si>
  <si>
    <t xml:space="preserve"> Clients are given the same opportunities as most people in a home. They can choose their room, lock their doors, its their home.</t>
  </si>
  <si>
    <t xml:space="preserve"> all clients have access to the entire home at all times.</t>
  </si>
  <si>
    <t xml:space="preserve"> Clients have the right to privacy and to visitors.</t>
  </si>
  <si>
    <t>hx0951</t>
  </si>
  <si>
    <t>Alpha omega III</t>
  </si>
  <si>
    <t>3484 olympiad drive view park ca 90043</t>
  </si>
  <si>
    <t xml:space="preserve"> owner talked to each client in person </t>
  </si>
  <si>
    <t xml:space="preserve"> there no restrictions and they have the right to make own choices</t>
  </si>
  <si>
    <t xml:space="preserve"> current IPP in file client participated in development of IPP</t>
  </si>
  <si>
    <t xml:space="preserve"> no restrictions can make own decisions</t>
  </si>
  <si>
    <t xml:space="preserve"> all procedures explained to each client</t>
  </si>
  <si>
    <t xml:space="preserve"> all clients have own private rooms.</t>
  </si>
  <si>
    <t>HX0952</t>
  </si>
  <si>
    <t>3484 olympiad drive View park, Ca. 90043</t>
  </si>
  <si>
    <t xml:space="preserve"> Each client was interviewed so needs can be met. </t>
  </si>
  <si>
    <t xml:space="preserve"> IPP in all files. Client helped develop IPP.</t>
  </si>
  <si>
    <t xml:space="preserve"> No restrictions and no restraints needed.</t>
  </si>
  <si>
    <t xml:space="preserve"> No restrictions. Can vote and have privacy.</t>
  </si>
  <si>
    <t xml:space="preserve"> No restrictions. Can choose to retire or work.</t>
  </si>
  <si>
    <t xml:space="preserve"> All clients are explained the eviction process and know their rights to relocate if they desire.</t>
  </si>
  <si>
    <t xml:space="preserve"> All clients that can cook are allowed and if they cannot staff will cook food when desire it. If can ride public transportation they are allowed.</t>
  </si>
  <si>
    <t>no restrictions.</t>
  </si>
  <si>
    <t xml:space="preserve"> No restriction of any common areas.</t>
  </si>
  <si>
    <t>HX0953</t>
  </si>
  <si>
    <t>CARRIE ROBERTS HOOD</t>
  </si>
  <si>
    <t>SISTAS CONNECTED LLC</t>
  </si>
  <si>
    <t>179 WEST 43RD PLACE</t>
  </si>
  <si>
    <t>424-346-4267</t>
  </si>
  <si>
    <t xml:space="preserve"> Administrator asked individuals questions and allowed them to answer and provide there answers and multiple questions about their care, living arrangement, activities, things they like to do and they would like to start doing. How can the administrator/DSP/ AND SUPPORT team assist . what makes them happy, what they don't like. Things they would like to  do in the community, do they have goals, and if so, how can we work to achieve them. questions were asked a family and friends, their day program and job. and if we need to change anything about the facility. and if so, how can they be apart of the change/enhancement to the facility. </t>
  </si>
  <si>
    <t xml:space="preserve"> The provider creates written policies and procedures regarding a person access to and utilization of transportation to access the community The direct care staff adhere to a clear expectation about the services and activities identified in the person support plan and honor his rights under the HCBS requirement we organizes a variety of age-appropriate activities with input from the individauls each week. We encourage activities that correspond with an individual age group. provider delivers, people have opportunities for recreation or physical activity, creative activities (e.g., to cook, craft, paint and play musical instruments) as well as learning and education on the computer, book, magazine, games etc.  Staff document community engagement activities with progress notes, where they went and who took the clients. We also not how they feel The provider holds planning meetings with people to discuss strategies for the coming weeks to ensure and support community integration (e.g., plan trips into the community) individuals can come and go from the setting at any time by  (e.g., city bus, volunteer drivers, Metro Mobility, etc.) individuals interact with members of the community through religious services, shopping, appointments, etc., to build community relationships clients have opportunities to attend religious activities of their choice we encourage people to try new things and share information with them about opportunities in which the person may be interested.</t>
  </si>
  <si>
    <t xml:space="preserve"> we supports individuals to participate in age-appropriate activities of their choice that are consistent with the goals and objectives identified in their individuals performance plan for service. This includes activities within the setting, as well as provider-organized activities in the community we creates a decision-making process that supports people in making activity choices freely stated in their IPP. individuals can access things like a radio or television, and they can choose other leisure activities if desired. The physical setting can support a variety of individual goals and needs, such as having space for people to move about and accommodating individual and group activities individuals can choose with whom they would like to do activities individuals can provide suggestions about activities through a comment box, small group sessions or by meeting with the activities coordinator</t>
  </si>
  <si>
    <t xml:space="preserve"> Individuals have lockable bedroom doors or and control over their privacy and option to lock their bedroom individuals have their own key to their bedroom. Staff respect the individual privacy by requesting entry to the bedroom or unit, staff will knock to enter a room and receive the person permission prior to entering individuals are offered their own bedroom, when available. Staff consider roommate compatibility and give the person an opportunity to provide input in the decision individuals can decorate their rooms as desired by choosing decorations and furnishing their room within their budget. There are clear policies and procedures in place to support these requirements.  No individuals are restrained at the Boardway house. These policies are in presented and enforce by the individual when signing their acceptance agreement.</t>
  </si>
  <si>
    <t xml:space="preserve"> The Boardway House practice individual&lt;e2&gt;&lt;80&gt;&lt;99&gt;s independence in a making life choice, and encouraging client to participate in planning activities, outings, group events, and religious practice of their choosing, Individuals are encouraged to interact and visit who they want. They are encouraged to make their decision if they want to participate in activity or if they just want to be along.  Meals are prepared, they can eat when they are ready, and invite family and friends over for dinner and Friday movie night if they choose to. If individuals would like to attend religious events, we offer transportation their and back. If they want to watch religious events in their rooms in private.  They have keys to their rooms for privacy</t>
  </si>
  <si>
    <t xml:space="preserve"> Individuals have the choice to have their own room and if shared, choice who they share with. They can eat together or in privacy of their room or other locations in the house.  Individuals retain the ability to make choices and they spend their, and who they spend it with. We encourage our staff to use person-centered thinking to help support goals, priorities, provide creative decision-making with activities and goals, learning, learning new and things, provide support and have a private way individuals can communicate with staff, provide age-appropriate activities of choice to be consistent with their life plans and activities getting out into he community</t>
  </si>
  <si>
    <t xml:space="preserve"> This requirement ensures that individuals who live at the boardway house has rights and protections as other community members. The lease, Residency Agreement or Individual Resident Placement Agreement should contain the HCBS-required resident rights and informs the people and providers of their responsibilities under the agreement, such as. Amount and due date for rent or room/board individuals responsibilities (i.e., maintaining his/her living space and not engaging in activities that disrupt or potentially cause harm to other residents) Provider&lt;e2&gt;&lt;80&gt;&lt;99&gt;s timeframe for giving the person a notice of service termination and/or eviction Conditions under which a provider could initiate an involuntarily termination the lease agreement individuals appeal rights information. The provider must give a signed copy of the lease/Residency Agreement to the person. Licensed programs must also refer to their applicable licensing registration requirements regarding admission criteria/Residency Agreement requirements. we include information about rights in the resident handbook and lease agreement.  The provider should explain the terms of the lease agreement in a format the person can easily understand.</t>
  </si>
  <si>
    <t xml:space="preserve"> each individual have a private room with locks on the door each individual has their own key and staff ensure no other client, visitors, enter into the their without approval from the individual. Staff ask permission from the individual before entering. Staff only enter clients room on a as need basics. Individual can have private guest visit them and take private  meetings and make privacy calls in their room. they can also decorate their room/private space as they want.</t>
  </si>
  <si>
    <t xml:space="preserve"> At the Boardway house, we always practice self-choice and freedom to choose and have access to food, we take the clients with us when we are shopping and encourage our client to help make the weekly menu.  We ask about dietary needs and provide food options.  Client always has access to food 24 hours day, 7 days a week.  Meals are prepared, so they can eat when they are ready.  Clients are encouraged to set their own schedule throughout the day, and have a choice to join activity, and participate in group outing.  If clients do not want to go with the group, we have staff who will stay with the client or take them where they want to go, individuals have access to public transportation, and where no public transportation is available, are other resources available to them by which to access the broader community to the same degree of access as individuals not receiving regional center services. individuals have full access to common areas in a home such as a kitchen, dining area, laundry, and comfortable seating in shared areas?</t>
  </si>
  <si>
    <t xml:space="preserve"> The policy and procedures for visits  include the person right to Have visitors of their choosing at any time  Request privacy during the visit  The person right to have visitors of their choosing at any time must be contained in the  resident rights document, the resident handbook or the lease/Residency Agreement   The provider directly addresses health and safety concerns with the person and shares  them with the person case manager. If the case manager implements visit  modifications, the modifications are documented and implemented in collaboration with  the person and the provider</t>
  </si>
  <si>
    <t xml:space="preserve"> Clients has access to the entire house, as it is their house  we have no slip Mat in the tub and a hand rail for support  clients are able to cook if they want, watch TV In the living room with others, </t>
  </si>
  <si>
    <t>HX0956</t>
  </si>
  <si>
    <t xml:space="preserve">Bailey's Place </t>
  </si>
  <si>
    <t xml:space="preserve">850 S. Center Ave </t>
  </si>
  <si>
    <t xml:space="preserve"> My staff and I sat down with the individuals and explained their rights. We asked their likes and dislikes and what they wanted to accomplish. </t>
  </si>
  <si>
    <t xml:space="preserve"> The individuals in question have been recently released for a locked detention center and require 1 to staffing at all times. We are very careful who they have access to in the community for their safety and they safety of the community. </t>
  </si>
  <si>
    <t xml:space="preserve"> The individuals in question have been recently released for a locked detention center and require 1 to staffing at all times. We are very careful who they have access to in the community for their safety and they safety of the community.</t>
  </si>
  <si>
    <t xml:space="preserve"> With 1 to 1 supervision</t>
  </si>
  <si>
    <t xml:space="preserve"> This home was developed with specific individuals leaving the lock mention centers. However, they did have the opportunity to meet staff ahead of time and have outside visits prior to moving in</t>
  </si>
  <si>
    <t xml:space="preserve"> All individuals have the right to choose. We do not use restraints for delayed egress</t>
  </si>
  <si>
    <t xml:space="preserve"> Private time or alone time is in the restroom or bedroom.  This individuals are required to have 1 to 1 staff support at all times</t>
  </si>
  <si>
    <t xml:space="preserve"> The individuals in this home participate in a supervised work program. They have the right to choose other programs or activities they like</t>
  </si>
  <si>
    <t xml:space="preserve"> this home was developed for these individuals to age in place.</t>
  </si>
  <si>
    <t xml:space="preserve"> Do to their history of awol and crime</t>
  </si>
  <si>
    <t xml:space="preserve"> The individuals in question have been recently released for a locked detention center and require 1 to staffing at all times. We are very careful who they have access to in the community for their safety and they safety of the community.  they have a history of awol and crimes committed in the community</t>
  </si>
  <si>
    <t xml:space="preserve"> All individuals have access to the entire home</t>
  </si>
  <si>
    <t xml:space="preserve"> both individuals agreed to visitor hours.</t>
  </si>
  <si>
    <t xml:space="preserve"> With staff supervision</t>
  </si>
  <si>
    <t>HX0958</t>
  </si>
  <si>
    <t>2030 W. 94th Place Los Angeles CA 90047</t>
  </si>
  <si>
    <t xml:space="preserve"> Residents in our facility have limited access. </t>
  </si>
  <si>
    <t xml:space="preserve"> Consumers are encouraged to make personal choices and they are supported by the regional center and their iindividual program plan.</t>
  </si>
  <si>
    <t xml:space="preserve"> Consumers choices and preferences are considered before all dinal decisions are made.</t>
  </si>
  <si>
    <t xml:space="preserve"> We do not use any delayed egress devices or anything similar in our facility.</t>
  </si>
  <si>
    <t xml:space="preserve"> Individuals we serve are allowed to determin if her or she would like to retire or continue attending day program.</t>
  </si>
  <si>
    <t xml:space="preserve"> Administrators ensure that proper personnel have access to locked bedrooms with residents permission in compliance according to Title 22.</t>
  </si>
  <si>
    <t xml:space="preserve"> Individuals are allowed to leave the facility with visitors/family and friends.</t>
  </si>
  <si>
    <t xml:space="preserve"> yes they are accesible.</t>
  </si>
  <si>
    <t>HX0960</t>
  </si>
  <si>
    <t>Kyra Sanchez</t>
  </si>
  <si>
    <t>Sleep Easy</t>
  </si>
  <si>
    <t>1909 W 81st Street, Los Angeles, CA 90047</t>
  </si>
  <si>
    <t>323-286-9318</t>
  </si>
  <si>
    <t xml:space="preserve"> Questions were asked to them directly </t>
  </si>
  <si>
    <t xml:space="preserve"> Residents go on community walks daily and participate in community activities outside of the facility as often as possible (considering the safer-at-home order).</t>
  </si>
  <si>
    <t xml:space="preserve"> IPPs are on file and take into consideration client's personal needs/wants</t>
  </si>
  <si>
    <t xml:space="preserve"> Residents are able to freely and safely move around the home, and by asking permission from another resident can enter another resident's room</t>
  </si>
  <si>
    <t xml:space="preserve"> Residents always have an input on activities and things they want to do inside and outside the home</t>
  </si>
  <si>
    <t xml:space="preserve"> Residents all have the right to choose</t>
  </si>
  <si>
    <t xml:space="preserve"> Residents are told about these policies are intake/admission</t>
  </si>
  <si>
    <t xml:space="preserve"> N/a. No shared rooms.</t>
  </si>
  <si>
    <t xml:space="preserve"> Residents have the right to their privacy</t>
  </si>
  <si>
    <t xml:space="preserve"> Residents have access to all of the mentioned above</t>
  </si>
  <si>
    <t xml:space="preserve"> Visiting hours are recommended</t>
  </si>
  <si>
    <t xml:space="preserve"> Residents can move about the home freely</t>
  </si>
  <si>
    <t>HX0962</t>
  </si>
  <si>
    <t>KHRISTAN BOATRIGHT</t>
  </si>
  <si>
    <t>FARMER, SANDERS, &amp; BOATRIGHT RESIDENTIAL CARE</t>
  </si>
  <si>
    <t>9427 HAAS AVE LOS ANGELES CA 90047</t>
  </si>
  <si>
    <t>3234403130</t>
  </si>
  <si>
    <t xml:space="preserve"> Face to Face meeting with the individual, their service coordinator &amp; the house manger. We went over current status and future goals. </t>
  </si>
  <si>
    <t xml:space="preserve"> Community activities are currently limited due to the State of Emergency for Covid.</t>
  </si>
  <si>
    <t xml:space="preserve"> Based on each Individuals person centered service plan, individuals receive services based on their needs, participate in community outings and activities and are supported in seeking paid employment and they have the option to control their personal resources as applicable for conserved and non-conserved individuals.   Note: Most aspects of FR1 requirements have been impacted by the current Covid-19 pandemic as it curtails Individuals ability to freely be in the community.</t>
  </si>
  <si>
    <t xml:space="preserve"> There is an Individual Program Plan on file for each Individual.</t>
  </si>
  <si>
    <t xml:space="preserve"> Only as required because of the pandemic.</t>
  </si>
  <si>
    <t xml:space="preserve"> The majority of communications between staff and individuals is verbal, there is currently no need for alternate communication methods.  Staff has been trained to respect all individuals rights as described above; these rights have been reviewed, discussed and signed off on by the Admin, staff and individuals on placement and are reviewed periodically to ensure compliance.  This is documented in the House Rules.</t>
  </si>
  <si>
    <t xml:space="preserve"> Individuals are encouraged to actively participate in the decision making processes for daily living as part of their preparation for independent living skill development, as documented in the House Rules.  The ability to accommodate each individuals request may change when there are more than two individuals in residence (we have a maximum capacity of four).  Currently  most outside community activities are limited due to Covid-19.</t>
  </si>
  <si>
    <t xml:space="preserve"> We give consideration to individual preference of care provider as much as possible.  The complaint/grievance process has been discussed and signed off on with all individuals and/or their parent/guardian, as documented in the House Rules.  While individuals may modify their services and schedules as needed, this is typically reviewed during the monthly meetings.</t>
  </si>
  <si>
    <t xml:space="preserve"> An admission agreement is on file for each Individual. Individuals have been informed of have agreed to the policies regarding eviction and both voluntary and involuntary relocation, as documented in the House Rules.  They have signed off on same with Admin and or their SC and/or parent/guardian.</t>
  </si>
  <si>
    <t xml:space="preserve"> Yes, unless prohibited by their SC or guardian.</t>
  </si>
  <si>
    <t xml:space="preserve"> Unless prohibited by their SC or guardian, all Individuals have the right to chose their room, roommate, and decorations.  Staff has been trained in policies and protocol with respect to accessing Individuals bedroom, and have signed policy as stated in their onboarding packet.</t>
  </si>
  <si>
    <t xml:space="preserve"> While Individuals have access to food at all times, we have set meal times; snacks, fruits and foods are always available.   As much as practical, and taking into consideration the desired schedules of of each individual, individuals are allowed to set their own daily schedule.  Individuals have full access to all common areas in the home as well as the front yard, fenced front porch, back yard and shaded patio area.  Individuals who are allowed to be in the community unaccompanied, have access to public transportation.</t>
  </si>
  <si>
    <t xml:space="preserve"> Outside of the current quarantine, visitors are welcome at the individuals options.  As outlined in the House Rules, we ask that consideration is given to sleep times.   Individuals are encouraged to spend time with friends and family as they choose.</t>
  </si>
  <si>
    <t xml:space="preserve"> This is their home and as such, they are free to move about inside, outside, bedrooms, bathrooms and common areas.  Appliances and furniture are accessible to all.</t>
  </si>
  <si>
    <t>HX0964</t>
  </si>
  <si>
    <t>Vashna Sar</t>
  </si>
  <si>
    <t xml:space="preserve">Sar Adult Home Care </t>
  </si>
  <si>
    <t>926 E 163rd St Carson Ca 90746</t>
  </si>
  <si>
    <t>Vash Sar</t>
  </si>
  <si>
    <t>562-301-6726</t>
  </si>
  <si>
    <t xml:space="preserve"> individuals were assessed in a face-to-face interview before starting their work programs by their program director. Regional Center also sent out Service Coordinators to the facility to assess their clients in the facility after the first 30 days to review/update their IPP. </t>
  </si>
  <si>
    <t xml:space="preserve"> All residents in home are currently working or attending a program that is currently looking for a job for them. They all have access to use public transportation and we regularly go out into the community as a group to museums, parks, hiking, and sports activities and functions that are not part of any regional services. All the residents currently handle their own finances, as they requested.</t>
  </si>
  <si>
    <t xml:space="preserve"> Each individual has their own bedroom. They each were also given a tour of the home prior to deciding if they wanted to move in.</t>
  </si>
  <si>
    <t xml:space="preserve"> All individuals have a right to privacy. They each have their own room and able to lock their doors for privacy, including while in the restroom. All clients also have cell phones and have a right to use them in private in their own room.</t>
  </si>
  <si>
    <t xml:space="preserve"> Individuals have their choice of what program they wish to attend. They each have a different schedule and often eat at different times based on when they get home or feel hungry. 2 of the individuals wish to attend church, so staff takes 2 of them to church and the other 2 request to stay home and they are able to do so.</t>
  </si>
  <si>
    <t xml:space="preserve"> Individuals are given their choice of what program they wish to attend.</t>
  </si>
  <si>
    <t xml:space="preserve"> Each individual that is placed here has an admission agreement. Each individual has been informed of their rights and a follow up after placement by the coordinator is conducted to see if the individual wishes to stay here permanently.</t>
  </si>
  <si>
    <t xml:space="preserve"> Each individual has their own room. Each room has a door that can lock for their own privacy. They are able to decorate their own room to their liking.</t>
  </si>
  <si>
    <t xml:space="preserve"> Individuals have access to any part of the house except for Administrator's office and locked cabinets that contain medication, knives and sharp objects, and cleaning solvents. They all have access to use public transportation.</t>
  </si>
  <si>
    <t xml:space="preserve"> Individuals are able to have visitors over and some of the individuals in the home have relatives that take them out for the weekend or for holidays or other special occasions. Individuals may stay the night at a relatives as long as their relatives sign out for them and provide their contact information and photo ID prior to leaving.</t>
  </si>
  <si>
    <t xml:space="preserve"> Individuals are free to move around the house as they please. They also like to cook and they are also able to do so with staff supervision. There are 3 bathrooms in the house and they each are assigned a designated bathroom for their primary use for upkeep and cleanliness, but they are able to use any bathroom if their bathroom is occupied.</t>
  </si>
  <si>
    <t>HX0966</t>
  </si>
  <si>
    <t>Danette Aguilar</t>
  </si>
  <si>
    <t>Wings of Care Facility</t>
  </si>
  <si>
    <t>620 W 50th Street Los Angeles, CA 90037</t>
  </si>
  <si>
    <t>714-483-8057</t>
  </si>
  <si>
    <t xml:space="preserve"> Consumer are provided with room and board along with support from trained staff, psychiatrist, and Behaviorist. </t>
  </si>
  <si>
    <t xml:space="preserve"> Services are provided within the home. </t>
  </si>
  <si>
    <t xml:space="preserve"> All standards are met by the facility for consumer individual rights. Consumer attend outings of choice, educational outings, and those for self care.  They are also provided transportation to met all their needs both medically and leisurely.</t>
  </si>
  <si>
    <t xml:space="preserve"> All IPP documentation is written to provide history of consumer needs both physical and mental.</t>
  </si>
  <si>
    <t xml:space="preserve"> Staff is trainned and informed on all consumer needs both physically and mentally.</t>
  </si>
  <si>
    <t xml:space="preserve"> They have options for the weekend and activities after day program/school.</t>
  </si>
  <si>
    <t xml:space="preserve"> Consumer individual outings and schedules are created with consumer input and necesity both physical and mental needs.</t>
  </si>
  <si>
    <t xml:space="preserve"> Consumers are provided with opportunities to choose services and supports.</t>
  </si>
  <si>
    <t>Both Consumers and staff/owner are aware of the facility and Regional Center residential agreement.</t>
  </si>
  <si>
    <t xml:space="preserve"> All consumers have their own respected private bedrooms with their choice of decorations/furnishings.</t>
  </si>
  <si>
    <t xml:space="preserve"> Consumer have full access to transportation provided either through public transportation/privaately though the facility.  All consumers have the right to establish their own schedules and have a voice/choice in the food that is provided.</t>
  </si>
  <si>
    <t xml:space="preserve"> Consumers have the Rights to Visitors which are provided by having the ability and transportation to visit family members or friends etc.</t>
  </si>
  <si>
    <t xml:space="preserve"> Consumers have full accessibility to the entire home inside and outside of the home.</t>
  </si>
  <si>
    <t>HX0968</t>
  </si>
  <si>
    <t>Total Lifetime Care Home</t>
  </si>
  <si>
    <t>2142 South Palm Grove Ave LA CA 90016</t>
  </si>
  <si>
    <t xml:space="preserve"> Provider of service and support to any individual who would like to Integrated in the community</t>
  </si>
  <si>
    <t xml:space="preserve"> Facility Policy</t>
  </si>
  <si>
    <t xml:space="preserve"> psychotic drugs for behavior</t>
  </si>
  <si>
    <t xml:space="preserve"> Teach independence living skills base on the IPP</t>
  </si>
  <si>
    <t xml:space="preserve"> Follow all individual rights </t>
  </si>
  <si>
    <t xml:space="preserve"> All individual have access to food at anytime activities</t>
  </si>
  <si>
    <t xml:space="preserve"> visitor rights outline in the policy</t>
  </si>
  <si>
    <t xml:space="preserve"> HCBS Requirements meet</t>
  </si>
  <si>
    <t>HX0971</t>
  </si>
  <si>
    <t>Ruben Branson</t>
  </si>
  <si>
    <t>Congregate Connect - Arbutus</t>
  </si>
  <si>
    <t>714 W. Arbutus Street, Compton, CA 90220</t>
  </si>
  <si>
    <t>310-740-6713</t>
  </si>
  <si>
    <t xml:space="preserve"> The assessor provided individuals time to share comments of support services provided within the home </t>
  </si>
  <si>
    <t xml:space="preserve"> As reflective within the program design on page 3, paragraph 3, 'Congregate Connects' philosophy is to provide life conditions that will enable the clients to lead more independent, productive lives which approximate the pattern of daily living of non-disabled persons of the same age and reflect personal choice.'</t>
  </si>
  <si>
    <t xml:space="preserve"> Consumer needs, preferences, and for residential settings, resources available for room and board (request for a private room) are addressed within the 'House Values' section.  See page # 30, paragraph 2 of the program design.</t>
  </si>
  <si>
    <t xml:space="preserve"> Consumers individual rights of privacy, dignity, respect, and freedom from coercion and restraints are protected within the home.  Please see page 30 of the program design 'Consumer Rights.'</t>
  </si>
  <si>
    <t xml:space="preserve"> As reflective in Congregate Connects' Mission Statement, the home supports and encourage consumer independence and autonomy.  See page 2, paragraph 2 of the program design.</t>
  </si>
  <si>
    <t xml:space="preserve"> At admissions, consumers and family members (where applicable) are informed of the home's process of supporting consumer's choice in services and supports.  See 'House Values' on page # 30, paragraph 2, of the program design and 'Grievance Procedure' on page 34, of the program design</t>
  </si>
  <si>
    <t xml:space="preserve"> Consumers are provided an admissions agreement which provides them with protections and rights as a resident/tenant of the home.  Congregate Connects' Admissions Agreement submitted to Community Care Licensing requires each consumer to have a lease to prevent unlawful evictions from the home.  Congregate Connect has complied with Community Care Licensing requirements as reflective in B-9 section of Congregate Connects' admissions policies/package.</t>
  </si>
  <si>
    <t xml:space="preserve"> Consumers are provided with privacy rights and protections as a resident/tenant of the home.  In addition, consumers have the right to decorate their home utilizing their personal choice.  Congregate Connects' Admissions Agreement submitted to Community Care Licensing requires each consumer to have the right to decorate their home reflecting their personal choice.  Congregate Connect has complied with Community Care Licensing requirements as reflective in B-9 section of Congregate Connects' admissions policies/package.</t>
  </si>
  <si>
    <t xml:space="preserve"> Consumers may access food at any time.  In addition, consumers are encouraged to create a menu which reflects their personal choice.  As reflective in the program design on pages 31-32 (House Values).</t>
  </si>
  <si>
    <t xml:space="preserve"> As reflective in the program design on pages 31-32 (House Values).  Consumers may have visitors of their choice.  In addition, consumers will be provided with privacy, as needed.</t>
  </si>
  <si>
    <t xml:space="preserve"> As reflective in the program design on pages 31-32 (House Values).  Consumers have access to move about their home freely. In addition, consumers may utilized appliances and furniture as needed.</t>
  </si>
  <si>
    <t>HX0973</t>
  </si>
  <si>
    <t>Grace Care Home</t>
  </si>
  <si>
    <t>1137 W 98th Los Angeles, CA 90044</t>
  </si>
  <si>
    <t>3107406713</t>
  </si>
  <si>
    <t xml:space="preserve"> The assesor provided individuals time to share comments of support services provided within the home. </t>
  </si>
  <si>
    <t xml:space="preserve"> As reflective within the program design on page 3, paragraph 3, 'Congregate philosophy is to provide life conditions that will enable the client  to lead a more independent, productive lives which approximate the pattern of daily living of non-disabled persons of the same age and reflect personal choice.</t>
  </si>
  <si>
    <t xml:space="preserve"> Consumer needs, preferences, and for residential settings, resources available for room and board (request for a private room) are addressed within the 'House Values' section. See page # 31, paragraph 2.</t>
  </si>
  <si>
    <t xml:space="preserve"> Consumers individuals rights of privacy, dignity, respect, and freedom from coercion and restraints are protected within the home. Please see page 30 of the program design 'Consumer Rights.'</t>
  </si>
  <si>
    <t xml:space="preserve"> As reflective in Congregate Connects' Mission Statement, the home supports and encourage consumer independence and autonomy. See page 2, paragraph 2 of the program design.</t>
  </si>
  <si>
    <t xml:space="preserve"> At admissions, consumer and family members (where applicable) are informed of the home's process of supporting consumer's choice in services and supports. See 'House Values' on page #30, paragraph 2, of the program design and 'Grievance Procedure' on page 34, of the program design.</t>
  </si>
  <si>
    <t xml:space="preserve"> Consumers are provided an admissions agreement which provides them with protections and rights as a resident/tenant of the home. Congregate Connect admissions agreement submitted to community care licensing requires each consumer to have a lease to prevent unlawful evictions from the home. Congregate has complied with community care licensing requirements as reflective in B-9 section of Congregate Connect admission policy/package.</t>
  </si>
  <si>
    <t xml:space="preserve"> Consumers are provided with privacy rights and protections as a resident/tenant of the home. In addition, consumers have the right to decorate their home utilizing their personal choice. Congregate Connects' Admission Agreement submitted to Community Care Licensing requires each consumer to have the rights to decorate their home reflecting their personal choice. Congregate Connect has complied with Community Care Licensing requirements as reflective in B-9 section of Congregate Connects' admissions policies/package.</t>
  </si>
  <si>
    <t xml:space="preserve"> Consumers may access food at any time in addition consumers are encouraged to create a menu which reflects their personal choice as reflective in the program design on pages 31-32 (house values).</t>
  </si>
  <si>
    <t xml:space="preserve"> As reflective in the program design on pages 31-32 (house values). Consumers may have visitors of their choices in addition consumers will be provided with privacy as needed.</t>
  </si>
  <si>
    <t xml:space="preserve"> As reflective in the program design on pages 31-32 (house values). Consumers have  access to move about their home freely. In addition consumers may utilize appliances and furniture as needed.</t>
  </si>
  <si>
    <t>HX0975</t>
  </si>
  <si>
    <t>Helping Others Pursue Excellence, LLC</t>
  </si>
  <si>
    <t>926 E. 94th Street</t>
  </si>
  <si>
    <t>HX0978</t>
  </si>
  <si>
    <t>8933 Orchard Avenue, Los Angeles, CA 90044</t>
  </si>
  <si>
    <t xml:space="preserve">  Questions was asked</t>
  </si>
  <si>
    <t>HX0980</t>
  </si>
  <si>
    <t>Amazing Efforts Vl</t>
  </si>
  <si>
    <t>548 W. Bennett St Compton, CA 90220</t>
  </si>
  <si>
    <t xml:space="preserve"> Yes, in IPP</t>
  </si>
  <si>
    <t xml:space="preserve"> no information, our requirements are in our program plan.</t>
  </si>
  <si>
    <t xml:space="preserve"> Yes, i program plan.</t>
  </si>
  <si>
    <t xml:space="preserve"> Yes, in our policies and procedures.</t>
  </si>
  <si>
    <t xml:space="preserve"> individuals freely have access as needed. </t>
  </si>
  <si>
    <t>HX0982</t>
  </si>
  <si>
    <t>Toneisha Lindsey</t>
  </si>
  <si>
    <t>Willowbrook Family Home</t>
  </si>
  <si>
    <t>11022 Willowbrook Ave Los Angeles, CA 90059</t>
  </si>
  <si>
    <t>323-271-5966</t>
  </si>
  <si>
    <t xml:space="preserve"> Analyzing their current program, schedule, discussions with staff to the assessment questions </t>
  </si>
  <si>
    <t xml:space="preserve"> Client has full access to community events, controls his financial resources and is currently working at his discretion and seeking to enroll in school. Clients has full access to all resources/services available.</t>
  </si>
  <si>
    <t xml:space="preserve"> Client has the choice of a private/shared room, options are documented and based on clients preference.</t>
  </si>
  <si>
    <t xml:space="preserve"> Client is not restrained, privacy is given to the individual, communication line is open with staff and client, access to resources, no personal rights are violated.</t>
  </si>
  <si>
    <t xml:space="preserve"> Client chooses how he spends his time (family visits, eating out, working). Choice of activities, freedom of choice. Staff encourages client to be independent and make decisions.</t>
  </si>
  <si>
    <t xml:space="preserve"> Open communication is available and encouraged to ensure client is given the option to change services and receive the support they need.</t>
  </si>
  <si>
    <t xml:space="preserve"> Policy and procedures in place and signed by client agreeing to services and the process on how to alter the agreement.</t>
  </si>
  <si>
    <t xml:space="preserve"> Client wanted a private room and takes part in the decor.Client opens/closes room door when he wants.</t>
  </si>
  <si>
    <t xml:space="preserve"> Client has full access to food, transportation, and decides on how he wants to spend his day.</t>
  </si>
  <si>
    <t xml:space="preserve"> Client enjoys family outings at his leisure with no restrictions</t>
  </si>
  <si>
    <t xml:space="preserve"> Client has accessibility to appliances/furniture and can move freely in/out the facility</t>
  </si>
  <si>
    <t>HX0984</t>
  </si>
  <si>
    <t>Rashimer Swafford</t>
  </si>
  <si>
    <t>Louise Soul</t>
  </si>
  <si>
    <t>13041 Belhaven Ave. los angeles, Ca. 90059</t>
  </si>
  <si>
    <t>(310)562-7694</t>
  </si>
  <si>
    <t xml:space="preserve"> adult residential facility (ambulatory) </t>
  </si>
  <si>
    <t xml:space="preserve"> conferences via camera phone with their service coordinator . </t>
  </si>
  <si>
    <t xml:space="preserve"> We give assistance and teaching on financing and resources all the time.</t>
  </si>
  <si>
    <t xml:space="preserve"> we are to give assistance in all aspects of life and to deny is a violation of a clients rights.</t>
  </si>
  <si>
    <t xml:space="preserve"> Each resident has a I.P.P. for the goals that are desired to be met.</t>
  </si>
  <si>
    <t xml:space="preserve"> The need the residents have do not and havent required any restraints at this facility because of any behaviors.</t>
  </si>
  <si>
    <t xml:space="preserve"> Each resident shall be treated as any person with rights and shall have the chance to spend their time how they choose in a safe and productive manner.</t>
  </si>
  <si>
    <t xml:space="preserve"> We have meetings and talks about changing schedules that fits every resident here at this facility and every resident voice is always heard.</t>
  </si>
  <si>
    <t xml:space="preserve"> residents have knowledge of all information of housing accessible to them.</t>
  </si>
  <si>
    <t xml:space="preserve"> w e advised that it might not be wise because of any emergency purposes</t>
  </si>
  <si>
    <t xml:space="preserve"> The resident have a right to privacy as anyone else.</t>
  </si>
  <si>
    <t xml:space="preserve"> residents have the right to access any part of their home</t>
  </si>
  <si>
    <t xml:space="preserve"> Due to Covid 19 visitors have to call to be informed of procedures of the state and SCLARC.</t>
  </si>
  <si>
    <t xml:space="preserve"> This is a time of Covid 19 and the residents understand that visits are to a minimal if any outside 6ft. apart.  other that that visits are due to grounds policy.</t>
  </si>
  <si>
    <t xml:space="preserve"> this is met by letting them go freely around their own home. they have thier own rooms and not allowed in unsafe areas where unsafe materials are stored and locked away.</t>
  </si>
  <si>
    <t>HX0986</t>
  </si>
  <si>
    <t>HX0988</t>
  </si>
  <si>
    <t>HX0991</t>
  </si>
  <si>
    <t>New Journey</t>
  </si>
  <si>
    <t>1419 W. 59th Place Los Angeles, CA 90047</t>
  </si>
  <si>
    <t xml:space="preserve">Individuals have full access to all common areas in the facility. They have access to all public transportation. When not available private access is used. </t>
  </si>
  <si>
    <t>HX0993</t>
  </si>
  <si>
    <t xml:space="preserve">Jihsahns Family Care </t>
  </si>
  <si>
    <t>5021 Arlington Ave. Los Angeles, CA 90043</t>
  </si>
  <si>
    <t xml:space="preserve">La Quisha Anderson </t>
  </si>
  <si>
    <t xml:space="preserve"> Due to Covid-19 there are some things that are not normal that the individuals used to do. Like outings to the movies, bowling, arcades and etc.,</t>
  </si>
  <si>
    <t xml:space="preserve"> As I stated a lot of things have changed due to Covid-19 but we are helping our consumers get help within the community. For example we have a consumer addicted to drugs who is now seeking help in which the Regional center has helped us to provide assistance for him.</t>
  </si>
  <si>
    <t xml:space="preserve"> One client was just released from jail</t>
  </si>
  <si>
    <t xml:space="preserve"> Because I have the IPP on file</t>
  </si>
  <si>
    <t xml:space="preserve"> Currently Covid -19 we have no visitors in the facility at this time. Unless they are emergency personnel or staff</t>
  </si>
  <si>
    <t xml:space="preserve"> Only because Covid 19 we have designated areas at this time.</t>
  </si>
  <si>
    <t xml:space="preserve"> No restraints are used for individuals and no delayed eagress</t>
  </si>
  <si>
    <t xml:space="preserve"> Some may need a little help keeping on task.</t>
  </si>
  <si>
    <t xml:space="preserve"> Due to Covid 19 we are having a social distancing rule in place to protect everyone from the spread of the virus</t>
  </si>
  <si>
    <t xml:space="preserve"> Are clients have complete control over their every day decisions and whom they Choose to communicate with or spend time with.</t>
  </si>
  <si>
    <t xml:space="preserve"> Consumers are aware that they have and can make their own choices.</t>
  </si>
  <si>
    <t xml:space="preserve"> Everyone has an admission agreement for the Regional as well as for the services they receive</t>
  </si>
  <si>
    <t xml:space="preserve"> Our consumers have all the privacy and freedom to decorate and re-strange their rooms if they want.</t>
  </si>
  <si>
    <t xml:space="preserve"> This is the individual&lt;e2&gt;&lt;80&gt;&lt;99&gt;s home as long as they are not inflicting harm upon themselves or others they are free to do as they please. We want it to feel like gone because it is HOME. We would not want anyone telling us when to get out of bed and move about around our homes, and they feel the same way.</t>
  </si>
  <si>
    <t xml:space="preserve"> Currently things were changed due to the pandemic.</t>
  </si>
  <si>
    <t xml:space="preserve"> They are met, however the virus has changed the way we interact socially amongst everyone.</t>
  </si>
  <si>
    <t xml:space="preserve"> as stated before they are free to move about and do whatever they may please. As long as they are safe.</t>
  </si>
  <si>
    <t>HX0995</t>
  </si>
  <si>
    <t>DAPHANEE HARBERT</t>
  </si>
  <si>
    <t>GRACED 2 CARE, ARF INC</t>
  </si>
  <si>
    <t xml:space="preserve">550 E NEWFIELD ST </t>
  </si>
  <si>
    <t>817-703-1557</t>
  </si>
  <si>
    <t xml:space="preserve">Adult Residential Facility </t>
  </si>
  <si>
    <t xml:space="preserve"> As directed in the program plan.</t>
  </si>
  <si>
    <t xml:space="preserve"> As directed in program plan.</t>
  </si>
  <si>
    <t>HX0997</t>
  </si>
  <si>
    <t>Loving Heart Loving Home dba Casa Klinedale</t>
  </si>
  <si>
    <t>9243 Klinedale Ave. Downey, Ca 90241</t>
  </si>
  <si>
    <t>5624407531</t>
  </si>
  <si>
    <t>questions asked face to face.</t>
  </si>
  <si>
    <t xml:space="preserve"> All services are met in accordance to guidance.</t>
  </si>
  <si>
    <t xml:space="preserve"> All met in accordance to guidelines.</t>
  </si>
  <si>
    <t xml:space="preserve"> Met in accordance to guidance in title 17&amp;22</t>
  </si>
  <si>
    <t xml:space="preserve"> All met in accordance with title 17 &amp; 22</t>
  </si>
  <si>
    <t xml:space="preserve"> Met in accordance with guidance</t>
  </si>
  <si>
    <t xml:space="preserve"> Met in accordance to guidance</t>
  </si>
  <si>
    <t xml:space="preserve"> Not per title 22</t>
  </si>
  <si>
    <t xml:space="preserve"> Partially  Met as CCL does not allow to have rooms locked.</t>
  </si>
  <si>
    <t xml:space="preserve"> Met in accordance to guidance.</t>
  </si>
  <si>
    <t xml:space="preserve"> Met per guidance</t>
  </si>
  <si>
    <t xml:space="preserve"> Met per guidance.</t>
  </si>
  <si>
    <t xml:space="preserve"> 7-4.</t>
  </si>
  <si>
    <t>HXO906</t>
  </si>
  <si>
    <t>Christopher Gammage</t>
  </si>
  <si>
    <t>Ben T's Family Care</t>
  </si>
  <si>
    <t>17700 Exa Ct.</t>
  </si>
  <si>
    <t>323-779-1842</t>
  </si>
  <si>
    <t xml:space="preserve"> Staff have discussions with individuals. </t>
  </si>
  <si>
    <t xml:space="preserve"> We strive to understand and implement personal choice and provide individualize options.We adhere to the IPP, program design and policy and procedures.</t>
  </si>
  <si>
    <t xml:space="preserve"> IPP's are completed and reviewed and placed in clients files.</t>
  </si>
  <si>
    <t xml:space="preserve"> Residents hold a residence counsel meeting to agree Residents hold a residence counsel meeting to agree upon activities and details. We strive to understand and implement personal choice and provide individualize options. We adhere to the IPP, program design and policies and procedures.</t>
  </si>
  <si>
    <t xml:space="preserve"> We understand and implement personal choice and provide individualize options. We go by the IPP, program design and policies and procedures.</t>
  </si>
  <si>
    <t xml:space="preserve"> Where possible individuals choices are always honored</t>
  </si>
  <si>
    <t xml:space="preserve"> When possible we go by CCL regulations and staffing availability</t>
  </si>
  <si>
    <t xml:space="preserve"> We strive to understand and implement personal choice and provide individualize options. We adhere to IPP, program design and policies and procedures.</t>
  </si>
  <si>
    <t xml:space="preserve"> We strive to understand and implement personal choice and provide individualize options. We adhere to the IPP, program design and policies and procedures.</t>
  </si>
  <si>
    <t xml:space="preserve"> Rights and choices of all individuals involved are considered. To the extend possible if all agree change of roommates is facilitated.</t>
  </si>
  <si>
    <t xml:space="preserve"> We strive to understand and implement personal choice and provicde individualize options. We adhere to the IPP, program design and policies and procedures.</t>
  </si>
  <si>
    <t xml:space="preserve"> The residence counsel setts house visiting agreement.</t>
  </si>
  <si>
    <t xml:space="preserve"> Upon hire and annually, all Easterseals associates are required to complete 'Understanding HIPAA Regulations.' In addition, associates are trained to always respect the privacy of the people we support and the confidentiality of all situations. They are trained to communicate only what is necessary and always in a positive manner, focusing on the strengths and abilities of those they support.</t>
  </si>
  <si>
    <t>P25673</t>
  </si>
  <si>
    <t>Carmen Haley</t>
  </si>
  <si>
    <t>CIHSS dba Family Way</t>
  </si>
  <si>
    <t>555 W. Redondo Beach Blvd Suite 204</t>
  </si>
  <si>
    <t>3103526422</t>
  </si>
  <si>
    <t xml:space="preserve"> The assessment was facilitated at two Home Provider Meetings. </t>
  </si>
  <si>
    <t xml:space="preserve"> These requirements are supported in our policy and procedures and program design.</t>
  </si>
  <si>
    <t xml:space="preserve"> All services are person- centered based.</t>
  </si>
  <si>
    <t xml:space="preserve"> Some individuals require assistance with bathing due to physical constraints or cognitive ability.</t>
  </si>
  <si>
    <t xml:space="preserve"> It depends on who the visitor is; sometimes individuals like to socialize with others who have a criminal background.</t>
  </si>
  <si>
    <t xml:space="preserve"> We have a policy that prohibits physical restraints and behavioral support staff to assist with behavioral issues.</t>
  </si>
  <si>
    <t xml:space="preserve"> This requirement is part of our policy for Client Rights.</t>
  </si>
  <si>
    <t xml:space="preserve"> Individuals have the option to attend a day program, go to school or work based on personal goals and preferences.</t>
  </si>
  <si>
    <t xml:space="preserve"> In the event of involuntary relocation, clients are protected by being given a 30-day notice. Henceforth, the agency will identify another  residential placement based on individual preferences.</t>
  </si>
  <si>
    <t xml:space="preserve"> A policy needs to be developed for appropriate staff only to have access to bedrooms.</t>
  </si>
  <si>
    <t xml:space="preserve"> Yes, in this community-based setting, individuals have full access in family homes and in the community-at-large.  However, there are some individuals who required assistance based on need.</t>
  </si>
  <si>
    <t xml:space="preserve"> Based on need and IPP, individuals are allow to navigate in the community with appropriate curfews for health and safety reasons.</t>
  </si>
  <si>
    <t xml:space="preserve"> It is our policy for residents to have full access to the home.  For individuals who are not ambulatory and require assistance, homes are required to obtain medical devices to assist with mobility.</t>
  </si>
  <si>
    <t xml:space="preserve"> Participant surveys were prepared, but not distributed before the COVID-19 crisis hit and program sites were temporarily closed.  We will distribute the surveys and compile the results as soon as it is reasonably feasible to do so.  In addition, by their comments and behavior, and in targeted conversations with staff members, they express their needs, opinions, and concerns about the program on an ongoing basis. </t>
  </si>
  <si>
    <t xml:space="preserve"> AbilityFirst maintains an open-door policy and encourages participants and family members to share any concerns or requests.  This is a person-centered program, that emphasizes personal interests, goal-setting, and choice.  Handbook, p. 6-7 (program goals, person-centered programming), 14 (what you can expect from us), 17 (personal matters), 19 (communication of concerns), 21 (grievance procedures); staff training; program design.</t>
  </si>
  <si>
    <t xml:space="preserve"> Responses above are based on program operations during normal circumstances.  During the coronavirus pandemic, while facilities are closed, we are providing services remotely.  Current conditions do not permit access to the community or face-to-face interactions.</t>
  </si>
  <si>
    <t xml:space="preserve"> See responses to FR3-1 to FR3-13 above.</t>
  </si>
  <si>
    <t>(310) 614-7611</t>
  </si>
  <si>
    <t xml:space="preserve"> If not provided by parents or caregivers, we request a copy of the IPP from the individual's Regional Center service coordinator.  Requests are documented.  Often several requests are needed, sometimes we don't receive them despite our efforts.</t>
  </si>
  <si>
    <t xml:space="preserve"> As noted above, we make diligent efforts to obtain copies of the Regional Center-prepared IPP for each individual in our program.  The Handbook (page 9) describes how we will work with the Regional Center service coordinator to secure alternative placements or additional supports that would optimize achievement of the individual's goals.</t>
  </si>
  <si>
    <t xml:space="preserve"> We have a variety of communication devices and techniques to respond to individuals' needs and preferences, including GoTalk devices, picture boards, computers with adaptive technology, sign language flash cards, large print materials, and more.  Some of our staff is fluent in sign language, and many are fluent speakers of Spanish.</t>
  </si>
  <si>
    <t>Elizabeth Jinzo</t>
  </si>
  <si>
    <t>Designated Exceptional Services for Independence</t>
  </si>
  <si>
    <t xml:space="preserve"> D.E.S.I. is committed to providing mainstreamed services by focusing on connecting individuals to generic and specialized resources in their community with the least restrictive environments. Consumers or parents will sometimes ask us to go to sheltered environments, such as special olympics meetings. We also try our best to make our events that we occasionally throw at our headquarters to be fully integrated. However we often lack the resources to properly advertise our events to the general public. We would like to make these events more integrated in the future.</t>
  </si>
  <si>
    <t xml:space="preserve"> CIT sessions generally include connecting consumers to personal services within their immediate and extended communities with the assistance of their community educators.</t>
  </si>
  <si>
    <t xml:space="preserve"> D.E.S.I. employees are instructed to respect the dignity and privacy of their consumers when they are tending to bathroom and personal care issues.</t>
  </si>
  <si>
    <t xml:space="preserve"> This does not normally occur during the span of CIT services; however, if a consumer needed to speak privately with their parent during a session, they would be afforded the privacy necessary to accomplish this, without neglecting competing needs for safety and supervision in the community.</t>
  </si>
  <si>
    <t xml:space="preserve"> Consumers and their community educators work together to select community sites for CIT sessions, to the highest degree that the consumer is able to do so. They may be in communication with one-another prior to sessions in order to plan it out. Communication may include parents or other stakeholders at the request of the consumer or by necessity in cases of conservatorship.</t>
  </si>
  <si>
    <t xml:space="preserve"> Consumers are able to utilize CIT sessions to interact with other peers in the community who may not have disabilities. Consumers can also choose to socialize with other individuals with disabilities and it is common for two consumers and two educators to join forces in the community. Consumers are provided with knowledge and skills necessary to establish new connections in the community effectively and independently.</t>
  </si>
  <si>
    <t xml:space="preserve"> Educators and consumers work together to visit sites in the community that they have planned together, in accordance with their IPP needs. Activities in the community must correlate with specific IPP goals. IPP goals follow a person-centered thinking and planning process.</t>
  </si>
  <si>
    <t xml:space="preserve"> There is a stated grievance policy in place.</t>
  </si>
  <si>
    <t xml:space="preserve"> Please see the previous comments and the attachment 'Associate Observation' form in this section for our explanation / rationale.</t>
  </si>
  <si>
    <t xml:space="preserve"> Easterseals Day Service participants do not typically choose clothing to wear for the day while at our services, and when they need to change, they have already packed a set of clothes they chose at home. Easterseals has no preset guidelines for what people should wear at services besides that they be comfortable and wear sturdy shoes and try and dress for the elements (as reflected in our attached 'Adult Day Services Guide to Services'). We respect and support all lifestyle choices and gender identification, and encourage open expression and communication about options to redress or add to their clothing choices for the day. We also assist with shopping when participants desire to shop for clothes.</t>
  </si>
  <si>
    <t xml:space="preserve"> Easterseals Day Services allows people to attend at any age over 18 if they would like to. For those who are feeling they would like to 'slow' down a bit, we can either adjust their group and schedule as well as support as needed, or we can refer to another Easterseals Service nearby that allows for more 'on-site' time and a less rigorous day.  We also offer part time attendance. Of course if someone would like to retire, we would encourage them to and would probably throw a party.</t>
  </si>
  <si>
    <t xml:space="preserve"> Please refer to the responses above and the attachments, 'Grievance Procedure' and 'Satisfaction Survey' for supporting details and documents.</t>
  </si>
  <si>
    <t>Angelica Real</t>
  </si>
  <si>
    <t xml:space="preserve"> These services primarily use public transportation. As a backup we also have ESSC buses that we utilize. Individuals do sometimes face challenges with public buses not stopping for people in wheel chairs because the bus 'is full' and with sidewalks in disrepair. ESSC assists in advocating whenever appropriate.</t>
  </si>
  <si>
    <t xml:space="preserve"> PER TITLE 22, INDIVIDUALS ARE NOT TO BE PLACED IN ANY RESTRAINING DEVICE. Per Easterseals Behavior Intervention Policy under no circumstances may an associate use excessive physical intervention or any type of restraining device to restrain or control an individual's actions or behavior. (Please see attached 'Easterseals Behavior Intervention Policy')</t>
  </si>
  <si>
    <t xml:space="preserve"> Community Care Licensing, and Easterseals have safety and supervision requirements that prevent individuals from being left alone without visual supervision in the Day Services. However, we try and give people as much space as they need when they would like to be 'alone' or have private conversations with others.</t>
  </si>
  <si>
    <t>562-676-8616</t>
  </si>
  <si>
    <t>Christina Buth-Okatch</t>
  </si>
  <si>
    <t>Jocelyn Towler</t>
  </si>
  <si>
    <t xml:space="preserve"> Individuals are given the opportunity on a daily basis to choose a plethora of resources and services in the community that align with their IPP, ISP, and Person Centered Plans. These choice are natural choices that any individual not receiving regional center services would be able to choose. The intention is to ensure that the setting for service is integrated in and supports full access to the greater community.  Some of these supports may include, but not be limited to seeking employment opportunities, working in competitive integrated employment, engaging in community life, and receiving services in the community, as would any other individual not receiving regional center services.</t>
  </si>
  <si>
    <t xml:space="preserve"> PPTC ensures that individual's rights to privacy are given by complying with HIPAA Laws.  Each person is valued as an individual who has the same rights, opportunities, desires, and ambitions as any other individual not receiving regional services.  This is reflected in the Person Centered Plans, and Individual Service Plans.  Every individual has a right to their freedom from coercion and restraints.</t>
  </si>
  <si>
    <t xml:space="preserve"> Individuals choose to receive services from Peak Performance Training Centers which provide opportunities for individuals to engage in meaningful activities that align with their IPPs and Person Centered Plans. Individuals seeking our services are invited to visit our site and when selected, an individual Service Plan is jointly generated based upon their desires and preferences.</t>
  </si>
  <si>
    <t xml:space="preserve"> PPTC ensures that individuals make their own choices related to their daily activities, choice of physical environment and with whom they wish to interact.  This is documented in their ISP, Person Centered Plans, and daily planning.</t>
  </si>
  <si>
    <t xml:space="preserve"> PPTC's Individual Service Plans and Person Centered Plans facilitate individual choice regarding services and supports, and who provides them.</t>
  </si>
  <si>
    <t xml:space="preserve"> As long as dress is appropriate to the setting we do not restrict or limit participants' choices.  Handbook, p. 17 (dress)</t>
  </si>
  <si>
    <t>PW7224</t>
  </si>
  <si>
    <t xml:space="preserve">Linda Smith </t>
  </si>
  <si>
    <t>Empowerment Thru Employment</t>
  </si>
  <si>
    <t>10024 S. Western Avenue  Los Angeles, CA 90047</t>
  </si>
  <si>
    <t>Linda Smith</t>
  </si>
  <si>
    <t>(626)278-0958</t>
  </si>
  <si>
    <t xml:space="preserve"> We have individuals who are transported by van and take public transportation.</t>
  </si>
  <si>
    <t xml:space="preserve"> The setting/service is selected by the individual with the assistance of their circle of supports.</t>
  </si>
  <si>
    <t xml:space="preserve"> Our agency is person-centered delivered in the community.  We also meet Title 17 regulations.</t>
  </si>
  <si>
    <t xml:space="preserve"> Our staff is trained to support individual choice.  We abide by client's rights.</t>
  </si>
  <si>
    <t xml:space="preserve"> Our agency meets the requirement per our program design.  We are a community-based program and we provide individual choices.</t>
  </si>
  <si>
    <t>PX0207</t>
  </si>
  <si>
    <t>PX0208</t>
  </si>
  <si>
    <t xml:space="preserve"> We try to accommodate as many of their interests as we can during the day we meet on the weekends. If they want to receive additional personal services, we inform their care provider and ask them if they are able to meet this request, or if they have ILS/SLS to do so. We are community based and cannot have a consumer leave to do a separate activity during program hours.</t>
  </si>
  <si>
    <t xml:space="preserve"> They are picked up in our company van and are transported to every location we visit. If they are interested in public transportation they are able to do so, but they've never done so.</t>
  </si>
  <si>
    <t xml:space="preserve"> All participants in this program are high functioning and can complete a purchase by themselves when they're out with the trainer. If the case should arise that they need something explained to them, the trainer is there to do so. The trainer does not tell them what to buy, so long as it does not go against our code of conduct which prohibits purchasing drugs or alcohol while in the program.</t>
  </si>
  <si>
    <t xml:space="preserve"> We request as much background information as we can about the consumer before they join our program. We conduct an initial assessment on our own to determine if they are a good fit for our program. We use the combination of supplied information and our own interview to admit consumers. We often don't know what other options the consumer or their care provider considered before contacting us.</t>
  </si>
  <si>
    <t xml:space="preserve"> Consumers and their care providers review the CA State form that details Rights of Individuals with Disabilities annually. They sign a copy of it which is kept in their file. We have a code of conduct based on title 17 and the state laws referencing consumer rights. All of our program rules are structured around consumers rights to freedom of respect, dignity and privacy.</t>
  </si>
  <si>
    <t xml:space="preserve"> Initially, we collect input from care providers, staff, service coordinators and the consumers themselves to determine what the consumer is interested in and capable of doing. The trainers test these approaches and give us feedback as to what is being received most positively. We monitor consumer responses to activities to gauge their preferences and  make modifications to our approach as necessary. All of the consumers in this program have been with us for more than ten years. The trainer knows them very well and has a strong sense of their interests and capabilities. They are open about the things they want to try, even though they do enjoy a sense of familiarity among one another.</t>
  </si>
  <si>
    <t xml:space="preserve"> Consumers have to keep personal belongings with them at all times, as we are always in the community. They can leave personal items in the locked company van, should they choose.</t>
  </si>
  <si>
    <t xml:space="preserve"> None of the participants require physical restraints.</t>
  </si>
  <si>
    <t xml:space="preserve"> We encourage consumers to be informed and confident in their interests. They are encouraged to be responsible and conscious of themselves and how they interact with others. This we believe is done while they are in a group setting. One can be independent among others who are doing the same, and such is required for this program.     Consumers have a right to their space and privacy, but they are not allowed to be away from the trainer or their supervision at any time during program hours. We are able to do the things they are interested in as individuals as a group. They know that if they want to go someplace that the group can't attend together they have to do so when they're not signed into the program.</t>
  </si>
  <si>
    <t xml:space="preserve"> Consumers suggest events or locations, and if we can visit them safely as a group we go on one of the saturdays they have service provided. Because they've been together for so many years they have a list of places that they like to visit together regularly. If there is a new place that everyone can go, they do as soon as they're able.</t>
  </si>
  <si>
    <t xml:space="preserve"> So long as the schedule can be completed with the group, they can suggest places they'd like to go or things to do.</t>
  </si>
  <si>
    <t xml:space="preserve"> Consumers contribute to the schedule that we choose as a group. If they suggest something that the whole can group can attend, we try to go as soon as we can.</t>
  </si>
  <si>
    <t xml:space="preserve"> Per our code of conduct, Consumers must be under trainer supervision at all times. They can sit  separately or be in a place where the trainer can see them, but not farther than that.</t>
  </si>
  <si>
    <t xml:space="preserve"> We address the consumer's interests and needs as individuals as best we can in a group setting.  Aside from going places without a trainer or using the bathroom, consumers are allowed to pick as much of their schedule as they'd like, provided the group can attend together. We hope to continue to reflect their interests, as well as provide suggestions for things they might not be aware of. We must follow safety procedures for supervision while doing the things consumers want to do each weekend. For that reason they cannot go off alone, or to things that the whole group cannot attend. Aside from that, we do try to involve each individual's goals and interests in our group routine.</t>
  </si>
  <si>
    <t xml:space="preserve"> The participants in this program have been attending for over a decade and have a great rapport with their trainer and among one another. They have established a bond and communicate with one another well.</t>
  </si>
  <si>
    <t xml:space="preserve"> Our grievance policy is reviewed with consumers annually. If there is an issue they can't solve with the trainer, the office is notified, then the regional center, etc...</t>
  </si>
  <si>
    <t xml:space="preserve"> The trainer for this program has established a bond with the consumers, and we do believe that if an issue were to arise among the group, as it has in the past, it can be solved through communication. We do let the consumers or their care providers know that if something were to arise that needed more help to address that they are free to contact the office. We have been in their lives for a long time, and we don't take for granted the confidence they have placed in us to have participated for so long.</t>
  </si>
  <si>
    <t xml:space="preserve"> We will work with the regional center to make whatever adjustments are necessary to comply with the Final Rule.</t>
  </si>
  <si>
    <t>PX0237</t>
  </si>
  <si>
    <t>C H Community Integration</t>
  </si>
  <si>
    <t>14744 California Street, Paramount, CA 90723</t>
  </si>
  <si>
    <t xml:space="preserve"> It is outline in the program brochure.</t>
  </si>
  <si>
    <t xml:space="preserve"> It is outline in the IPP Plan for each individual. And we work with regional center case manager.</t>
  </si>
  <si>
    <t xml:space="preserve"> It is written in the program design.</t>
  </si>
  <si>
    <t xml:space="preserve"> We respect the client's right and use Title 22 and Title 17 as guidelines.</t>
  </si>
  <si>
    <t xml:space="preserve"> it is not outline in the IPP</t>
  </si>
  <si>
    <t xml:space="preserve"> It is through out the program design.</t>
  </si>
  <si>
    <t>PX0452</t>
  </si>
  <si>
    <t>Community Joint Venture FHA</t>
  </si>
  <si>
    <t>150 W. Walnut Street suit 200 Gardena Ca. 9002</t>
  </si>
  <si>
    <t>PX0493</t>
  </si>
  <si>
    <t>Tasha Robinson</t>
  </si>
  <si>
    <t>Pathways Pre-Employment Program</t>
  </si>
  <si>
    <t>12388 S. Broadway</t>
  </si>
  <si>
    <t>Lisa Winstead</t>
  </si>
  <si>
    <t>323-821-8961</t>
  </si>
  <si>
    <t xml:space="preserve"> Discussion on how services meet needs and how we can better improve </t>
  </si>
  <si>
    <t xml:space="preserve"> Initial Assessment   Work Preference form</t>
  </si>
  <si>
    <t xml:space="preserve"> Ipp's are maintained on file</t>
  </si>
  <si>
    <t xml:space="preserve"> We follow Consumer Rights.  Each staff is presented with  Consumer Rights at the start of employment and throughout.</t>
  </si>
  <si>
    <t xml:space="preserve"> Individuals have input on program activities and training opportunities.</t>
  </si>
  <si>
    <t xml:space="preserve"> Survey's and focus groups are done frequently to ensure individuals interest are understood, then implemented into the program.</t>
  </si>
  <si>
    <t>PX0506</t>
  </si>
  <si>
    <t>Fit For Life</t>
  </si>
  <si>
    <t>13159 Paramount Blvd. South Gate CA 90280</t>
  </si>
  <si>
    <t>Yesenia Salians</t>
  </si>
  <si>
    <t>323-933-6848 x101</t>
  </si>
  <si>
    <t xml:space="preserve"> On-going dialogue and annual surveys that align with federal requirements </t>
  </si>
  <si>
    <t xml:space="preserve"> This is not a work program</t>
  </si>
  <si>
    <t xml:space="preserve"> Our Nutrition program has areas not relevant to some questions.  We meet this criteria, as our program is in the community and the individual has one-on-one training with a great freedom of choice.  Initial Assessments are conducted (form) to ensure individual goals.</t>
  </si>
  <si>
    <t xml:space="preserve"> IPP's remain on file</t>
  </si>
  <si>
    <t xml:space="preserve"> We are community based therefore this is not applicable</t>
  </si>
  <si>
    <t xml:space="preserve"> not applicale, community based</t>
  </si>
  <si>
    <t xml:space="preserve"> Do not have with behaviors that would require restraints</t>
  </si>
  <si>
    <t xml:space="preserve"> We adhere to Consumer Rights.  Each staff is presented with  Consumer Rights at the start of employment and throughout.  Each individual is presented with an annual survey that reinforces alignment with rights to be treated well.</t>
  </si>
  <si>
    <t xml:space="preserve"> Meals do not take place during the program hours, but if a meal were necessary choice of location, dining space, and company would be their choice.</t>
  </si>
  <si>
    <t xml:space="preserve"> One one One support helps support and ensure individual autonomy.</t>
  </si>
  <si>
    <t xml:space="preserve"> Individuals schedules are set by the individual therefore individual autonomy and initiatives are further supported.  Grievance policy outlines how to address issues.  Consumer rights are provided at start and annually.</t>
  </si>
  <si>
    <t>PX0508</t>
  </si>
  <si>
    <t>9555 Washburn Rd., Downey, CA, 90242</t>
  </si>
  <si>
    <t>562 803 3391</t>
  </si>
  <si>
    <t xml:space="preserve"> Surveys were distributed, individual interviews were conducted and support groups. </t>
  </si>
  <si>
    <t xml:space="preserve"> Participants go out into the community to a variety of locations such as museums, zoos, farmers markets, arboretums, and nature hikes, etc.  Participants have opportunities to engage with peers of the local community.</t>
  </si>
  <si>
    <t xml:space="preserve"> A copy of the participants' IPP is on file.  IPP's state program options for the participants.  The Arc also offers community based programs and work/employment programs which are discussed during the participant's annual meeting.  Participants have the option of transferring to these programs if they so desire.</t>
  </si>
  <si>
    <t>PX0529</t>
  </si>
  <si>
    <t>Imelda Ochoa</t>
  </si>
  <si>
    <t>Training for Tomorrow</t>
  </si>
  <si>
    <t>6317 Ottis Ave Bell CA 90201</t>
  </si>
  <si>
    <t>3237733436</t>
  </si>
  <si>
    <t xml:space="preserve"> Focus groups on person-centered practices. </t>
  </si>
  <si>
    <t xml:space="preserve"> Per our program design, we are implementing person center practices.  The program leaves choices to the individual and individual families.</t>
  </si>
  <si>
    <t xml:space="preserve"> Per our program design, we are implementing person center practices.  The program leaves choices to individual and individual family.</t>
  </si>
  <si>
    <t xml:space="preserve"> Per our program design, we are implementing person center practices.  The program leaves choices to The individual and individual families.</t>
  </si>
  <si>
    <t>PX0554</t>
  </si>
  <si>
    <t>PX0597</t>
  </si>
  <si>
    <t>SENIOR COMMUNITY ENGAGEMENT PROGRAM (SCEP)</t>
  </si>
  <si>
    <t>3970 WEST MARTIN LUTHER KING</t>
  </si>
  <si>
    <t xml:space="preserve"> RESPECTFUL CONVERSATIONS, GAMES, VISUALS AND TRIVIALS. </t>
  </si>
  <si>
    <t xml:space="preserve"> THIS IS A COMMUNITY-BASED PROGRAM.  ALL ACTIVITIES ARE CONDUCTED IN PUBLIC SETTINGS</t>
  </si>
  <si>
    <t xml:space="preserve"> Yes, they interact with other seniors at different  centers to play bingo, line dancing and dining together at least twice a week amongst other things of interest to them.</t>
  </si>
  <si>
    <t xml:space="preserve"> None of them have indicated a desire for vocational goal but they volunteer with Meals-on-Wheels</t>
  </si>
  <si>
    <t xml:space="preserve"> All needs are accommodated by pairing people with similar interest.</t>
  </si>
  <si>
    <t xml:space="preserve"> transportation to essential places, events and activities are supported.</t>
  </si>
  <si>
    <t xml:space="preserve"> Those who bring their money get to  spend it on things they want.</t>
  </si>
  <si>
    <t xml:space="preserve"> adequate and respectful support is provided to meet expressed needs.</t>
  </si>
  <si>
    <t xml:space="preserve"> It is our condition of providing services.</t>
  </si>
  <si>
    <t xml:space="preserve"> This is a specialized program for Seniors.  Even though the IPP might not indicate the choice consideration, the individuals are made aware of the options.</t>
  </si>
  <si>
    <t xml:space="preserve"> At the time of enrollment we utilize person-centered tools We practice person-centered supporting by knowing and what is important to &amp; for, what's working or not, preferred routine, good day/bad day, etc to explain our services and the feedback from each individual informs our promise, planning and practice for their services</t>
  </si>
  <si>
    <t xml:space="preserve"> These Seniors are treated with utmost respect including explaining their rights and honoring it.</t>
  </si>
  <si>
    <t xml:space="preserve"> Support Staff are adequately trained on how to honor the rights of service recipients.</t>
  </si>
  <si>
    <t xml:space="preserve"> We utilize lots of audio visual tools and modelling to demonstrate what is being communicated at the level of their understanding (particularly for those with limited hearing/vision)</t>
  </si>
  <si>
    <t xml:space="preserve"> Most of the individual require undergarment support and it is done with dignity, in private</t>
  </si>
  <si>
    <t xml:space="preserve"> We utilize pictorials and other audio visual tools and necessary.</t>
  </si>
  <si>
    <t xml:space="preserve"> No restrictions apply.  Individuals are assisted to maintain respectful appearance</t>
  </si>
  <si>
    <t xml:space="preserve"> they spend time together with whomever they choose.</t>
  </si>
  <si>
    <t xml:space="preserve"> Based on the Important to and for survey/One Page Profile, individuals are supported with activities that make them happy.</t>
  </si>
  <si>
    <t xml:space="preserve"> In the van or in individual backpacks</t>
  </si>
  <si>
    <t xml:space="preserve"> individuals are supported to make important calls when such need is expressed.  This is a community based program</t>
  </si>
  <si>
    <t xml:space="preserve"> No restrictions imposed.</t>
  </si>
  <si>
    <t xml:space="preserve"> Non display aggressive behavior that warrants restraints.</t>
  </si>
  <si>
    <t xml:space="preserve"> They freely move in the community</t>
  </si>
  <si>
    <t xml:space="preserve"> Person-centered support and practice is in place.</t>
  </si>
  <si>
    <t xml:space="preserve"> individual input is an integral part of planning the day activities, especially when there is weather inclement they actively participate in choosing alternative action plan.</t>
  </si>
  <si>
    <t xml:space="preserve"> pick up time is scheduled to accommodate each person's routine.</t>
  </si>
  <si>
    <t xml:space="preserve"> other seniors in the community</t>
  </si>
  <si>
    <t xml:space="preserve"> Yes, leisure and recreational activities.</t>
  </si>
  <si>
    <t xml:space="preserve"> due to possibility of choking or aspiration, meal time is supervised.</t>
  </si>
  <si>
    <t xml:space="preserve"> Yes, this is part of the Rights training that we conduct.</t>
  </si>
  <si>
    <t xml:space="preserve"> The seniors have preferred routines which we honor at all times.  We do out best to pair people of similar interest while accommodating staffing ratio.  Everybody appears to be happy and enjoy spending their days with peers.</t>
  </si>
  <si>
    <t xml:space="preserve"> Adding technology to communication methods has improved participation and decision making.  Individuals are supported to communicate concerns, including choice of staff.</t>
  </si>
  <si>
    <t xml:space="preserve"> Even though we have a procedure in place, we rely more on staff constantly asking 'is everything okay' to ensure enjoyment of activities and space.</t>
  </si>
  <si>
    <t xml:space="preserve"> Individuals are picked up based on preferred schedule and because they participated in designing curriculum of the day, they willing participate.</t>
  </si>
  <si>
    <t xml:space="preserve"> This program is for retirees.  It's a community-based recreation program to maintain heath &amp; safety, promote motor skills, socialization and facilitate friendship.</t>
  </si>
  <si>
    <t xml:space="preserve"> Individuals enrolled in this program have access to greater community.  Rights, dignity and privacy is respected.  Choices and preferences are honored.</t>
  </si>
  <si>
    <t xml:space="preserve"> All standards are met.  Individuals served appear to be satisfied (in their own words) with the program, friendship with peers and meaningful activities.</t>
  </si>
  <si>
    <t>PX0602</t>
  </si>
  <si>
    <t>17121 S. Central Ave #2N Carson, CA 90746</t>
  </si>
  <si>
    <t>4243296070</t>
  </si>
  <si>
    <t xml:space="preserve"> interviews, phone calls, face to face, group discussions </t>
  </si>
  <si>
    <t>PX0604</t>
  </si>
  <si>
    <t>Gilbert Cardenas</t>
  </si>
  <si>
    <t>Paving the Way, LLC</t>
  </si>
  <si>
    <t>16414 Clark Street, Bellflower, CA 90706</t>
  </si>
  <si>
    <t xml:space="preserve"> Discussed the program with participants and asked for input from them. </t>
  </si>
  <si>
    <t xml:space="preserve"> We work with these individuals to build personal and social skills, the Program takes them into the community and presents opportunity for them to integrate.</t>
  </si>
  <si>
    <t xml:space="preserve"> Individuals choose to participate in the PTW program, just as they chose the home where they reside.</t>
  </si>
  <si>
    <t xml:space="preserve"> We have a visitation policy restricting hours for visiting</t>
  </si>
  <si>
    <t xml:space="preserve"> We provide secure environments for our residents and at the same time we provide for as much autonomy as possible .</t>
  </si>
  <si>
    <t xml:space="preserve"> Our residents are encouraged to make comments or complaints regarding their support persons or anything in the home.  We try to responsibly address any concerns or complaints we hear.</t>
  </si>
  <si>
    <t>Nowana Buchanan</t>
  </si>
  <si>
    <t>2137030856</t>
  </si>
  <si>
    <t xml:space="preserve"> questions were asked </t>
  </si>
  <si>
    <t xml:space="preserve"> Per program design our individuals participate in non disability settings guided by the IPP</t>
  </si>
  <si>
    <t>PX0776</t>
  </si>
  <si>
    <t>Kelli Marsh</t>
  </si>
  <si>
    <t>Compton Adult Career Support Services</t>
  </si>
  <si>
    <t>14925 S. Atlantic Ave. Compton, CA 90221</t>
  </si>
  <si>
    <t>310-223-5920</t>
  </si>
  <si>
    <t>Indivudals were asked what in what ways the program can offer more choices and independence.</t>
  </si>
  <si>
    <t xml:space="preserve"> CACSS is in the community daily. As a pre-employment program it is our goal to provide as many job opportunities as possible. In addition we help the individuals we serve with finances by teaching budgeting techniques.</t>
  </si>
  <si>
    <t xml:space="preserve"> The individuals served by CACSS are offered options.  They are instructed to visit these options and are encouraged to choice the one that meets their needs.</t>
  </si>
  <si>
    <t xml:space="preserve"> Everyone is treated well and with respect at CACSS.  We provide one on one meetings with the individuals we serve to adress their progress and any other issues/concerns that may arise. We provide English and Spanish where necessary. Our individuals are offered personal time in order to provide privacy.</t>
  </si>
  <si>
    <t xml:space="preserve"> At CACSS it our objective to allow the indiduals we serve total independence.  We provide our participants the ability to choice activities and the ability to create schedules that are conducive to their individual needs.</t>
  </si>
  <si>
    <t xml:space="preserve"> The individuals we serve are offered choices of what type of employment they would like and the ability to choose who helps provide support.</t>
  </si>
  <si>
    <t>PX0789</t>
  </si>
  <si>
    <t>Amazing Efforts Vll</t>
  </si>
  <si>
    <t>6513 4th Ave Los Angeles, CA 90043</t>
  </si>
  <si>
    <t xml:space="preserve"> Yes, see program plan </t>
  </si>
  <si>
    <t xml:space="preserve"> Yes in program plan</t>
  </si>
  <si>
    <t>PX0792</t>
  </si>
  <si>
    <t>Deodra Broadnax</t>
  </si>
  <si>
    <t>7857 Florence Ave #112 Downey, CA 90240</t>
  </si>
  <si>
    <t>(310)997-8096</t>
  </si>
  <si>
    <t xml:space="preserve"> Community Integration Training program(055) </t>
  </si>
  <si>
    <t>not applicable</t>
  </si>
  <si>
    <t xml:space="preserve"> Each Consumer determines the activities that they will engage in as well as the frequency. All activities take place in the community.</t>
  </si>
  <si>
    <t xml:space="preserve"> All activities take place in the broader community. Settings such as community centers offer meaningful interactions with individuals in the community that are not receiving regional center services.</t>
  </si>
  <si>
    <t xml:space="preserve"> All activities take place in the community.</t>
  </si>
  <si>
    <t xml:space="preserve"> Consumers are encouraged to use public transportation or Access services.</t>
  </si>
  <si>
    <t xml:space="preserve"> Consumers are encouraged to bring money for the activities they want to participate in that cost money. Each Individual keeps their own money secured on their person.</t>
  </si>
  <si>
    <t xml:space="preserve"> Each Consumer determines the activities that they will engage in as well as the frequency. All activities take place in the community. Settings such as community centers offer meaningful interactions with individuals in the community that are not receiving regional center services. Consumers are encouraged to use public transportation or Access services. Consumers are encouraged to bring money for the activities they want to participate in that cost money. Each Individual keeps their own money secured on their person.</t>
  </si>
  <si>
    <t xml:space="preserve"> Each Consumer determines the activities that they will engage in as well as the frequency. All activities take place in the community. Each Consumer's needs and preferences are documented in the IPP.</t>
  </si>
  <si>
    <t xml:space="preserve"> We do not provided assistance with toileting but we ensure that each Individual has privacy in public restrooms.</t>
  </si>
  <si>
    <t xml:space="preserve"> Individuals have the right to visit with others in private; however, this situation has not presented itself in the community.</t>
  </si>
  <si>
    <t xml:space="preserve"> Each employee is provided with the ISP of the Consumer they are assisting. The ISP contains this information.</t>
  </si>
  <si>
    <t xml:space="preserve"> Each Individual keeps their own money secured on their person. Some Individuals use fanny packs, while others use backpacks or purses wherein their belongings are kept.</t>
  </si>
  <si>
    <t xml:space="preserve"> All activities take place in the community. Each individual has the right to privacy, dignity, respect, and is free from coercion and restraint.</t>
  </si>
  <si>
    <t xml:space="preserve"> This 1:1 program recognizes and respects each Individual's initiative, autonomy and independence in making life choices, including daily activities, physical environment and with whom to interact.</t>
  </si>
  <si>
    <t xml:space="preserve"> Each Individual can choose to stop the program at any time.</t>
  </si>
  <si>
    <t xml:space="preserve"> Individuals may choose from available staff. gender and language preferences are honored. Individuals are informed about the Grievance policy/procedure at Intake and annually thereafter.   Each Individual can choose to change their program schedule or stop the program at any time.</t>
  </si>
  <si>
    <t>PX0793</t>
  </si>
  <si>
    <t>IDEAL WORX</t>
  </si>
  <si>
    <t>3970 WEST MARTIN LUTHER KING JR BLVD</t>
  </si>
  <si>
    <t xml:space="preserve"> We had a round table session and explained to them the purpose of the survey (civic right) and how their responses could  improve funding and quality of services received (advocacy). Some of the input also happened during discovery /assessment of strengths, needs and interest. </t>
  </si>
  <si>
    <t xml:space="preserve"> Social activities and skill training are conducted in public settings such as library, Starbucks, parks when warranted and other desired places chosen by people of similar interests.</t>
  </si>
  <si>
    <t xml:space="preserve"> all activities are in integrated settings, hence facilitating opportunities for interactions with members of the community.</t>
  </si>
  <si>
    <t xml:space="preserve"> all support efforts are geared towards access to competitive integrated employment.</t>
  </si>
  <si>
    <t xml:space="preserve"> all services and supports are provided in integrated settings</t>
  </si>
  <si>
    <t xml:space="preserve"> individuals receive training and support on all available options to get to and from work (integrated support system)</t>
  </si>
  <si>
    <t xml:space="preserve"> Individuals earn their money and spend as they desire.  They are supported with money management skill training but not by imposition.</t>
  </si>
  <si>
    <t xml:space="preserve"> all support rendered is to promote competitive integrated employment and independence.</t>
  </si>
  <si>
    <t xml:space="preserve"> we provide employment training services.  so, those who chose our program did so to meet vocational goals.</t>
  </si>
  <si>
    <t xml:space="preserve"> this service is strictly for individuals seeking competitive employment and our support is structured to meet the goals.</t>
  </si>
  <si>
    <t xml:space="preserve"> Our support staff/job coaches are attuned to the communication preferences of each individual they support and they make concerted efforts to treat them with respect, dignity and privacy, at all times.</t>
  </si>
  <si>
    <t xml:space="preserve"> beyond policies and procedures we also collaborate with Disability rights to host quarterly meeting for those we support to amplify their advocacy skills</t>
  </si>
  <si>
    <t xml:space="preserve"> individuals are treated like adults and with respect</t>
  </si>
  <si>
    <t xml:space="preserve"> No support is required.  individuals conduct this activity independently.</t>
  </si>
  <si>
    <t xml:space="preserve"> we provide person-centered support and accommodations as needed.</t>
  </si>
  <si>
    <t xml:space="preserve"> we practice Good enough for me principles.  Individuals are supported to dress reasonably professional for work.</t>
  </si>
  <si>
    <t xml:space="preserve"> No restrictions enforced.  we promote respectful social interactions.</t>
  </si>
  <si>
    <t xml:space="preserve"> Every individual participate in person-centered assessment and their needs, preferences are highlighted on the One Page Description used as a training and familiarity tools for any staff</t>
  </si>
  <si>
    <t xml:space="preserve"> clothes rack</t>
  </si>
  <si>
    <t xml:space="preserve"> most of them own a personal communication device and free to use it except while on work duty.</t>
  </si>
  <si>
    <t xml:space="preserve"> individuals are free to move about as pleased.</t>
  </si>
  <si>
    <t xml:space="preserve"> we use other problem solving techniques to resolve anxiety or anger issues.</t>
  </si>
  <si>
    <t xml:space="preserve"> individuals are treated well, with dignity and respect at all times.</t>
  </si>
  <si>
    <t xml:space="preserve"> Individual's training plan and daily activities is based on vocational goal towards competitive integrated employment</t>
  </si>
  <si>
    <t xml:space="preserve"> schedules are based on employment demands</t>
  </si>
  <si>
    <t xml:space="preserve"> most interactions happen at the job site with other employees  or customers</t>
  </si>
  <si>
    <t xml:space="preserve"> activities leading to vocational placement</t>
  </si>
  <si>
    <t xml:space="preserve"> if desired, however our dining room is an open room.</t>
  </si>
  <si>
    <t xml:space="preserve"> we support their preferences, cultural, religious or otherwise</t>
  </si>
  <si>
    <t xml:space="preserve"> individuals have autonomy, make informed decision and receive guidance as needed.</t>
  </si>
  <si>
    <t xml:space="preserve"> job coaches are rotated but if an individual makes special request for a specific staff, it is granted.</t>
  </si>
  <si>
    <t xml:space="preserve"> part of the advocacy training and support</t>
  </si>
  <si>
    <t xml:space="preserve"> we have a Senior community program for those who desire retirement.</t>
  </si>
  <si>
    <t xml:space="preserve"> all supports are provided to meet individual's needs, interest and preferences.</t>
  </si>
  <si>
    <t>PX0815</t>
  </si>
  <si>
    <t>LaTanya Monday</t>
  </si>
  <si>
    <t>Independent Life Skills Employment</t>
  </si>
  <si>
    <t>6109 S. Western Ave., #300 Los Angeles, CA 90047</t>
  </si>
  <si>
    <t xml:space="preserve">LaTanya Monday </t>
  </si>
  <si>
    <t>323-455-3004</t>
  </si>
  <si>
    <t xml:space="preserve">  Asked questions face to face</t>
  </si>
  <si>
    <t xml:space="preserve"> We MET this requirement per our Program Design. Individuals have the right to their choice.</t>
  </si>
  <si>
    <t>PX0828</t>
  </si>
  <si>
    <t>Gabriela Salcido</t>
  </si>
  <si>
    <t>Roman Empire Living Skills</t>
  </si>
  <si>
    <t>2425 E Slauson Ave #207, Huntington Park, Ca 90255</t>
  </si>
  <si>
    <t>626-833-8424</t>
  </si>
  <si>
    <t>ELARC;FDLRC;IRC;KRC;NLACRC;SCLARC;SGPRC</t>
  </si>
  <si>
    <t xml:space="preserve"> assessments are conducted in-person.  Interviews and observations are conducted. </t>
  </si>
  <si>
    <t xml:space="preserve"> Our consumers have regular access to their community. Services are community based - as consumer is looking for a job  and learning about job skills.</t>
  </si>
  <si>
    <t xml:space="preserve"> IPP's are on file for consumers and previous options are mentioned</t>
  </si>
  <si>
    <t xml:space="preserve"> services are community based</t>
  </si>
  <si>
    <t xml:space="preserve"> Our consumers and employees are notified of the consumer rights regularly.  Employees are notified of the consumer's treatment plan and any preferences, etc.</t>
  </si>
  <si>
    <t xml:space="preserve"> Consumers are actively involved in their treatment plan. Consumers identify their availability and educators are provided based on their availability.  We thrive to increase independence for our consumers. </t>
  </si>
  <si>
    <t xml:space="preserve"> Our consumers are given the chance to choose their direct staff.</t>
  </si>
  <si>
    <t>PX0837</t>
  </si>
  <si>
    <t>RUDY CONTRERAS</t>
  </si>
  <si>
    <t xml:space="preserve">SOUTHERN CALIFORNIA REHABILITATION SERVICES, INC. </t>
  </si>
  <si>
    <t>7830 QUILL DRIVE, STE D</t>
  </si>
  <si>
    <t>5628626531</t>
  </si>
  <si>
    <t>ELARC;FDLRC;SCLARC</t>
  </si>
  <si>
    <t xml:space="preserve"> SURVEYS TO ENSURE SERVICES ALIGN WITH NEEDS AND REMAIN PERSON CENTERED. </t>
  </si>
  <si>
    <t xml:space="preserve"> TRAVEL TRAININGS FOR EMPLOYMENT, JOB FAIRS FOR EMPLOYMENT OPPORTUNITIES, PAID INTERNSHIPS FOR EXPERIENCE AND POTENTIAL PERMANENT PLACEMENT.</t>
  </si>
  <si>
    <t xml:space="preserve"> EMPLOYERS OUT IN THE COMMUNITY FOR INTERVIEWS, JOB FAIRS, AND PAID INTERNSHIPS.</t>
  </si>
  <si>
    <t xml:space="preserve"> ALL INDIVIDUALS WITHIN THE PROGRAM HAVE ACCESS TO COMPETITIVE INTEGRATED EMPLOYMENT. THERE ARE NO INDIVIDUALS THAT HAVE OR EVER WILL RECEIVE LESS THAN MINIMUM WAGE THROUGH AN EMPLOYER OF THEIR CHOICE.</t>
  </si>
  <si>
    <t xml:space="preserve"> PARTICIPATING IN JOB FAIRS THAT ARE OPEN TO THE ENTIRE PUBLIC ALONG WITH JOB INTERVIEWS THAT ARE SCHEDULED BY EMPLOYERS OF INDIVIDUAL CHOICE.</t>
  </si>
  <si>
    <t xml:space="preserve"> MTA PUBLIC TRANSPORTATION, ACCESS PARATRANSIT, UBER, LYFT, WE DO NOT PROVIDE TRANSPORTATION, THEREFORE TRAVEL TRAINING FOR INDEPENDENCE IS ESSENTIAL.</t>
  </si>
  <si>
    <t xml:space="preserve"> INDEPENDENCE IS STRESSED AND THEREFORE OUR AGENCY DOES NOT HANDLE ANY PERSONAL RESOURCES OF THE INDIVIDUALS WE SERVE. WE MAY PROVIDE ADDITIONAL RESOURCES OR REFER TO OTHER AGENCIES THAT MAY EDUCATE IN THE INDIVIDUALS CHOICES FOR FOR THE HANDLING OF THEIR OWN PERSONAL RESOURCES.</t>
  </si>
  <si>
    <t xml:space="preserve"> PROGRAM DESIGN IS PURELY FOCUSED ON EMPLOYMENT WITH AN EMPHASIS ON INDEPENDENCE AS THE INDIVIDUAL SEEKS ECONOMICAL INDEPENDENCE.</t>
  </si>
  <si>
    <t xml:space="preserve"> THIS IS MANDATORY BEFORE ANY SERVICES MAY BE CONDUCTED.</t>
  </si>
  <si>
    <t xml:space="preserve"> THE IPP INCLUDES GOALS AND OBJECTIVES PERTAINING TO EMPLOYMENT SERVICES OUTCOMES.</t>
  </si>
  <si>
    <t xml:space="preserve"> IN ACCORDANCE WITH THE PROGRAM DESIGN ALL SERVICES WHICH INCLUDE CHOICE OF SETTING ARE PURELY BASED ON INDIVIDUAL CHOICE.</t>
  </si>
  <si>
    <t xml:space="preserve"> AT INTAKE, SEMI, AND ANNUAL MEETINGS ALL RIGHTS ARE REVIEWED, OUR AGENCY IS RESTRAINT FREE AS WE FOCUS ON EMPLOYMENT NOT BEHAVIOR MODIFICATION.</t>
  </si>
  <si>
    <t xml:space="preserve"> IN ACCORDANCE TO OUR PROGRAM DESIGN AND PERSON SERVED HANDBOOK ALL INDIVIDUALS ARE PROVIDED WITH THE RIGHTS OF PRIVACY, DIGNITY, RESPECT, AND FREEDOM.</t>
  </si>
  <si>
    <t xml:space="preserve"> IN ACCORDANCE WITH THE PROGRAM DESIGN ALL SERVICES PROVIDED ENSURE THE STRICTEST PRIVACY AND CONFIDENTIALITY FOR EACH INDIVIDUAL.</t>
  </si>
  <si>
    <t xml:space="preserve"> THE AGENCY EMPLOYMENT SERVICES PROGRAM DOES NOT PROVIDE TOILETING ASSISTANCE, HOWEVER ENSURES THAT WHILE USING THE BATHROOM WITH THE ASSISTANCE OF AN OUTSIDE PROVIDER, THEY ARE GIVEN COMPLETE PRIVACY.</t>
  </si>
  <si>
    <t xml:space="preserve"> THE AGENCY PROVIDES ASSISTIVE TECHNOLOGY FROM A GENERIC RESOURCE CENTER FOR INDEPENDENT LIVING, A BRAILLE PRINTER IS ON-SITE, ASL STAFF ARE AVAILABLE, ALONG WITH LARGE PRINT FONTS FOR ALL MATERIALS ARE AVAILABLE UPON REQUEST.</t>
  </si>
  <si>
    <t xml:space="preserve"> WHILE THE AGENCY PROVIDES DRESS FOR SUCCESS CURRICULUM AND PRESENTATIONS, THE INDIVIDUALS ARE MERELY PROVIDED WITH EXAMPLES OF WHAT EMPLOYERS ARE SEEKING. GIVING THE CHOICE TO THE INDIVIDUAL AS THEY SEEK AN EMPLOYER OF CHOICE.</t>
  </si>
  <si>
    <t xml:space="preserve"> There are no visitor restrictions</t>
  </si>
  <si>
    <t xml:space="preserve"> ALL IPPs ARE REVIEWED BY EMPLOYEES WHILE ALSO CONDUCTING A PERSONAL FUTURES PLAN THAT IS SPECIFIC TO THE INDIVIDUAL SERVED.</t>
  </si>
  <si>
    <t xml:space="preserve"> IN ACCORDANCE WITH THE PROGRAM DESIGN AND INDIVIDUAL SERVED HANDBOOK, ALL SERVICES INCLUDE THE RIGHT TO BE TREATED WELL.</t>
  </si>
  <si>
    <t xml:space="preserve"> ALL SERVICES ARE DRIVEN BY THE INDIVIDUAL WHICH INCLUDES THE EMPLOYMENT DIRECTION AND CHOICE OF INTERNSHIP OPPORTUNITIES.</t>
  </si>
  <si>
    <t xml:space="preserve"> INDIVIDUAL MAY PARTICIPATE AS THEY WISH WHILE GAINING EMPLOYMENT SKILLS, THEY MAY NEGOTIATE THEIR INTERNSHIP HOURS WITH THE INTERNSHIP EMPLOYER, THEY ARE ABLE TO SPEAK DIRECTLY WITH THE EMPLOYER IF HIRED PERMANENTLY AND DISCUSS THEIR WORK AVAILABILITY.</t>
  </si>
  <si>
    <t xml:space="preserve"> WHILE PARTICIPATING IN JOB FAIRS, PAID INTERNSHIPS, AND TRAVEL TRAININGS, INDIVIDUALS ARE ABLE TO INTERACT WITH PEOPLE OF THEIR CHOOSING ON A DAILY BASIS.</t>
  </si>
  <si>
    <t xml:space="preserve"> ALL SERVICE GOALS ALIGN WITH THE OBJECTIVES IDENTIFIED WITHIN THE IPP.</t>
  </si>
  <si>
    <t xml:space="preserve"> INDIVIDUALS ARE ALL INDEPENDENT AND MAKE THEIR OWN DECISIONS ON WHAT, WHERE, AND WITH WHOM THEY WISH TO EAT WITH. EMPLOYMENT SERVICES IS FOCUSED ON THE INDIVIDUAL CHOICE AS THEY SEEK ECONOMICAL INDEPENDENCE.</t>
  </si>
  <si>
    <t xml:space="preserve"> THE PROVIDER WILL ASSIST THE INDIVIDUAL IN REGISTERING TO VOTE BY REFERRING THEM TO THE GENERIC RESOURCE CENTER FOR INDEPENDENT LIVING.</t>
  </si>
  <si>
    <t xml:space="preserve"> IN ACCORDANCE WITH THE PROGRAM DESIGN INDEPENDENCE IS PRACTICED DAILY AS THE OUTCOME INCLUDES ECONOMICAL INDEPENDENCE.</t>
  </si>
  <si>
    <t xml:space="preserve"> ALL SERVICES ARE DRIVEN BY THE INDIVIDUAL AND THIS INCLUDES THE CHOICE OF WHO TO PROVIDE THESE SERVICES.</t>
  </si>
  <si>
    <t xml:space="preserve"> DURING INTAKE, SEMI, AND ANNUAL, ALONG WITH THE INDIVIDUAL HANDBOOK ARE THESE PROCESSES EXPLAINED AND REVIEWED.</t>
  </si>
  <si>
    <t xml:space="preserve"> ALL DAILY SCHEDULES ARE MODIFIED BY THE INDIVIDUAL AS THEY CHOOSE WHICH AREA OF SERVICES THEY WISH TO RECEIVE.</t>
  </si>
  <si>
    <t xml:space="preserve"> IN ACCORDANCE WITH THE PROGRAM DESIGN AND INDIVIDUAL HANDBOOK ARE ALL SERVICES PROVIDED BY THE CHOICES OF THE INDIVIDUALS SERVED.</t>
  </si>
  <si>
    <t>PX0839</t>
  </si>
  <si>
    <t xml:space="preserve"> With written approval from individual or conservator or guardian and always with the individual's consent.</t>
  </si>
  <si>
    <t xml:space="preserve"> ased on individual's option to choose and control own schedules, our day program operating hours do not provide schedule flexibility to the full extent of choice for own schedule. Because they also receive transportation aid, they are also dependent on the transportation schedule and their schedule coincides with our operating hours. In addition, the person's choice is not always the choice of the others in the group and because of that, the daily activity might not be solely their choosing, but a choice was made from the options offered.</t>
  </si>
  <si>
    <t>PX0840</t>
  </si>
  <si>
    <t>310-850-5407; 310-345-4337</t>
  </si>
  <si>
    <t>h</t>
  </si>
  <si>
    <t xml:space="preserve"> The setting/service is integrated in and supports full access to the greater community.</t>
  </si>
  <si>
    <t>This is a 100 percent community integration program. Individuals are in the community with non-disability people at all times.</t>
  </si>
  <si>
    <t xml:space="preserve"> There is staff training, as part of the program plan.</t>
  </si>
  <si>
    <t xml:space="preserve">We are a 100 percent community-based program. We do all our activities in the community. </t>
  </si>
  <si>
    <t>Staff are train to provide guidance with individual chose in regards to autonomy and independence in making life choices.</t>
  </si>
  <si>
    <t xml:space="preserve"> The service facilitates individual choice regarding services and supports, and who provides them.</t>
  </si>
  <si>
    <t>PX0850</t>
  </si>
  <si>
    <t xml:space="preserve"> Our program is 100 percent community base therefore individuals have full access to the greater community, including opportunities to seek employment and work in competitive integrated settings and engage in community life.</t>
  </si>
  <si>
    <t xml:space="preserve"> Our mission statement states all individuals have a choice of setting at all times.</t>
  </si>
  <si>
    <t xml:space="preserve"> Our program design states individual have the right of privacy, dignity and respect. We DO NOT use coercion or restraint at any time.</t>
  </si>
  <si>
    <t xml:space="preserve"> All staff is trained to support individuals initiative, autonomy and independence in making life choices, including daily activities, physical environment and with whom to interact.</t>
  </si>
  <si>
    <t xml:space="preserve"> Our program supports all individuals choices regarding services and supports, and who provides them.</t>
  </si>
  <si>
    <t>PX0851</t>
  </si>
  <si>
    <t xml:space="preserve"> Our program is 100 percent community based therefore individuals have full access to the greater  community, including opportunities to seek employment and work in competitive integrated settings and  engage in community life.</t>
  </si>
  <si>
    <t xml:space="preserve"> Our program design states individual have the right to privacy, dignity and respect. We DO NOT use  coercion or restraint at any time.</t>
  </si>
  <si>
    <t xml:space="preserve"> All of our staff are trained to support individuals' initiative, autonomy and independence in making life  choices, including daily activities, physical environment and with whom to interact.</t>
  </si>
  <si>
    <t xml:space="preserve"> Our program supports all individuals choices regarding services and supports, and who provides  them.</t>
  </si>
  <si>
    <t>PX0854</t>
  </si>
  <si>
    <t>Cheryl Johnson</t>
  </si>
  <si>
    <t>2716 S. Vermont Ave.</t>
  </si>
  <si>
    <t>Jacob Esi</t>
  </si>
  <si>
    <t>323-643-4441</t>
  </si>
  <si>
    <t xml:space="preserve"> Work Activity;  indidviduals that are interseted in continuing their education. In addition to being involved in the community. Going to theaters as wells as acting classes and art shows. Basically doing whatever makes them happy and to discover themselves. </t>
  </si>
  <si>
    <t xml:space="preserve"> Individuals and family were interviewed on one on one bases. In addition all parties were interviewed together to get a sound assessment of the client.  From those interviews a person centered plan was developed for each individual.  We plan on utilizing the same process for each individual that is currently enrolled in our Community Support program. </t>
  </si>
  <si>
    <t xml:space="preserve"> As part of the clients community integration they are daily exposed to activities and outings that support their individuality toward employment.</t>
  </si>
  <si>
    <t xml:space="preserve"> These exposures are unfiltered access with the community at large.</t>
  </si>
  <si>
    <t xml:space="preserve"> Our goal is to assist with employment along side the public at large.  This includes partnering with local business for engagement opportunities.</t>
  </si>
  <si>
    <t xml:space="preserve"> Often clients are assisted in getting hair cuts, professional dress attire, etc as a part of the program from city wide merchants.</t>
  </si>
  <si>
    <t xml:space="preserve"> We regularly include mobility training on public transportation.  Which includes transportation on buses, trains, and learning to read transit pamphlets.   Often parents and guardians are included on these mobility trips to further enhance the clients experience.  We have found that including care takers promotes origination and acceptance of other outside activities when clients are not in the program.</t>
  </si>
  <si>
    <t xml:space="preserve"> Clients on PIP are provided with a paycheck, like any other employed individual.  We do provide educational assistance within our program on client budgeting.</t>
  </si>
  <si>
    <t xml:space="preserve"> Feb 10, 2020 SCLARC Inspection documentation</t>
  </si>
  <si>
    <t xml:space="preserve"> In my program design the services provided would be based on a one to one services of their choice.  And recently I received certification on Person Centered Thinking.  Also, I will be completing person centered assessment for all clients in the near future.</t>
  </si>
  <si>
    <t xml:space="preserve"> When a client is interviewed for person centered we have discovery questions that allows them to choose who they want to work with.  For example, when mapping the clients I would ask them,'what type of person would have the same/similar personality traits to best support you?'</t>
  </si>
  <si>
    <t>PX0859</t>
  </si>
  <si>
    <t>Keith C Harris</t>
  </si>
  <si>
    <t>Empower Employment Training</t>
  </si>
  <si>
    <t>3720 W 54th Street</t>
  </si>
  <si>
    <t>3109625767</t>
  </si>
  <si>
    <t xml:space="preserve">We conduct face-to face interviews as a group and privately. </t>
  </si>
  <si>
    <t>Our program meets the proper requirements. Our focus is life-skills training with an emphasis on employment training and placement. The consumers who are a part of our program are not restricted in any way. In fact, our program and training encourages independent thinking in preparation for independent, fulfilling lives.</t>
  </si>
  <si>
    <t>We take great care with assessing each individual upon entering and participating in our program. We examine previous IPP'a from each consumers school and experience and compare it to the intake data we receive from our assessment to determine what  out focus for and IPP should be. These determinations are always based on the individual needs and preferences of each consumer.</t>
  </si>
  <si>
    <t>Our program meets the proper requirements. All consumers rights of privacy, dignity, respect, are free from coercion and restraint. We do not serve clients that may have to be restrained or otherwise controlled.</t>
  </si>
  <si>
    <t>Our program meets the proper requirements. Our training setting does not regiment individual initiative or autonomy. Our program and training encourages independent thought and decision making.</t>
  </si>
  <si>
    <t xml:space="preserve">Our service provides each consumer with the right of choice. Each consumer can determine the level to which they want to participate in the services we provide along with the right the choose who provides it to them. Our consumers determine their own course of action and their pace. Our mission is to guide, not lead.  </t>
  </si>
  <si>
    <t>PX0860</t>
  </si>
  <si>
    <t>3741 Stocker Street Suite 105 Los Angeles, CA 90008</t>
  </si>
  <si>
    <t xml:space="preserve"> ITS is not currently serving any individuals under this Service Code</t>
  </si>
  <si>
    <t>PX0874</t>
  </si>
  <si>
    <t>PX0877</t>
  </si>
  <si>
    <t>PX0878</t>
  </si>
  <si>
    <t>Cynthia Divinity</t>
  </si>
  <si>
    <t>Divine Employment Services</t>
  </si>
  <si>
    <t>8060 Florence Ave 209 Downey Ca 90249</t>
  </si>
  <si>
    <t>5623354821</t>
  </si>
  <si>
    <t xml:space="preserve"> Surveys were given to our clients and members of their support circle. Our clients were also spoken to face to face to explain the process. A town hall was set for parents but cancelled due to COVID-19 </t>
  </si>
  <si>
    <t xml:space="preserve"> Clients are encouraged to apply for work in their filed of interest and taking out into the community to apply. Clients do a weekly calendar of events they're interested in attending. Staff is there to assist.</t>
  </si>
  <si>
    <t xml:space="preserve"> Aside from looking foe employment clients are taken to libraries, community centers, restaurants, museums  and farmers markets to name a few.</t>
  </si>
  <si>
    <t xml:space="preserve"> We have PIP's along with assisting clients to look for integrated employment.Clients are giving weekly goal and networking sheets and we track progress.</t>
  </si>
  <si>
    <t xml:space="preserve"> We use libraries , work source centers and things of that nature</t>
  </si>
  <si>
    <t xml:space="preserve"> We help with applying for ACESS and disable tab cards, and do public transportation training. Clients are also allowed to Uber or lift and have family and other support transport.</t>
  </si>
  <si>
    <t xml:space="preserve"> Clients are given the opportunity to plan their program on a 1:1 bases. Clients receive assistance in doing so. We provide transportation training and clients are allowed to go out in the community daily. Clients look for integrated opportunities.</t>
  </si>
  <si>
    <t xml:space="preserve"> I do not know what other services were offered prior to selecting our program.</t>
  </si>
  <si>
    <t xml:space="preserve"> All IPP's have been submitted for clients and it gives a plan and services needed for clients.  I do not know what other services were offered prior to selecting our program.</t>
  </si>
  <si>
    <t xml:space="preserve"> Case Manager pulls each client in to speak of Grievance and clients rights at intake and yearly thereafter</t>
  </si>
  <si>
    <t xml:space="preserve"> Clients use restrooms in private restrooms with private stalls</t>
  </si>
  <si>
    <t xml:space="preserve"> Daily on breaks and lunch and on group outings and group work shops, although were a 1:1 program</t>
  </si>
  <si>
    <t xml:space="preserve"> Staff does a weekly goal and network sheet with clients weekly. Staff is also able to seek direction for case manager or director if he/she needs help with creating a plan for client.</t>
  </si>
  <si>
    <t xml:space="preserve"> no restrains are used clients are able to plan their day and giving assistance in doing so. Clients are advised of rights written and verbal. Privacy while using restrooms and allowed to go any time. Staff is aware of clients needs and wants. They're able to visit and use phones and computers is private.</t>
  </si>
  <si>
    <t xml:space="preserve"> Clients are allowed to plan their program. clients know director has an open door policy and they can come in and speak with her. Client can choose staff. Client gets to help select group outings and chose there daily lunch location</t>
  </si>
  <si>
    <t xml:space="preserve"> Staff can go to managers and ask to be moved to another staff</t>
  </si>
  <si>
    <t xml:space="preserve"> Clients are an individualized program and is giving the opportunity to select days and time along with planning their day and selecting staff. clients are giving the clients rights and grievance at intake and yearly there after. If client no longer wants to attend program he or she knows to notify staff.</t>
  </si>
  <si>
    <t xml:space="preserve"> I do not know services offered before client is sent to our program</t>
  </si>
  <si>
    <t>PX0879</t>
  </si>
  <si>
    <t>PX0886</t>
  </si>
  <si>
    <t>Willing Workers, Inc.-CIE</t>
  </si>
  <si>
    <t>FDLRC;SDRC</t>
  </si>
  <si>
    <t xml:space="preserve"> There is no cohesion or restraint to individuals at anytime. They are given privacy for grooming and dressing. Individuals always have complete access to making phone calls. There are no delayed egress devices in our facility.</t>
  </si>
  <si>
    <t xml:space="preserve"> All individuals have the opportunity to request to modify there services if they need to. Willing Workers also has a grievance and complaint procedure for both individuals and staff.</t>
  </si>
  <si>
    <t>PX0896</t>
  </si>
  <si>
    <t>9530 E. Imperial Hwy, Ste. O, Downey, CA  90242</t>
  </si>
  <si>
    <t xml:space="preserve"> Individuals participate in volunteer work and outings that provide and encourage interaction with natural supports and others in their community. Monthly Associate Observations gauge and monitor the level of involvement with community members, and when necessary, management reinforces the importance of this component.  (Please see Associate Observation form)</t>
  </si>
  <si>
    <t xml:space="preserve"> Easterseals informs individuals of the indicated rights both formally and informally throughout the year. Effort is made to conduct all reviews of rights in the way the service has come to know that person best understands. Formal reviews of rights include an annual one-on-one review, site meetings discussing the practice of these rights in daily life, 'Restoring Real Rights' Newsletter highlighting advocates with lived experiences exercising their rights, and sometimes selected as a goal on a person's person-centered plan. Rights are also reviewed in informal ways. Informal review is often the best understood method of rights review as it is supporting the exercise of rights in real time. Specifically this occurs when circumstances in a person's life, or community call for this person to understand and put these rights into practice. This could happen at either an individual level or a service level. The right would be discussed along with the possible results of any actions or non-action that is taken. Informal review of rights is inconsistently documented. It would typically be documented in meeting notes or daily progress notes, but is likely occurring more frequently than documented.  (Please see attached &lt;e2&gt;&lt;80&gt;&lt;98&gt;Rights of Persons with Developmental Disabilities WIC SECTION 5402&lt;e2&gt;&lt;80&gt;&lt;99&gt;)</t>
  </si>
  <si>
    <t xml:space="preserve"> Easterseals services work to support the communication methods of every person utilizing the services. The service will train staff to the specific communication preferences and needs of each person. This often means pairing someone with staff member/s who best understand the way they communicate (whether it is speaking the same language, better understanding the person's gestures, etc.). Translation apps are also used when needed. Often if someone comes with a communication style not widely used by others in the service a program will be put in place to enhance everyone's understanding (i.e. regular monthly ASL lessons, or 'ASL Signs of the Week'. Most importantly when communication is found to be a barrier in the person's life; the service will work with the person, their home support, and the regional center to find new methods of communication and/or assistive technologies that may help.</t>
  </si>
  <si>
    <t xml:space="preserve"> . Add comments (optional): Easterseals services have procedures in place to ensure that the staff is knowledgeable about each person they serve. Upon entry to the service an 'ADS Intake Assessment' is conducted to learn about the person's preferences, interests, needs, and more. This information is then shared with staff, and updated regularly, and as needed, when we learn more and get to know the person better. Other interest surveys and questionnaires are developed by the people utilizing the service and conducted regularly to help inform what types of opportunities people may wish to explore in the future. More impactful changes in a person's capabilities, preferences, or support needs would be discussed and developed with the person in a meeting. A training following this meeting would be provided to the staff on how to support the person's new need. This is documented in meeting records, and on the daily progress tracking where appropriate. The staff are provided tools that are regularly updated and easily reference with both preferences, and support needs of each person they support. (Please see attached 'ADS Intake Assessment).</t>
  </si>
  <si>
    <t xml:space="preserve"> See attached document 'Grievance Procedure.'</t>
  </si>
  <si>
    <t xml:space="preserve"> Easterseals services are encouraged to voice any concerns or modifications needed to their services and schedules. These requests are honored to the greatest extent possible, as long as it does not infringe on others' rights.  People are encouraged to start by addressing these concerns or modifications with their staff, and are also welcome to voice it to service leadership when needed. Most often modifications can be made while working directly with staff, and documented in the daily schedule or groupings. Additionally, outside of providing universal opportunities for feedback at any time, we also complete a satisfaction survey twice annually with individuals (Please see attached 'Satisfaction Survey').</t>
  </si>
  <si>
    <t>PX0897</t>
  </si>
  <si>
    <t>Independent Hands Group Inc.</t>
  </si>
  <si>
    <t>Margarita B Sanchez</t>
  </si>
  <si>
    <t xml:space="preserve"> Yes, consumer gets full decision about community based activities, vocational training, and PIP opportunities.</t>
  </si>
  <si>
    <t xml:space="preserve"> Organic socialization and interaction with individuals at work site.</t>
  </si>
  <si>
    <t xml:space="preserve"> We are currently meeting all requirements for these guidelines. However, we need to add all guidelines to our documentation to make sure that participants are well informed about their rights and HCBS rules</t>
  </si>
  <si>
    <t xml:space="preserve"> Yes, but we need to follow up to make sure we have current IPP. Work with service coordinators and PM to get updated IPP</t>
  </si>
  <si>
    <t xml:space="preserve"> unknown. However we can encourage SC and Consumer to put options into annual IPP</t>
  </si>
  <si>
    <t xml:space="preserve"> Met, however we need to make sure we have all IPP, documentation, and encourage participants to understand requirements.</t>
  </si>
  <si>
    <t xml:space="preserve"> Consumer is supervised at all times during program participation.</t>
  </si>
  <si>
    <t xml:space="preserve"> Community Based Program. Consumer is able to store items in staff vehicle, but there is no access to lockbox, room, closet, or locker.</t>
  </si>
  <si>
    <t xml:space="preserve"> Consumer must be supervised by staff member at all times. We need to document plan as to why this needs to be done in order to stay in compliance.</t>
  </si>
  <si>
    <t xml:space="preserve"> Met, but we need to document our policies and explain to participants so that they fully understand their rights.</t>
  </si>
  <si>
    <t xml:space="preserve"> Consumers must be supervised during program hours. Explore this more thoroughly with SCLARC.</t>
  </si>
  <si>
    <t xml:space="preserve"> Explore question 4 to make sure we maintain high safety standards while adhering to guidelines.</t>
  </si>
  <si>
    <t xml:space="preserve"> Participant is able to choose desired staff member as long as staff member is available.</t>
  </si>
  <si>
    <t xml:space="preserve"> Grievance procedure document is signed by client and put in client's file. However, we need to add it to IPP/ISP</t>
  </si>
  <si>
    <t xml:space="preserve"> N/A. All services are voluntary.</t>
  </si>
  <si>
    <t xml:space="preserve"> We need to add grievance procedure to the ISP/IPP to make sure we stay in compliance.</t>
  </si>
  <si>
    <t xml:space="preserve"> Most of it deals with allowing consumers to be alone or have private space during program hours. Also, we need to make sure we document all policies and procedures to assure our participants know what is going on. </t>
  </si>
  <si>
    <t>PX0899</t>
  </si>
  <si>
    <t>Aaron Vindel/Christina Buth</t>
  </si>
  <si>
    <t xml:space="preserve">PALS DOWNEY </t>
  </si>
  <si>
    <t>9102 Firestone Blvd. Downey, CA 90242</t>
  </si>
  <si>
    <t>562-426-5444</t>
  </si>
  <si>
    <t xml:space="preserve"> 055-Community Integration Training program </t>
  </si>
  <si>
    <t xml:space="preserve"> If PALS were supporting any individuals under 055 service , they would be involved the initial intake process and be involved in what they hope to accomplish and who they would like to have as staff. PALS is not currently serving any individuals through 055 service code. Prospective serviced individuals will participate in goal planning, planning of daily activities and program planning meetings. </t>
  </si>
  <si>
    <t xml:space="preserve"> PALS DOWNEY works with individuals with severe behavioral challenges. When given the opportunity, PALS supports individuals to seek paid employment.</t>
  </si>
  <si>
    <t xml:space="preserve"> PALS is 100&amp;percnt; community based programming. There is no site or restrictive environment. We offer various methods of transportation based on individual needs for optimal independence. PALS DOWNEY community activities emphasize work training and social integration in in the community.</t>
  </si>
  <si>
    <t xml:space="preserve"> There are currently no individuals serviced. If individuals are to be serviced (055), PALS requires a current IPP on file.</t>
  </si>
  <si>
    <t xml:space="preserve"> There are currently no individuals serviced at this time.  Pals policy requires we maintain current IPP on file if/when providing services. </t>
  </si>
  <si>
    <t xml:space="preserve"> PALS reviews clients rights upon intake and annually. We also provide daily activities and training that focus on client's rights. </t>
  </si>
  <si>
    <t xml:space="preserve"> Communication is focused with person centered thinking and language. Staff are trained in HIPPA to ensure privacy and confidentiality of the people we support.</t>
  </si>
  <si>
    <t xml:space="preserve"> PALS currently services no persons with specified communication needs.</t>
  </si>
  <si>
    <t xml:space="preserve"> Participants are supervised in the general community. Participants are able to schedule appointments to meet privately with Regional Center or other advocates as needed.</t>
  </si>
  <si>
    <t xml:space="preserve"> Staff are trained how to support each individual according t their personal needs prior to servicing. Staff receive ongoing monthly training topics that support each individuals interests and preferences. </t>
  </si>
  <si>
    <t xml:space="preserve"> PALS does utilize Non-Violent Crisis Intervention (CPI) techniques as a last resort, in accordance with an individuals direct needs. Staff are certified and trained in the use of such techniques. If/when CPI approved techniques are used, PALS provides verbal and written special incident reporting to all parties involved.</t>
  </si>
  <si>
    <t xml:space="preserve"> PALS is 100&amp;percnt; community based. </t>
  </si>
  <si>
    <t xml:space="preserve"> PALS does not provide secured perimeters because we are 100&amp;percnt; community based. We are currently not supporting individuals in need of assisted communication device. </t>
  </si>
  <si>
    <t xml:space="preserve"> PALS provides all noted supports for this section as through IPP, intake and person-centered planning.</t>
  </si>
  <si>
    <t xml:space="preserve"> PALS participants have the freedom to make all referenced choices in regards to programming.</t>
  </si>
  <si>
    <t xml:space="preserve"> Though we are not currently servicing individuals, PALS is open to feedback on how to best administer services for individuals we serve.</t>
  </si>
  <si>
    <t>PX0902</t>
  </si>
  <si>
    <t>PX0928</t>
  </si>
  <si>
    <t>Octavia Askew</t>
  </si>
  <si>
    <t>Excellence Community Rehabilitation Program</t>
  </si>
  <si>
    <t>5412 S. Broadway Los Angeles, Ca 90037</t>
  </si>
  <si>
    <t>4247890439</t>
  </si>
  <si>
    <t xml:space="preserve">  Individuals were involved by giving verbal and written feedback based on services that were rendered.</t>
  </si>
  <si>
    <t xml:space="preserve"> The office is located next to a business center that does livescan, taxes, notary public, hair salon, and auto registration. </t>
  </si>
  <si>
    <t xml:space="preserve"> Services for each client or based on their IPP, documents to support this response are provided in each client's progress report page (1-4), case notes page (1), and through direct communication with the client and their circle of support.</t>
  </si>
  <si>
    <t xml:space="preserve"> In addition to referring the each client's IPP, an intake (Assessment page 1-3) is completed to identify each consumer's needs and wants, which are not discussed in the client's IPP.</t>
  </si>
  <si>
    <t xml:space="preserve"> Clients are able to have one-on-one meetings if the client isn't conserved which are conducted at the office or at a designated safe meeting space.</t>
  </si>
  <si>
    <t xml:space="preserve"> Clients are able to store personal belongings in a locked storage space.</t>
  </si>
  <si>
    <t xml:space="preserve"> Clients are provided with a copy of (Consumer basic rights page 1), are serviced based on their IPP, are given their privacy to make calls or text at their discrepancy, and are given a copy of our zero-tolerance policy and grievance policy.</t>
  </si>
  <si>
    <t xml:space="preserve"> Client's are supported when making life choices as it relates to self-autonomy and self-advocacy. This is based on the IPP, circle of support, and personal preferences.</t>
  </si>
  <si>
    <t xml:space="preserve"> Clients are given the opportunity to express their preferences of choice, service, and support through self-advocacy, conservator, service coordinator, parent, IPP, and the circle of support.</t>
  </si>
  <si>
    <t>PX0929</t>
  </si>
  <si>
    <t xml:space="preserve">Maliyah's Place </t>
  </si>
  <si>
    <t>9130 Western Ave Los Angeles Ca 90062</t>
  </si>
  <si>
    <t>PX0931</t>
  </si>
  <si>
    <t>6801 S WESTERN AVE</t>
  </si>
  <si>
    <t xml:space="preserve"> ONE TO ONE RATIO </t>
  </si>
  <si>
    <t xml:space="preserve"> INTERACTION WITH OTHERS WHEN ATTENDING INTERNSHIP JOBS. </t>
  </si>
  <si>
    <t xml:space="preserve"> GATED FACILITY. ALL SOLICITING. PARENTS, CARE PROVIDERS NEED TO BE ANNOUNCED BEFORE ENTERING GATED FACILITY.</t>
  </si>
  <si>
    <t xml:space="preserve"> MET, INTAKE PACKAGE AND ALL DOCUMENTS ARE REQUIRED BEFORE ATTENDING OLIVE BRANCH.</t>
  </si>
  <si>
    <t xml:space="preserve"> MET. IPP MUST BE RECEIVED ON OR BEFORE THE CONSUMER STARTS THE PROGRAM.</t>
  </si>
  <si>
    <t xml:space="preserve"> MET. ACCOMODATING OUR CONSUMERS NEED IS OUR INTEREST.</t>
  </si>
  <si>
    <t xml:space="preserve"> MET. ALL OUR DOCUMENTS SHOW ACCURACY AND CONSUMERS NEEDS TO MEET THE CRRICULUM.</t>
  </si>
  <si>
    <t xml:space="preserve"> MET. EVERY STAFF HAVE THE OBLIGATION TO RESPECT AND ASSIST EVERY CONSUMER FOR THEIR RIGHT TO BE APPLY.</t>
  </si>
  <si>
    <t>PX0933</t>
  </si>
  <si>
    <t>Chukwuemeka Ofoha</t>
  </si>
  <si>
    <t>Support and Integration Services</t>
  </si>
  <si>
    <t>16444 Paramount Blvd #300</t>
  </si>
  <si>
    <t>13233856683</t>
  </si>
  <si>
    <t xml:space="preserve">  We meet with each individual and their family members to determine how to help that individual achieve their IPP.</t>
  </si>
  <si>
    <t>We encouraged all individuals to participate in community integration, we help them gain paid employment and they have full control of their personal resources.</t>
  </si>
  <si>
    <t xml:space="preserve"> As an employment agency, our main goal is to help all our consumers gain a paid employment.  All our individuals have employment on their IPP</t>
  </si>
  <si>
    <t xml:space="preserve"> Our staff fully understand the importance of confidentiality, they all sign HIPA policy disclosures prior to employment with our facility</t>
  </si>
  <si>
    <t xml:space="preserve"> Individuals are allowed to come in and out of the facility with their support staff (Job Coach)</t>
  </si>
  <si>
    <t>Individuals are encouraged to exercise their rights but we try to redirect them when needed for an example. We advise individuals to wear the appropriate attire/uniform to work or don't use your phone at work rather during break.</t>
  </si>
  <si>
    <t xml:space="preserve"> When an individual gains employment, their schedule comes down to what their employer gives them.</t>
  </si>
  <si>
    <t xml:space="preserve"> We help all individual to understand their individual rights</t>
  </si>
  <si>
    <t xml:space="preserve"> Individuals and their families have the option to choose what staff they prefer for instance Sex, race and language.</t>
  </si>
  <si>
    <t>PX0942</t>
  </si>
  <si>
    <t>Misty McCoy</t>
  </si>
  <si>
    <t>Enhancing Lives</t>
  </si>
  <si>
    <t>5349 crenshaw Blvd. STE 102 L.A. CA. 90043</t>
  </si>
  <si>
    <t>323)299-1869</t>
  </si>
  <si>
    <t xml:space="preserve"> 055 community training program </t>
  </si>
  <si>
    <t xml:space="preserve"> no individuals was involved </t>
  </si>
  <si>
    <t xml:space="preserve"> I meet the requirements by providing the services as directed</t>
  </si>
  <si>
    <t xml:space="preserve"> we meet requirement by the answer we provided</t>
  </si>
  <si>
    <t xml:space="preserve"> We meet requirement base on the answer that was provided.</t>
  </si>
  <si>
    <t xml:space="preserve"> We meet the requirement by the answer we provide</t>
  </si>
  <si>
    <t xml:space="preserve"> we meet the requirements by the answer we provide.</t>
  </si>
  <si>
    <t>PX0943</t>
  </si>
  <si>
    <t>Michelle Wright</t>
  </si>
  <si>
    <t>V.A.S. Interpreting</t>
  </si>
  <si>
    <t>105 W. Walnut St. Carson, CA. 90248</t>
  </si>
  <si>
    <t>3109779829</t>
  </si>
  <si>
    <t xml:space="preserve"> During initial assessment the agency meets with the a family member and the consumer, for input from both. </t>
  </si>
  <si>
    <t xml:space="preserve"> Weekly the consumers participate in Free Day Friday's, which consists of consumers deciding outings such as restaurants, movies, bowling etc.</t>
  </si>
  <si>
    <t xml:space="preserve"> Consumers have access to the community, no limit.</t>
  </si>
  <si>
    <t xml:space="preserve"> Staff assists consumer with employment search in person and on the computer.</t>
  </si>
  <si>
    <t xml:space="preserve"> V.A.S. Staff assists with using ride share as well as public transportation training.</t>
  </si>
  <si>
    <t xml:space="preserve"> Consumers have the opportunity to participate in IPP goals.</t>
  </si>
  <si>
    <t xml:space="preserve"> V.A.S Interpreting makes an effort to follow all guidelines for Federal Requirements.</t>
  </si>
  <si>
    <t xml:space="preserve"> All reports are done on a quarterly basis.</t>
  </si>
  <si>
    <t xml:space="preserve"> All IPP reports are completed based on the specific needs of the consumer.</t>
  </si>
  <si>
    <t xml:space="preserve"> The agency makes every attempt to follow Federal Requirement guidelines.</t>
  </si>
  <si>
    <t xml:space="preserve"> During initial intake process staff reviews the Lanternman Act</t>
  </si>
  <si>
    <t xml:space="preserve"> Yes, rights and procedures on set in place to ensure the consumer is being treated fairly.</t>
  </si>
  <si>
    <t xml:space="preserve"> Any confidential meetings are conversations are conducted in a private manner.</t>
  </si>
  <si>
    <t xml:space="preserve"> All of our consumers are Deaf, all staff has the capability of American Sign Language.</t>
  </si>
  <si>
    <t xml:space="preserve"> Staff trainings are conducted on a regular basis.</t>
  </si>
  <si>
    <t xml:space="preserve"> V.A.S Interpreting provides communication through American Sign Language, Picture Exchange Communication, and Video Phone</t>
  </si>
  <si>
    <t xml:space="preserve"> V.A.S Interpreting allows consumer the opportunity to make their own decisions.</t>
  </si>
  <si>
    <t xml:space="preserve"> V.A.S Interpreting sits with consumers and develops an Individualized Service Plan inquiring of needs and wants as well as accessing the individuals abilities.</t>
  </si>
  <si>
    <t>PX0944</t>
  </si>
  <si>
    <t>6118 Florence Avenue, Bell Gardens, CA. 90201</t>
  </si>
  <si>
    <t>562-746-0192</t>
  </si>
  <si>
    <t xml:space="preserve"> Community Integration Training Program consumers were informed that D.E.S.I. was completing a self-survey and they were asked if they would like to participate in the process. Consumers who opted to participate were asked a series of questions about the services they receive in relation to the survey during a face-to-face interview with their community educator (direct service staff). With the client's permission, D.E.S.I.'s lead case manager followed up with family members to gain additional input from their Circle of Support. </t>
  </si>
  <si>
    <t xml:space="preserve"> Community Integration Training Program sessions take place directly in the consumer's immediate (and in some cases extended) communities. Consumers have a wide degree of freedom as to where and when they choose to integrate into the community. Sessions take place at a one-to-one ratio so the consumer is able to visit their requested locations. They are able to be transported 1-to-1 using either the educator's vehicle or by using public transportation (with the educator assisting them in the safe and proper use of that resource). The consumer is able to choose which locations they receive instruction to a high degree. However, all of the choices described above are limited by the staffing limitations. All consumer choices need to be balanced against the availability of corresponding community educator availability. Recent changes to local minimum wage laws and stagnant vendor pay rates have made hiring extra educators difficult. Furthermore, sessions are based around 3-5 hour increments and we may not be able to satisfy a consumer's request for a longer session to travel further in the community, for example. D.E.S.I. is looking into acquiring funding to ensure it is able to keep up with the staffing requirements necessarily to totally fulfill this requirement.</t>
  </si>
  <si>
    <t xml:space="preserve"> Consumers who are interested in pursuing employment are able to transition some hours in their CIT program to D.E.S.I.'s Paid Internship Program. Consumers are also supported in applying for Ticket-to-Work (D.E.S.I. is an Employment Network of the Social Security Administration) and/or the creation of ABLE accounts. D.E.S.I. will also utilize CIT to help consumers develop community connections in relation to their employment goals, such as how to properly engage with benefits counseling resources in their community to acquire the social skills necessary for employment.</t>
  </si>
  <si>
    <t xml:space="preserve"> Consumers in CIT program with transportation goals are connected to resources in their community that promote mobility. For example, many consumers receive assistance signing up for Los Angeles County ACCESS para-transit services. Travel training activities include utilizing buses, metro systems and other forms of public transportation and particular focus is paid on navigating safely (especially when on foot in crowded commercial areas).</t>
  </si>
  <si>
    <t xml:space="preserve"> Consumers generally have the ability to control their personal resources while in the community with our educators. For example, consumers are able to purchase their own lunch meals using their own money. Consumers can also utilize their personal resources while obtaining services; for example, by bringing their art supplies with them into the community in order to enjoy their practice in a community setting. However, opportunties for consumers to exercise personal choice in this area may be limited to conditions put in place by their conservators/parents (who may, for example, forbid the purchase of sodas during CIT sessions even), especially in the case of consumers who are conserved. D.E.S.I. will further integrate person-centered thinking/planning policies to ensure consumers are able to control their personal resources as much as possible. D.E.S.I. also plans to seek additional resources which increase the organization's capacity to assist clients in this context.</t>
  </si>
  <si>
    <t xml:space="preserve"> By nature of its mission, all D.E.S.I. programs include some emphasis on personal independent. This is expounded on page 4 of the C.I.T. program design, section 'Purpose and Goals.' D.E.S.I. is close to satisfying this Federal Requirement, but will need to build its capacity in order to fully support clients in their ability to make independent choices to the degree that the requirement demands. D.E.S.I. is currently receiving staff training to have in-house specialists in person centered thinking and planning, utilizing a train-the-trainer program offered by The Learning Community for Person Centered Practices (TLCPCP). This will allow D.E.S.I. to place additional policies that ensure consumer choice is respected without limitation in the future (to the degree to which this is practically possible). In the future, D.E.S.I. intends to explore alternative modes of services delivery which will expand the overall access the consumer has to sought-after community sites. For example, D.E.S.I. will consider offering longer sessions so that community outings to further locales are possible.</t>
  </si>
  <si>
    <t xml:space="preserve"> All CIT program participants undergo a person-centered planning process beginning with their intake interview that cumulates with an Individual Program Plan (IPP) maintained in digital and paper forms kept in HIPAA-compliant storage. This is outlined on pages 5 and 6 of the program design which is in the 'Outcomes' section (starts on page 4). D.E.S.I. receives input from the individual served, in addition to any individuals from their Circle of Support whom they want/need to include in the decision making process. D.E.S.I. case management uses this input to create 'A Better Day Plan' which is the name of D.E.S.I.'s unique IPP. This document is used to identify goals (typically 3-5 per consumer) and request hours from the regional center to satisfy these needs. This document also forms the basis of subsequent progress reports as required twice per year for each consumer. Furthermore, D.E.S.I. employees are trained in consumer advocacy, as outlined in the program design, page 16 section 'Self-Advocacy.'</t>
  </si>
  <si>
    <t xml:space="preserve"> IPP documents typically include a background section where information relating to the consumer's service history is articulated. In some cases, is is possible that this information is lacking from a particular consumer's IPP. D.E.S.I. plans to enact this policy across-the-board for consumer IPPs moving forward in order to effectively satisfy this demand.</t>
  </si>
  <si>
    <t xml:space="preserve"> D.E.S.I.'s CIT program design dictates which information is included in the IPP process. D.E.S.I. plans to re-evaluate its IPP process in order to ensure the applicable federal requirement is fully satisfied.</t>
  </si>
  <si>
    <t xml:space="preserve"> As mentioned above, D.E.S.I. trains its staff in areas of self-advocacy, so they are able to fully assist consumers in this regard. This includes our CIT educators who teach our consumers rights to practice privacy, dignity, respect, and freedom from coercion and restraint in all areas of life. D.E.S.I. will consider in the future requiring consumers to sign a MOU (memorandum of understanding) stating they understand these concepts fully.</t>
  </si>
  <si>
    <t xml:space="preserve"> D.E.S.I. staff are instructed during on-boarding training in areas pertaining to consumer choice and freedom.</t>
  </si>
  <si>
    <t xml:space="preserve"> D.E.S.I. utilizes encrypted digital platforms for storing sensitive consumer information in a safe and private manner.</t>
  </si>
  <si>
    <t xml:space="preserve"> D.E.S.I. consumers are instructed to dress in such a manner that allows them to be appropriately engaged in their training. This is often dependent upon the context and location of the setting. For example, consumers who are going on a group hike may wear clothing suitable for staying comfortable in that environment; whereas a consumer exploring possible work environments in the community would be asked to wear more formal clothing. Beyond these specifications, the consumer has free reign as to how they satisfy this requirement, and can do so with much freedom in regard to individual choice and life-style preferences.</t>
  </si>
  <si>
    <t xml:space="preserve"> Individuals may meet with others during their CIT sessions. However, the educator would be present during that meeting and would be assisting in some many (for example, by providing relevant intervention in pursuit of social skills training). If the consumer wanted to meet with that individual outside of their CIT session, they would have every ability to do so. Consumers may, for example, initially include their educator in social meetings, and then transition  to private meetings outside CIT services with that person when they are confident in their ability to do so in a safe and meaningful manner.</t>
  </si>
  <si>
    <t xml:space="preserve"> All staff associated with the successful delivery of services will have access to consumer records, in a format that respects the consumer's right to privacy. Information will include their IPP as well as any additional documentation related to their case. IPPs are reviewed by educator teams during collaborative team meetings so the following month's sessions can be planned effectively.</t>
  </si>
  <si>
    <t xml:space="preserve"> If a consumer needs to store a belonging safely during a CIT session, they have the option of storing it in the educator's car temporarily or leaving it in the office in a locked room.</t>
  </si>
  <si>
    <t xml:space="preserve"> CIT sessions occur primarily in the community in the least restrictive environment possible. Page six of the CIT program design, section 'Community Instruction' elaborates. Therefore, many of these questions do not apply (such as locked facilities vs. unlocked). However, within the context of community integration training, individuals rights to privacy are routinely respected as a matter of policy.</t>
  </si>
  <si>
    <t xml:space="preserve"> Consumers are able to give their preferences and must agree to the schedule on a monthly basis. Schedule changes are permissible given a reasonable advanced notice of 24-72 hours depending on the reason for canceling a session. Consumers are able to change their schedule if their needs change; for example, a consumer going on summer break from school can opt to have more morning or night/ weekday or weekend choices depending on the availability of educators.</t>
  </si>
  <si>
    <t xml:space="preserve"> CIT sessions occur in the community with educator support being a necessity of service provision -- typically at a one-to-one ratio. Therefore, privacy is limited to necessary components, such as bathroom privacy when intervention is not required.</t>
  </si>
  <si>
    <t xml:space="preserve"> CIT sessions are based around the personal decisions of the program participant. Consumers are able to express their personal views within the reasonable confines of program delivery. For example, each election season consumers enjoy voting at polling sites during their CIT sessions if they choose to express themselves in this manner. CIT educators will work to ensure comprehension of voting materials, for example, so they are able to participate fully in the exercise.</t>
  </si>
  <si>
    <t xml:space="preserve"> As specified in section 'Outcomes' on page six of the CIT program design, outcomes as specific to a consumer's interests and needs. 'Because each individual is unique, outcomes vary from person to person. Ultimately consumer outcomes will depend on the individual's themselves... Furthermore, the standard to measure success or improvement will be dependent by the individual's happiness and comfort.'</t>
  </si>
  <si>
    <t xml:space="preserve"> CIT consumers have the ability to play an active role in educator selection. Educators are suggested to the consumer based on compatibility with their IPPs and stated preferences; including gender, language spoken, skills, hobbies, learning styles and more. Clients can meet with educators several times before a long-term pairing occurs and can voice their opposition to the pairing at any time (including after selection occurs at any point in future where there is no longer compatibility. This selection process is limited by logistical considerations such as availability of educators in a particular geographic area and/or schedule availability of educator and consumer.</t>
  </si>
  <si>
    <t xml:space="preserve"> At the end of each CIT session, consumers are able to provide feedback to their educators about how the session went, which is reported in their daily progress notes (which form the basis of semi-annual progress reports). Consumers have ample opportunity to express how they would like to do things differently in future sessions.</t>
  </si>
  <si>
    <t xml:space="preserve"> The Community Integration Training Program has a lifetime entitlement for consumers, provided they are able to identify and progress in successively advanced training over an extended period of time. Consumers must also express a willingness to receive supports and participate actively.</t>
  </si>
  <si>
    <t xml:space="preserve"> Page 8 of CIT program design stipulates consumer attendance policy with regard to active involvement. Pages 24 and 25 of the program design outline the consumer grievance policy. D.E.S.I. plans to take additional capacity-building measures to fully satisfy this requirement as mentioned in answers above.</t>
  </si>
  <si>
    <t xml:space="preserve">In some sections, we consider ourselves very close to fully satisfying the federal requirement in its entirety. However, to ensure that every consumer experiences each federal requirement in its totality, D.E.S.I. will need to strategic build its capacity to do so as soon as possible. </t>
  </si>
  <si>
    <t>PX0945</t>
  </si>
  <si>
    <t>PX0946</t>
  </si>
  <si>
    <t>PX0955</t>
  </si>
  <si>
    <t>T'leya Scott</t>
  </si>
  <si>
    <t>Dreamers and Believers Inc</t>
  </si>
  <si>
    <t>6606 S. Normandie, Los Angeles, CA, 90044</t>
  </si>
  <si>
    <t>323-615-0016</t>
  </si>
  <si>
    <t xml:space="preserve"> Individuals were asked  questions about the program during this self - assessment process. </t>
  </si>
  <si>
    <t xml:space="preserve"> Due to the fact that we specialize in employment services. Our clients are often in the community, making choices, and our plans are all person centered. Our clients have access to competitive and do find employment as well. We provide transportation, bus fare, and parents often help take our clients on interviews. Our clients are in the community as much they desire.</t>
  </si>
  <si>
    <t xml:space="preserve"> Clients who are referred to our program must state to their service coordinator that they are seeking employment. The service coordinator writes it on their IPP. It is their choice and we help them find employment.</t>
  </si>
  <si>
    <t xml:space="preserve"> Our staff trainings and new client orientations demonstrate the appropriate language, behavior, and interaction that should occur between individuals in the program. Our environment is one of understanding, respect, and kindness. Our clients know they that have freedom from being restrained. It is stated in our new client handbook. We have several policies and procedures that first creates a positive environment in addition to policies that allows for a person to file a complaint. Our grievance procedure is extensive for clients. Our incoming orientation details our whistleblower policy, client rights, and grievance procedures. All personal matters are completed in private and in confidence. All of their materials are locked in secure file cabinets and they have space to put their belongings in a private space. The clients have privacy when using the restroom at all times.  All of our current clients communicate verbally, however, we have made accommodations for our clients who have needed American Sign Language assistance in the past. We are willing to making communicative changes to help our clients in any way. We allow our clients to groom in an appropriate matter that is distinctly of their choice. We allow for individuals to visit in private because we usually deal with adults looking for employment and there are times that they need their privacy. The staff does have necessary information about the clients&lt;e2&gt;&lt;80&gt;&lt;99&gt; preferences. We do not use restraints or perform restrictions in our service location. We also do not use delayed egress devices or secured perimeters.</t>
  </si>
  <si>
    <t xml:space="preserve"> Due to the fact that we specialize in employment, our clients have the utmost independence and autonomy over their decisions. Our clients have their choice and input in where they look for employment. They create their own schedules or at times, they have work schedules. It is their choice in where and how they want to interview. They select their own professional attire. They interact in the community as they seek employment. Many of our clients also volunteer. We also provide support in their interests as it matches their IPP goals. Our clients complete many self-interest assessments and interviews so we have an accurate understanding of what their plan would look like. We then go over it with them and they make changes as they see fit. It is always a collaborative effort and our plans are always person centered.  Our clients have absolute of autonomy over how they dine. Additionally, we support their personal decisions including the freedom to vote or freedom to practice religion.</t>
  </si>
  <si>
    <t xml:space="preserve"> We do support individuals in choosing which staff provide for their care because it is often out of necessity. Language spoken is very important in communicating necessary ideas, therefore, our staff is diverse because we must accommodate different types of clients in the Los Angeles area. As it states in FR-3, we have several policies and procedures that first creates a positive environment in addition to policies that allows for a person to file a complaint. Our grievance procedure is extensive for clients. Our incoming orientation details our whistleblower policy, client rights, and grievance procedures. All personal matters are completed in private and in confidence. Clients have the opportunity to modify their services or schedules. In fact, it is often out of necessity as work schedules, school schedules, or life schedules that make it necessary for changes to happen. Our clients are able to communicate effectively and we often come to great solutions when things arise. If a person is of retirement age, they are offered the opportunity to retire from a day program or work program.</t>
  </si>
  <si>
    <t>PX0959</t>
  </si>
  <si>
    <t>PX0966</t>
  </si>
  <si>
    <t>Community Actv. Support</t>
  </si>
  <si>
    <t>500 E Carson Plaza Drive #202A</t>
  </si>
  <si>
    <t xml:space="preserve"> Per my program design we provide community outreach which allows individuals to be out in the community to attend job fairs for job opportunities</t>
  </si>
  <si>
    <t xml:space="preserve"> Per program design we insure the individual right of privacy and dignity and respect.  We do not use restraints</t>
  </si>
  <si>
    <t xml:space="preserve"> Per program design we support autonomy and independence</t>
  </si>
  <si>
    <t xml:space="preserve"> Per our program design we support individual choice and services of support</t>
  </si>
  <si>
    <t>PX0968</t>
  </si>
  <si>
    <t>3205 W. 54th St Los Angeles, ca 90043</t>
  </si>
  <si>
    <t>323-229-4718</t>
  </si>
  <si>
    <t xml:space="preserve"> Via virtual training due to corona virus.  Incorporated several assessment questions into a discussion.  Other surveys that align with Federal Requirements. </t>
  </si>
  <si>
    <t xml:space="preserve"> Initial Assessment Report is conducted with each individual, ask work preference and throughout the process to seek employment.  An example would be that,  individuals frequently attend public job fairs with individuals not receiving regional center services.</t>
  </si>
  <si>
    <t>Current IPP's pending</t>
  </si>
  <si>
    <t>Working with our Regional Center partners</t>
  </si>
  <si>
    <t xml:space="preserve"> Our Consumer Handbook outlines individual choices within our service model and how to address individual concerns.  Consumer Rights are reviewed annually.</t>
  </si>
  <si>
    <t>PX0972</t>
  </si>
  <si>
    <t>PX0976</t>
  </si>
  <si>
    <t xml:space="preserve"> The program is entirely community-based and was designed to meet the requirements of the CMS rule.  Community activities are an integral part of the program, and all individuals have the opportunity to participate in outings if they choose.</t>
  </si>
  <si>
    <t xml:space="preserve"> See Handbook, p. 4 (core values include rights to privacy, dignity, respect, and freedom from coercion and restraint), 7 (person-centered programming), 14 (what participants can expect from us), 15-16 (reporting suspected abuse or neglect and zero tolerance policy), 21 (grievance procedures), and 22 (staff conduct, 'hands-off' policy).  Initial and ongoing staff training emphasizes individual rights.  Rights are posted in the staff office and reviewed with participants and staff periodically.  The program handbook and related materials are available in English and in Spanish.</t>
  </si>
  <si>
    <t xml:space="preserve"> In this community-based program, individuals should be able to meet their own personal care needs, including using the bathroom.</t>
  </si>
  <si>
    <t xml:space="preserve"> Program is entirely community-based.</t>
  </si>
  <si>
    <t xml:space="preserve"> Program is community-based.  Individuals have the same access to community facilities as others.</t>
  </si>
  <si>
    <t xml:space="preserve"> Handbook, p. 6-7 (program goals, person-centered programming, community activities).</t>
  </si>
  <si>
    <t xml:space="preserve"> Subject to staff availability</t>
  </si>
  <si>
    <t>PX0977</t>
  </si>
  <si>
    <t>PX1006</t>
  </si>
  <si>
    <t>Elizabeth Rui</t>
  </si>
  <si>
    <t>EXD Individual Support Services</t>
  </si>
  <si>
    <t>2425 E Slauson Ave Suite 205 Huntington Park, CA 90255</t>
  </si>
  <si>
    <t>Elizabeth Ruiz</t>
  </si>
  <si>
    <t>4242301396</t>
  </si>
  <si>
    <t xml:space="preserve"> Services are directed by the individuals serviced.</t>
  </si>
  <si>
    <t xml:space="preserve"> Services are provided in nature settings.</t>
  </si>
  <si>
    <t xml:space="preserve"> We assist participants gain access to competitive integrated.</t>
  </si>
  <si>
    <t xml:space="preserve"> Services are provided in a nature setting.</t>
  </si>
  <si>
    <t xml:space="preserve"> Persons serviced are encouraged to control their personal resources.</t>
  </si>
  <si>
    <t xml:space="preserve"> Services are directed by the individuals serviced.  Services are provided in nature settings. We assist participants gain access to competitive integrated.  Persons serviced are encouraged to control their personal resources.</t>
  </si>
  <si>
    <t xml:space="preserve"> I maintain an IPP for each participant.</t>
  </si>
  <si>
    <t xml:space="preserve"> Clients rights are read and explained to all participants</t>
  </si>
  <si>
    <t xml:space="preserve"> All employees are given a training on confidentiality</t>
  </si>
  <si>
    <t xml:space="preserve"> Our program participants are responsible for their toileting needs but we do ensure privacy while using the restroom.</t>
  </si>
  <si>
    <t xml:space="preserve"> Participants with Spanish as primary language are spoken to in their native language.</t>
  </si>
  <si>
    <t xml:space="preserve"> Participants are encouraged to express themselves through their dressing/grooming choices while also maintaining appropriateness to the setting.</t>
  </si>
  <si>
    <t xml:space="preserve"> My program is a  1:1 program. Participants can securely store belongings in staffs car trunk.</t>
  </si>
  <si>
    <t xml:space="preserve"> Services are provided in a natural environment.</t>
  </si>
  <si>
    <t xml:space="preserve"> Clients rights are read and explained to all participants.  All employees are given a training on confidentiality.  Our program participants are responsible for their toileting needs but we do ensure privacy while using the restroom.  Participants with Spanish as primary language are spoken to in their native language.  Participants are encouraged to express themselves through their dressing/grooming choices while also maintaining appropriateness to the setting.  My program is a  1:1 program. Participants can securely store belongings in staffs car trunk.  Services are provided in a natural environment.</t>
  </si>
  <si>
    <t xml:space="preserve"> Services are selected by individuals serviced</t>
  </si>
  <si>
    <t xml:space="preserve"> Services are selected by individuals serviced. Staff encourages consumers to integrate into their community in every aspect of life.</t>
  </si>
  <si>
    <t xml:space="preserve"> Client can pick from available staff.</t>
  </si>
  <si>
    <t xml:space="preserve"> Our agency honors participants choices and will advocate when needed</t>
  </si>
  <si>
    <t xml:space="preserve"> Client can pick from available staff. Our agency honors participants choices and will advocate when needed</t>
  </si>
  <si>
    <t>PX1007</t>
  </si>
  <si>
    <t>PX1017</t>
  </si>
  <si>
    <t>Keva Royal</t>
  </si>
  <si>
    <t>Creative Employment Services Inc</t>
  </si>
  <si>
    <t>9900 Lakewood Blvd Ste #202</t>
  </si>
  <si>
    <t xml:space="preserve">Shnieka Royal </t>
  </si>
  <si>
    <t>323-955-8669</t>
  </si>
  <si>
    <t xml:space="preserve">  Community Integeration Program </t>
  </si>
  <si>
    <t xml:space="preserve"> Per our program designed, We provide 1:1 individualized support in the community. Our goal is to secure Employment.</t>
  </si>
  <si>
    <t xml:space="preserve"> Per our program design, each individual is given choices on how they want to receive services and resources base on their specific needs identified in their IPP.</t>
  </si>
  <si>
    <t xml:space="preserve"> Per our program design. We adhere to each individual's personal rights to have freedom from coercion and any restraints by respecting their rights.</t>
  </si>
  <si>
    <t xml:space="preserve"> Per our program design, we ensure that our consumers develop everyday life skills and interpersonal skills to function in their communities.</t>
  </si>
  <si>
    <t xml:space="preserve"> Per our program design, we empower our consumers to make decisions and choose their services and type of support they want to be rendered by our direct staff.</t>
  </si>
  <si>
    <t>PX1018</t>
  </si>
  <si>
    <t xml:space="preserve">Creshinda Johnson </t>
  </si>
  <si>
    <t>Emerging integrated service,inc</t>
  </si>
  <si>
    <t>5444 Crenshaw Blvd suite 212 la,Ca 90043</t>
  </si>
  <si>
    <t>2137320817</t>
  </si>
  <si>
    <t xml:space="preserve"> My program is an suite in side of a building with other offices inside. </t>
  </si>
  <si>
    <t xml:space="preserve"> My program to strive to assist with all consumers goals, and anything that applies with following the consumers ISP.</t>
  </si>
  <si>
    <t xml:space="preserve"> Emerging integrated service, inc follow our program design.</t>
  </si>
  <si>
    <t xml:space="preserve"> I have some consumers that aren&lt;e2&gt;&lt;80&gt;&lt;99&gt;t email, and telephone savvy. The consumer may need assistance if they want to use certain technologies, that&lt;e2&gt;&lt;80&gt;&lt;99&gt;s offered.</t>
  </si>
  <si>
    <t xml:space="preserve"> Emerging integrated service,inc. Honors all consumers rights, at all times.</t>
  </si>
  <si>
    <t xml:space="preserve"> Emerging integrated service, inc. Support any decision that the consumer wants at that time, and in the future.</t>
  </si>
  <si>
    <t xml:space="preserve"> Emerging integrated service, inc. Ensure the well being of our consumers, for there needs and wants. No matter what.</t>
  </si>
  <si>
    <t xml:space="preserve"> I&lt;e2&gt;&lt;80&gt;&lt;99&gt;m a non residential program</t>
  </si>
  <si>
    <t>PX1019</t>
  </si>
  <si>
    <t>Dele Silva</t>
  </si>
  <si>
    <t>Brite New Horizons Services Inc.</t>
  </si>
  <si>
    <t>7340 E. Florence Ave. Suite 223 Downey,CA.90240</t>
  </si>
  <si>
    <t>(310)901-0731</t>
  </si>
  <si>
    <t xml:space="preserve"> The individuals were provided a copy of their IPP.The individuals employment goals were discusssed and evaluated. All variables were considered and A better outcome was chosen based on the individuals needs and desire. and also based on the family's input. </t>
  </si>
  <si>
    <t xml:space="preserve"> yes, our Agency is a person centered agency that provides one to one individualized support in the community.</t>
  </si>
  <si>
    <t xml:space="preserve"> our agency is aperson centered agency that meets that requirement. we provide one on one services in the community.</t>
  </si>
  <si>
    <t xml:space="preserve"> our Agency services is integrated in the community and supports full access to the greater community including opportunities to seek  employment and work in a competitive integrated settings, engage in community life an receive services in the community  to same degree of access as individuals not receiving regional center services.</t>
  </si>
  <si>
    <t xml:space="preserve"> Our Agency is a person Centered Agency that mets this reqirements. we provide one one services in the community.</t>
  </si>
  <si>
    <t xml:space="preserve"> Agency provides one on one individualized support</t>
  </si>
  <si>
    <t xml:space="preserve"> our agency meets this requirement because we provide one one one support in the community.</t>
  </si>
  <si>
    <t xml:space="preserve"> our agency mets this requirement because we individual actives and support on a one to one basis.</t>
  </si>
  <si>
    <t xml:space="preserve"> our agency is a one to one program that provides individual support in the commity. and we all title 17 requirements.</t>
  </si>
  <si>
    <t>PX1028</t>
  </si>
  <si>
    <t>PX1033</t>
  </si>
  <si>
    <t>DeLawrence Grant</t>
  </si>
  <si>
    <t>Understanding Needed Integration, LLC.</t>
  </si>
  <si>
    <t>637 E. Albertoni St #110</t>
  </si>
  <si>
    <t>424.292.3726</t>
  </si>
  <si>
    <t xml:space="preserve"> Employment Service </t>
  </si>
  <si>
    <t xml:space="preserve"> Los Angeles County Office of Education has a satellite office in the building. GAIN has a training center in the adjacent building. </t>
  </si>
  <si>
    <t xml:space="preserve"> Understanding Needed Integration is integrated in and supports full access to the greater community. Page 5 supports the response</t>
  </si>
  <si>
    <t xml:space="preserve"> Is selected by the individual from among setting options. Understanding Needed Integration encourage and supports consumers from a person-centered approach and provide them motivation to exercise their choice. Page 6 answers supports the response.</t>
  </si>
  <si>
    <t xml:space="preserve"> Understanding Needed Integration ensures individual rights of privacy , dignity, respect and freedom from coercion and restraints. Page 7 - 8 answers supports the response.</t>
  </si>
  <si>
    <t xml:space="preserve"> Understanding Needed Integration optimizes autonomy and independence and consumers making life choices. Understanding Needed Integration's mission is to provide consumers with all skills necessary to increase independence in their lives. Page 9-10 answers supports the response.</t>
  </si>
  <si>
    <t xml:space="preserve"> Understanding Needed Integration facilitates choice regarding services and who provides them. Page 11 answers supports the response.</t>
  </si>
  <si>
    <t>PX1035</t>
  </si>
  <si>
    <t>Chanice D. Ward</t>
  </si>
  <si>
    <t>Keeping Konnected Inc</t>
  </si>
  <si>
    <t>2615 W. Vernon Avenue</t>
  </si>
  <si>
    <t>(323)867-1127</t>
  </si>
  <si>
    <t xml:space="preserve"> At this time we do not have any participants in our program, however everything that is set in place for the individuals meet the Standards for Federal requirements.</t>
  </si>
  <si>
    <t xml:space="preserve"> N/A- we don't have any individuals enrolled in our program at this time.</t>
  </si>
  <si>
    <t xml:space="preserve"> N/A we don't have any individuals enrolled in our program at this time.</t>
  </si>
  <si>
    <t xml:space="preserve"> I say met because we are knowledgeable of what the requirements are and we will ensure they are Met when we provide service to any individual who enrolls in our program for services.</t>
  </si>
  <si>
    <t>PX1036</t>
  </si>
  <si>
    <t>Rhonda Jones</t>
  </si>
  <si>
    <t>Mountain of Hearts</t>
  </si>
  <si>
    <t>11561 Paramount Blvd, Downey, CA, 90241</t>
  </si>
  <si>
    <t>562-340-6677</t>
  </si>
  <si>
    <t xml:space="preserve"> Services are directed by the Individuals served</t>
  </si>
  <si>
    <t xml:space="preserve"> Services are provided in natural settings.</t>
  </si>
  <si>
    <t xml:space="preserve"> The goal is to secure competitive integrated employment for Individuals served.</t>
  </si>
  <si>
    <t xml:space="preserve"> Services are directed by the Individuals served.</t>
  </si>
  <si>
    <t xml:space="preserve"> Individuals are encouraged to control their personal resources.</t>
  </si>
  <si>
    <t xml:space="preserve"> Services are provided in natural settings and directed by the individuals served. Our goal is to secure competitive integrated employment for persons served. Individuals are encouraged to control their own personal resources.</t>
  </si>
  <si>
    <t xml:space="preserve"> We maintain an IPP on file for each person served.</t>
  </si>
  <si>
    <t xml:space="preserve"> Clients rights are read and explained to persons served.</t>
  </si>
  <si>
    <t xml:space="preserve"> Employees must respect the rights of persons served and keep their information confidential.</t>
  </si>
  <si>
    <t xml:space="preserve"> Information on persons served is kept in a locked cabinet. We use a secure fax machine and email encryption.</t>
  </si>
  <si>
    <t xml:space="preserve"> Participants must be able to self-care for toileting needs, but we ensure that they have privacy in the restroom.</t>
  </si>
  <si>
    <t xml:space="preserve"> Documents are provided in large font print or pictures when preferred by the person served.</t>
  </si>
  <si>
    <t xml:space="preserve"> All Direct Support Staff are provided with the ISP for the person they are supporting.</t>
  </si>
  <si>
    <t xml:space="preserve"> We have a 1:1 program. Each person served may store their belongings in the trunk of the car, if preferred.</t>
  </si>
  <si>
    <t xml:space="preserve"> Services are provided in natural settings with no restrictions.</t>
  </si>
  <si>
    <t xml:space="preserve"> Clients rights are read and explained to persons served. Employees must respect the rights of persons served and keep their information confidential. Information for persons served is kept in a locked cabinet. We use a secure fax machine and email encryption. Participants must be able to self-care for toileting needs, but we ensure that they have privacy in the restroom. All Direct Support Staff are provided with the Individual Service Plan for the person they are supporting. Services are provided in natural settings with no restrictions.</t>
  </si>
  <si>
    <t xml:space="preserve"> Services are directed by the persons served.</t>
  </si>
  <si>
    <t xml:space="preserve"> Services are directed by the persons served. Persons served are provided with an explanation of the Grievance Procedure upon program Intake and annually thereafter.</t>
  </si>
  <si>
    <t>HCBS Federal Requirements - Provider Assessment Results (Residential)</t>
  </si>
  <si>
    <t>Number of Providers Completed Assessment (B)</t>
  </si>
  <si>
    <t>Total</t>
  </si>
  <si>
    <t>HCBS Federal Requirements - Provider Assessment Results (Day Service)</t>
  </si>
  <si>
    <t>HCBS Federal Requirements - Provider Assessment Results (SEP)</t>
  </si>
  <si>
    <t>HCBS Federal Requirements - Provider Assessment Results (WAP)</t>
  </si>
  <si>
    <t>HCBS Federal Requirements - Provider Assessment Results Overall</t>
  </si>
  <si>
    <t>Percent of Providers Completed Assessment</t>
  </si>
  <si>
    <t xml:space="preserve">                    Overall Alignment</t>
  </si>
  <si>
    <t xml:space="preserve">             Only Residential Providers Must Meet</t>
  </si>
  <si>
    <t>Service Codes:                                                         096 113 904 905 915 910 920</t>
  </si>
  <si>
    <t xml:space="preserve">Service Codes:                                                         028 055 063 475 505 510 515 855 </t>
  </si>
  <si>
    <t>Service Code:                                                       950</t>
  </si>
  <si>
    <t>Service Code:                                                       954</t>
  </si>
  <si>
    <t>Elijah Hopes</t>
  </si>
  <si>
    <t>Hope Adult Home #1</t>
  </si>
  <si>
    <t>12108 Gertrude Drive</t>
  </si>
  <si>
    <t>323-514-1437</t>
  </si>
  <si>
    <t xml:space="preserve"> Our facility abides by title 22, title 17 and Clients Rights per our program design.</t>
  </si>
  <si>
    <t>wendy de leon</t>
  </si>
  <si>
    <t>2112 e gladwick st. dominguez hills ca 90220</t>
  </si>
  <si>
    <t>Love &amp; Hope Home</t>
  </si>
  <si>
    <t>12023 Gertrude Drive, Lynwood, CA 90262</t>
  </si>
  <si>
    <t xml:space="preserve">  As a Group</t>
  </si>
  <si>
    <t>RENEE WILLIAMS</t>
  </si>
  <si>
    <t>323 559 9728</t>
  </si>
  <si>
    <t>Philis</t>
  </si>
  <si>
    <t>Groomes Family Home</t>
  </si>
  <si>
    <t>235 w 107th los angeles ca 90003</t>
  </si>
  <si>
    <t>Philis Groomes</t>
  </si>
  <si>
    <t>3232451744</t>
  </si>
  <si>
    <t xml:space="preserve"> A facility abides by title 22, title 17 and Clients Rights per our program design.</t>
  </si>
  <si>
    <t xml:space="preserve">wendy de leon </t>
  </si>
  <si>
    <t>brighter outlook</t>
  </si>
  <si>
    <t>2110 e. gladwick st. dominguez hills, ca 90220</t>
  </si>
  <si>
    <t>3106312070</t>
  </si>
  <si>
    <t xml:space="preserve"> Limited opportunity due to transportation. </t>
  </si>
  <si>
    <t xml:space="preserve"> Transportation limits engagement opportunities.</t>
  </si>
  <si>
    <t xml:space="preserve"> travel is required to access broader community.</t>
  </si>
  <si>
    <t xml:space="preserve"> Need more transportation.</t>
  </si>
  <si>
    <t xml:space="preserve"> majority of clients are in the profound to severe level of intellectual disability with extensive physical disability</t>
  </si>
  <si>
    <t xml:space="preserve"> None are seeking paid employment.  Community outings are not on a regular basis and when in the community the interaction is with staff and rarely with other members of the community due to level of disability.</t>
  </si>
  <si>
    <t xml:space="preserve"> Not all IPPs identify options considered when choosing a provider</t>
  </si>
  <si>
    <t xml:space="preserve"> information is provided in writing or verbally and our clients are not able to provide acknowledgement due to level of intellectual disability</t>
  </si>
  <si>
    <t xml:space="preserve"> when no behavioral issues are present that can put a client in danger</t>
  </si>
  <si>
    <t xml:space="preserve"> Clients are not informed about their rights in a way we can ensure it is clearly understood according to their level of intellectual disability for clients in the severe and profound level of intellectual disability</t>
  </si>
  <si>
    <t xml:space="preserve"> only a couple of clients are verbal and some activities the clients are interested in happen in the weekend or after program hours.</t>
  </si>
  <si>
    <t xml:space="preserve"> grievance procedure is in writing but not outlined in their IPP</t>
  </si>
  <si>
    <t xml:space="preserve"> We have not offered retirement opportunities and grievance procedures are in writing but we can ensure it is understood by clients in the profound to severe level of intellectual disability</t>
  </si>
  <si>
    <t>brighter de leon</t>
  </si>
  <si>
    <t>3106316360</t>
  </si>
  <si>
    <t xml:space="preserve"> limited opportunities due to transportation </t>
  </si>
  <si>
    <t xml:space="preserve"> transportation to access community is limited</t>
  </si>
  <si>
    <t xml:space="preserve"> transportation in a vehicle is necessary to access the broader community</t>
  </si>
  <si>
    <t xml:space="preserve"> we don't have clients seeking paid employment and don't have any clients with mobility training objectives identified in their IPPs</t>
  </si>
  <si>
    <t xml:space="preserve"> for the majority of them</t>
  </si>
  <si>
    <t xml:space="preserve"> not all IPPs identify all options considered when selecting current provider</t>
  </si>
  <si>
    <t xml:space="preserve"> clients rights are in writing and are read to clients who are able to understand but for the clients that are low function and unable to state an answer when they are read to them, we have no way of knowing if they undestand them</t>
  </si>
  <si>
    <t xml:space="preserve"> if there are no behaviors of concern </t>
  </si>
  <si>
    <t xml:space="preserve"> but supervision is provided for safety </t>
  </si>
  <si>
    <t xml:space="preserve"> their personal rights are in writting and read and explained to clients who are able to acknowledge they understand but for clients who are not able to state acknowledging that they understand, we have no way of documenting that they are aware of what their personal rights are</t>
  </si>
  <si>
    <t xml:space="preserve"> participation in the community with non-disabled peers is limited </t>
  </si>
  <si>
    <t xml:space="preserve"> communication methods to file a grievance are not outlined in IPPs</t>
  </si>
  <si>
    <t xml:space="preserve"> The population served have severe to profound ID/DD. Communication is often limited. </t>
  </si>
  <si>
    <t xml:space="preserve"> Sibi does not provide employment services. If an individual asked/wanted a job this information is given to the RSP/family and the SC to pursue on their behalf. IPP meetings with the individual, SC, day program family and/or RSP include discussions of pre-employment and employment opportunities for them.</t>
  </si>
  <si>
    <t xml:space="preserve"> There are no obstacles to choice. Sibi is not included in decision making related to personal services, however. Those decisions are made by family or residential service providers on behalf of the individual.</t>
  </si>
  <si>
    <t xml:space="preserve"> Every individual has community integration as part of their program plan. Public mass transit is used for the experience &amp; practice and as a mode of travel to a local destination.</t>
  </si>
  <si>
    <t xml:space="preserve"> Currently, two individuals may occasionally come from home with pocket money. Those individuals may want to go the store or fast food to spend it which is accommodated.</t>
  </si>
  <si>
    <t>Hope Adult Home</t>
  </si>
  <si>
    <t>12136 Gertrude Drive, Lynwood, CA 90262</t>
  </si>
  <si>
    <t xml:space="preserve"> To be involved and have choices regarding services and supports. The group participated by lisening and asking questions. </t>
  </si>
  <si>
    <t xml:space="preserve"> To enhance the quality of service for our individuals.   Maximizing opportunities and choices. promoting that our individuals have full access to the community for work or spending time with friends or family.</t>
  </si>
  <si>
    <t xml:space="preserve"> We ensure that the individual program plan and provision of services is centered  on the individuals with developmental disabilities and takes into account the needs and preferences.  Promoting community integration, independent, productive, and normal lives, and stable and healthy enviroments.</t>
  </si>
  <si>
    <t xml:space="preserve"> Our facility ensures an individual's freedom from coercion and physical restraint or abuse or neglect.</t>
  </si>
  <si>
    <t xml:space="preserve"> Our residents have rights to make choices on where and whom they live, relationships with people in the community, how they spend their time, and activities of the clients choice.</t>
  </si>
  <si>
    <t xml:space="preserve"> To meet the needs and choices of each person,  we have services and support services. To support their integration into  mainstream life of the community.</t>
  </si>
  <si>
    <t xml:space="preserve"> Each client has a written admission agreement in their files.  The consumer has a continuing right, to choose where he/she will live,. The licensee shall be permitted to evict by serving the client a 30 day written notice to quit.  If the needs cannot be met  By the facility, the client has been given an opportunity to relocate.</t>
  </si>
  <si>
    <t xml:space="preserve"> Our residents have the  choice of roommates, privacy, and the freedom to furnish and decorate their rooms.</t>
  </si>
  <si>
    <t xml:space="preserve"> Clients have access to food anytime, they need to ask staff for assistance. They have full access to common areas in the home. Public transportation and staff  can provide rides for outings, or medical visits in the community.</t>
  </si>
  <si>
    <t xml:space="preserve"> Individual's are able to have visitors of their choosing at any time.  For family visits who want to take clients outside the home, will have to fill out a form.</t>
  </si>
  <si>
    <t xml:space="preserve"> All areas inside and outside the home are accessible by being kept  free of obstructions. Providing safety for all individuals.</t>
  </si>
  <si>
    <t>TIJAY RENEE CRISIS CENTER</t>
  </si>
  <si>
    <t>827 E 80TH ST</t>
  </si>
  <si>
    <t xml:space="preserve"> A meeting was held, a face to face interview as well. </t>
  </si>
  <si>
    <t xml:space="preserve"> Yes individuals needs</t>
  </si>
  <si>
    <t xml:space="preserve"> They do have the opportunity to interact with the community they go to church they have outings do activities with the church around the community they go to exercise programs ,go to the local YMCA ,</t>
  </si>
  <si>
    <t xml:space="preserve"> We have all IPP for every individual in are Residential.</t>
  </si>
  <si>
    <t xml:space="preserve"> yes but always ensure that everyone right are being met</t>
  </si>
  <si>
    <t xml:space="preserve"> They have there own nightstand and closet</t>
  </si>
  <si>
    <t xml:space="preserve"> we have policy in place,</t>
  </si>
  <si>
    <t xml:space="preserve"> all staff have cpi</t>
  </si>
  <si>
    <t xml:space="preserve"> Yes we met Federal Requirement #3 individual right are posted in every room and around the house and at eye sight level, we also follow title 17 and title 22 to ensure right are being met</t>
  </si>
  <si>
    <t xml:space="preserve"> We have policies in place to ensure right are being met</t>
  </si>
  <si>
    <t xml:space="preserve"> we follow title 17 and title 22 to ensure individual right are met</t>
  </si>
  <si>
    <t xml:space="preserve"> we have policies in place to ensure right are met</t>
  </si>
  <si>
    <t xml:space="preserve"> we met Federal Requirement #7 the have closet with lock they have there own key , also we have policies in place to in ensure right being met</t>
  </si>
  <si>
    <t xml:space="preserve"> we have policies in place to ensure right are met follow title 17 and title 22</t>
  </si>
  <si>
    <t xml:space="preserve"> Policy are in place to ensure everyone right</t>
  </si>
  <si>
    <t xml:space="preserve"> follow title 17 and title 22 to ensure right are met</t>
  </si>
  <si>
    <t xml:space="preserve"> we have policies in place  ensure right are met</t>
  </si>
  <si>
    <t>Deletha Taylor</t>
  </si>
  <si>
    <t>Taylor's Residential Care</t>
  </si>
  <si>
    <t>1037 East Gladwick Street, Carson, CA 90746</t>
  </si>
  <si>
    <t>Johnathon Taylor</t>
  </si>
  <si>
    <t>3108098466</t>
  </si>
  <si>
    <t xml:space="preserve"> Questions were asked. </t>
  </si>
  <si>
    <t xml:space="preserve"> Our facility abides by Title 17, 22 and the clients rights per our program design.</t>
  </si>
  <si>
    <t>Lori's Adult Residential Facility</t>
  </si>
  <si>
    <t>20024 Northwood Avenue, Carson, CA 90746</t>
  </si>
  <si>
    <t>3108174229</t>
  </si>
  <si>
    <t xml:space="preserve"> Our clients are always given the choice to participate in their activity of choice, employment, day program,  and choose the mode of transportation.</t>
  </si>
  <si>
    <t xml:space="preserve"> All of our clients have the right to privacy and can utilize  different areas of the home for their privacy.</t>
  </si>
  <si>
    <t xml:space="preserve"> Our home does not use restraints.  We support every Client and ensure they are treated equally with dignity and respect.  All clients have the right to privacy.</t>
  </si>
  <si>
    <t xml:space="preserve"> Our make their own personal choice.  Our Clients participate in programs and activities that are suitable for the person.</t>
  </si>
  <si>
    <t xml:space="preserve"> All of our Clients are functioning at different levels/stages and can choose the appropriate program/schedule that best suits their need.</t>
  </si>
  <si>
    <t xml:space="preserve"> All of our Clients can decorate and choose items to be put in their rooms.  It's their personal choice.</t>
  </si>
  <si>
    <t xml:space="preserve"> Transportation is provided by the home, but they have the right to choose other modes of transportation.  In addition, they have full access to the kitchen and pantry and have been taught safety regulations.</t>
  </si>
  <si>
    <t xml:space="preserve"> Clients can go out in the community with friends and family.  In addition, visitors are allowed during normal visiting hours.</t>
  </si>
  <si>
    <t>Adult Development Center</t>
  </si>
  <si>
    <t xml:space="preserve">  NO OTHER</t>
  </si>
  <si>
    <t xml:space="preserve"> PERSON CENTERED PROCEDURES WERE UTILIZED TO DETERMINE DESIRES </t>
  </si>
  <si>
    <t xml:space="preserve"> CONSUMERS ARE GIVEN THE OPPORTUNITY TO DETERMINE WHAT COMMUNITY BASED ACTIVITIES THEY WISH TO PARTICIPATE IN</t>
  </si>
  <si>
    <t xml:space="preserve"> THIS PROGRAM SPECIALIZES IN DEAF SERVICES. 80&amp;percnt; OF THE CONSUMERS ARE DEAF. SO THIS PROGRAM WAS SELECTED BY CONSUMERS WHO ARE DEAF AND FAMILY.</t>
  </si>
  <si>
    <t xml:space="preserve"> ALL NEEDS ARE MET THROUGH AMERICAN SIGN LANGUAGE.ANY BEHAVIOR ISSUES ARE GENERALLY ASSOCIATED WITH DEAFNESS AND CAN BE HANDLED BY STAFF WHO ARE FLUENT IN ASL</t>
  </si>
  <si>
    <t xml:space="preserve"> CONSUMERS ARE GRANTED TOTAL INDEPENDENCE WITH EXPRESSING THEIR NEEDS WANTS AND DESIRES</t>
  </si>
  <si>
    <t xml:space="preserve"> AS AGENCY SPECIALIZES IN THE DEAF POPULATION, THEIR CHOICE OF SERVICES AND SUPPORTS ARE MADE AVAILABLE</t>
  </si>
  <si>
    <t xml:space="preserve"> When the individuals come for a precept along with their family or support staff, we already have a referral packet from the regional center. After the precept visit the Regional Center case manager and the facility administrator then ask the individual if the would like to attend the program . </t>
  </si>
  <si>
    <t>MECHELLE FLEETWOOD</t>
  </si>
  <si>
    <t xml:space="preserve">MOSAIC OF FRIENDS II </t>
  </si>
  <si>
    <t>2504 9TH AVENUE, LOS ANGELES, CA 90018</t>
  </si>
  <si>
    <t>3237300705</t>
  </si>
  <si>
    <t xml:space="preserve"> Facility complies with Title 17, Title 22, client's rights per our program design.</t>
  </si>
  <si>
    <t xml:space="preserve">  Facility complies with Title 17, Title 22, client's rights per our program design.</t>
  </si>
  <si>
    <t xml:space="preserve">  Facility complies with Title 17, Title 22, client's rights per our program design. We do not use any restraints on our clients.</t>
  </si>
  <si>
    <t>K. Hendricks</t>
  </si>
  <si>
    <t>Vernon Adult Day #2</t>
  </si>
  <si>
    <t>2020 W. Vernon</t>
  </si>
  <si>
    <t xml:space="preserve"> Katrina Hendricks</t>
  </si>
  <si>
    <t xml:space="preserve">323-291-1680 </t>
  </si>
  <si>
    <t xml:space="preserve"> We meet this requirement per our program design HOWEVER we have not provided services in the program in years. WE HAVE NO CLIENTS IN THIS PROGRAM.</t>
  </si>
  <si>
    <t>Quality Residential Care II</t>
  </si>
  <si>
    <t>3811 Westside Avenue, L.A., CA 90008</t>
  </si>
  <si>
    <t>310-817-4229</t>
  </si>
  <si>
    <t xml:space="preserve"> Our clients are always given the choice to participate in their activity of choice, day program, employment, etc. and can also choose the mode of transportation.</t>
  </si>
  <si>
    <t xml:space="preserve"> Our Clients have the right to privacy and can utilize different areas of the home for their privacy.</t>
  </si>
  <si>
    <t xml:space="preserve"> Our home does not use restraints.  All clients have the right to privacy.  We support every Client and ensure they are all treated equally with dignity and respect.</t>
  </si>
  <si>
    <t xml:space="preserve"> Our Clients participate in programs and activities that are suitable for the person.  They all make their own personal choice.</t>
  </si>
  <si>
    <t xml:space="preserve"> All of our Clients function at different levels/stages and can choose the appropriate program/schedule that best suits their need.</t>
  </si>
  <si>
    <t xml:space="preserve"> We explain to our clients they have the right to request a change/move of their residence at  any time and we will follow the guidelines of their admission agreement.</t>
  </si>
  <si>
    <t xml:space="preserve"> All of our Clients have the freedom to decorate and arrange their room as they choose.  It's their personal choice.</t>
  </si>
  <si>
    <t xml:space="preserve"> Our Clients have full access to the kitchen/pantry and have been taught safety regulations.  Transportation is provided by the home, but they have the right to choose other modes of transportation.</t>
  </si>
  <si>
    <t xml:space="preserve"> The home is accessible for all Clients to move about the home comfortably.</t>
  </si>
  <si>
    <t>Mr. Modi</t>
  </si>
  <si>
    <t xml:space="preserve"> VISTA VERANDA ASSISTED LIVING, LLC</t>
  </si>
  <si>
    <t>3540 MARTIN L.KING JR BLV. LYNWOOD CA 90262</t>
  </si>
  <si>
    <t xml:space="preserve"> NISHITH MODI</t>
  </si>
  <si>
    <t>3106384113</t>
  </si>
  <si>
    <t xml:space="preserve"> We meet this requirement because we are regulation by T17 and T22 however we have not have any clients since 2018.</t>
  </si>
  <si>
    <t xml:space="preserve"> They decide what they do and have lots of choices</t>
  </si>
  <si>
    <t xml:space="preserve"> YEs they decide who they visit with</t>
  </si>
  <si>
    <t xml:space="preserve"> normally they have family over for visits and go out with family on the weekends.  </t>
  </si>
  <si>
    <t xml:space="preserve"> They are very vocal about trips and plans they would like to participate in</t>
  </si>
  <si>
    <t xml:space="preserve"> YEs they have individual rooms</t>
  </si>
  <si>
    <t xml:space="preserve"> Residents go to church services with family and friends</t>
  </si>
  <si>
    <t xml:space="preserve"> Clients are deciding to attend church services and to not attend services as that is their right as well.  They attend with family and friends.</t>
  </si>
  <si>
    <t xml:space="preserve"> We mainly hire female staff and if we have a male staff we make sure that each client is comfortable with a male staff</t>
  </si>
  <si>
    <t xml:space="preserve"> Yes, staff is trained on the policy at time of hire and annually</t>
  </si>
  <si>
    <t xml:space="preserve"> Yes they are accessable to the Administrator for concerns</t>
  </si>
  <si>
    <t xml:space="preserve"> They are not of retirement age, but if so they can stay home if desired</t>
  </si>
  <si>
    <t xml:space="preserve"> If of retirement age they may elect to stay home or have other outside activities</t>
  </si>
  <si>
    <t xml:space="preserve"> The regional center provides an admission agreement</t>
  </si>
  <si>
    <t xml:space="preserve"> YEs the case worker from the regional center is a resource</t>
  </si>
  <si>
    <t xml:space="preserve"> YEs this is done annually and at admission</t>
  </si>
  <si>
    <t xml:space="preserve"> The regional center is a resource for the residents and the home staff informs them of this</t>
  </si>
  <si>
    <t xml:space="preserve"> YEs they have requested new paint for the walls</t>
  </si>
  <si>
    <t>The administrator ensures compliance</t>
  </si>
  <si>
    <t xml:space="preserve"> There is food in the kitchen, garage and pantry and clients have access</t>
  </si>
  <si>
    <t xml:space="preserve"> Yes the schedule is set and determined by the individual</t>
  </si>
  <si>
    <t xml:space="preserve"> YEs there is adequate furnishings and access to all areas of the home except for others rooms</t>
  </si>
  <si>
    <t xml:space="preserve"> yes but not during covid</t>
  </si>
  <si>
    <t xml:space="preserve"> all areas are accessible except for private bedrooms of others</t>
  </si>
  <si>
    <t xml:space="preserve"> Yes as long as it is safe to do so</t>
  </si>
  <si>
    <t xml:space="preserve"> Up plans are implemented</t>
  </si>
  <si>
    <t xml:space="preserve"> Individuals have access in facility</t>
  </si>
  <si>
    <t xml:space="preserve"> Individuals have access to privacy</t>
  </si>
  <si>
    <t xml:space="preserve"> Ipp planned transportation</t>
  </si>
  <si>
    <t xml:space="preserve"> Individuals can move about safety in facility</t>
  </si>
  <si>
    <t>CAROL WILSON CAMPBELL</t>
  </si>
  <si>
    <t>WILSON CARE FACILITY</t>
  </si>
  <si>
    <t>10780 SAN LUIS AVE LYNWOOD CA 90262</t>
  </si>
  <si>
    <t>310-631-1985</t>
  </si>
  <si>
    <t xml:space="preserve"> questions asked</t>
  </si>
  <si>
    <t xml:space="preserve"> Due to title 17 and title 22 regulation</t>
  </si>
  <si>
    <t>Adrienne Hernandez</t>
  </si>
  <si>
    <t>FLAGSHIP @ Bedford</t>
  </si>
  <si>
    <t>5230 Bedford Avenue, Los Angeles, CA 90056</t>
  </si>
  <si>
    <t>6263543211</t>
  </si>
  <si>
    <t xml:space="preserve"> Administrators and staff spoke with residents regarding their satisfaction with services in their home; on-going conversation during quarterly reviews of IPP </t>
  </si>
  <si>
    <t xml:space="preserve"> Home abides by regulations outlined in Titles 17 &amp; 22, Clients' Rights Best Practices and policies &amp; protocols outlined in the Program Design.</t>
  </si>
  <si>
    <t xml:space="preserve"> Home supports Clients' Rights Best Practices and Person Centered Services outlined in the policies &amp; protocols of the Program Design, as well as, abiding by regulations of Titles 17 &amp; 22.</t>
  </si>
  <si>
    <t xml:space="preserve"> Home supports Clients' Rights Best Practices and Person Centered Services outlined in the individual's IPP, the policies &amp; protocols of the Program Design, as well as, abiding by regulations of Titles 17 &amp; 22.</t>
  </si>
  <si>
    <t>FLAGSHIP @ La Salle</t>
  </si>
  <si>
    <t>9129 La Salle Avenue, Los Angeles, CA 90047</t>
  </si>
  <si>
    <t xml:space="preserve">Administrators and staff spoke with residents regarding their satisfaction with services in their home; on-going conversation during quarterly reviews of IPP </t>
  </si>
  <si>
    <t xml:space="preserve"> The home's Program Design is developed to meet the accessibility needs of all residents based on their IPP and ISP. Person Centered Services are updated as needed based on the resident's support needs. Additionally the home abides by regulations of Titles 17 &amp; 22.</t>
  </si>
  <si>
    <t>FLAGSHIP @ Harvard</t>
  </si>
  <si>
    <t>1301 W 35th Street, Los Angeles, CA 90007</t>
  </si>
  <si>
    <t xml:space="preserve"> Home supports Clients' Rights Best Practices and Person Centered Services outlined in the individual's IPP, the policies &amp; protocols of the Program Design, as well as, abiding by regulations of Titles 17 &amp; 22.  We do not use restraints or delayed egress to restriction residents' rights.</t>
  </si>
  <si>
    <t>The home's Program Design is developed to meet the accessibility needs of all residents based on their IPP and ISP. Person Centered Services are updated as needed based on the resident's support needs. Additionally the home abides by regulations of Titles 17 &amp; 22.</t>
  </si>
  <si>
    <t xml:space="preserve">  There have been no services provided under this vendor number.</t>
  </si>
  <si>
    <t xml:space="preserve"> Our Program Design meets the requirements of Titles 17 &amp; 22.  No services were ever started under this vendor number.</t>
  </si>
  <si>
    <t>Our Program Design meets the requirements of Titles 17 &amp; 22.  No services were ever started under this vendor number.</t>
  </si>
  <si>
    <t xml:space="preserve">Perpetual Oikhala </t>
  </si>
  <si>
    <t>LA'DELIA RESIDENTIAL HOME</t>
  </si>
  <si>
    <t>7023 DENVER AVENUE, LOS ANGELES, CA</t>
  </si>
  <si>
    <t>Perpetual Oikhala</t>
  </si>
  <si>
    <t xml:space="preserve">310-962-5606 </t>
  </si>
  <si>
    <t xml:space="preserve"> Questions were asked to the clients </t>
  </si>
  <si>
    <t xml:space="preserve"> Our facility is in the community and only service two clients. We provide very personalized service to each client. Plus we follow T17, T22, and Clients Rights as statement in our program design.</t>
  </si>
  <si>
    <t xml:space="preserve"> Each client has a private room. Plus we provide very personalized service to each client. Plus we follow T17, T22, and Clients Rights as statement in our program design.</t>
  </si>
  <si>
    <t xml:space="preserve"> We provide very personalized service to each client so clients needs are always met. Plus we follow T17, T22, and Clients Rights as statement in our program design.</t>
  </si>
  <si>
    <t xml:space="preserve"> Our facility is our clients home so it is accessible for all. Plus we follow T17, T22, and Clients Rights as statement in our program design.</t>
  </si>
  <si>
    <t xml:space="preserve"> I interviewed the residents individually. </t>
  </si>
  <si>
    <t>hx1021</t>
  </si>
  <si>
    <t>Brian Sullivan</t>
  </si>
  <si>
    <t>One Care Adult Residential</t>
  </si>
  <si>
    <t>1330 w Magnolia st</t>
  </si>
  <si>
    <t>310 926-3109</t>
  </si>
  <si>
    <t xml:space="preserve"> Surge Facility requires 14 day isolation from the community</t>
  </si>
  <si>
    <t xml:space="preserve"> 14day isolation</t>
  </si>
  <si>
    <t xml:space="preserve"> Surge Facility requires limited access to the facility and to the public community</t>
  </si>
  <si>
    <t xml:space="preserve"> Facility have information on consumer prior to entry</t>
  </si>
  <si>
    <t xml:space="preserve"> All requirement are met for a surge facility</t>
  </si>
  <si>
    <t xml:space="preserve"> Partially met due to facility restrictions and requirements</t>
  </si>
  <si>
    <t xml:space="preserve"> Requirements are met for a surge facility</t>
  </si>
  <si>
    <t xml:space="preserve"> Consumer rights and admission agreements are explained upon signing placement paperwork</t>
  </si>
  <si>
    <t xml:space="preserve"> Consumer rights allow them to have control over their personal space</t>
  </si>
  <si>
    <t xml:space="preserve"> Covid/surge facility require certain restrictions</t>
  </si>
  <si>
    <t xml:space="preserve"> Covid requires certain restrictions that's put into place to ensure consumers safety.</t>
  </si>
  <si>
    <t xml:space="preserve"> 14 days Isolation restrict the use of common living area.</t>
  </si>
  <si>
    <t xml:space="preserve"> Living area and Dining area are off limits at the moment to prevent exposure and to protect consumer to being exposed to the virus.</t>
  </si>
  <si>
    <t>HX1035</t>
  </si>
  <si>
    <t>Karen Carpenter</t>
  </si>
  <si>
    <t>Harris Adult Residential Facility</t>
  </si>
  <si>
    <t>14413 Harris Ave Compton CA 90221</t>
  </si>
  <si>
    <t>310925-7388</t>
  </si>
  <si>
    <t xml:space="preserve"> Consumers are on 14 day quarantine or isolation away from the community.</t>
  </si>
  <si>
    <t xml:space="preserve"> Harris ARF is a surge facility consumers are on 14 quarantine or isolation.</t>
  </si>
  <si>
    <t xml:space="preserve"> Facility may not be able to meet all of needs due to stay at home order and being in a surge facility.</t>
  </si>
  <si>
    <t xml:space="preserve"> Harris ARF is a surge facility so they don't have any visits. When in the pandemic is over consumers will be able to visit with others in private.</t>
  </si>
  <si>
    <t xml:space="preserve"> Harris ARF is a surge facility and visitors are not allowed during isolation or quarantine.</t>
  </si>
  <si>
    <t xml:space="preserve"> Harris ARF is a surge facility. After the pandemic Harris ARF will allow individuals to go with visitors outside of the home.</t>
  </si>
  <si>
    <t>HXO359</t>
  </si>
  <si>
    <t>Angela Moore</t>
  </si>
  <si>
    <t>Little Citizens After School Program</t>
  </si>
  <si>
    <t>3666 7th Ave , LA 90018</t>
  </si>
  <si>
    <t>323-833-2561</t>
  </si>
  <si>
    <t xml:space="preserve"> Individuals participated in survey via Zoom or telephone call </t>
  </si>
  <si>
    <t xml:space="preserve"> Currently, all participants are school-aged children.</t>
  </si>
  <si>
    <t xml:space="preserve"> Our program is a community-based integrated program regulated by Title 17.  Our program design and guidelines  reflect all aspects necessary to allow access to the community. Facility staff are trained to implement all policies and procedures.</t>
  </si>
  <si>
    <t xml:space="preserve"> Our program only accepts clients with a referring IPP.  During the interview process, all program options are considered.</t>
  </si>
  <si>
    <t xml:space="preserve"> Our program mission and design insures an individual's  rights of privacy, dignity and respect.  Facility staff are trained to implement all policies accordingly.</t>
  </si>
  <si>
    <t xml:space="preserve"> Our program mission and design are person-centered,  individualized and encourages autonomy,  independence and self-advocacy.  Facility staff are trained to implement all policies accordingly.</t>
  </si>
  <si>
    <t xml:space="preserve"> Our program mission and design encourages and teaches self-advocacy skills.  Facility staff are trained to implement all policies accordingly.</t>
  </si>
  <si>
    <t>FIDEL OSUJI</t>
  </si>
  <si>
    <t>COMMUNITY ASSISTANCE SERVICES, INC.</t>
  </si>
  <si>
    <t>10503 S. WESTERN AVENUE, LOS ANGELES, CA 90047</t>
  </si>
  <si>
    <t xml:space="preserve"> 3102595207</t>
  </si>
  <si>
    <t xml:space="preserve"> Community Integration- Employment Services </t>
  </si>
  <si>
    <t xml:space="preserve"> Our program does not have any consumers at the time however we are design to provide one on one services in the community and we are structure to deliver services with consumer rights and title 17</t>
  </si>
  <si>
    <t xml:space="preserve"> Our program does not have any consumers at the time however we are design to provide one on one services in the community and we are structure to deliver services with consumer rights and title 17.</t>
  </si>
  <si>
    <t>Service Code</t>
  </si>
  <si>
    <t>Service Code Description</t>
  </si>
  <si>
    <t>Geriatric Facility (Residential Care Facility for the Elderly)</t>
  </si>
  <si>
    <t xml:space="preserve">DSS Licensed Specialized Residential Facility (Adult Residential Facilities for Persons with Special Health Care Needs) </t>
  </si>
  <si>
    <t>Family Home Agency (Adult Family Home, Certified Family Home, Family Teaching Home)</t>
  </si>
  <si>
    <t>Adult Residential Facility</t>
  </si>
  <si>
    <t>910, 920</t>
  </si>
  <si>
    <t>Children's Residential Facility; Group Home; Foster Family Home; Small Family Home</t>
  </si>
  <si>
    <t>Day Program</t>
  </si>
  <si>
    <t>Socialization Training Program</t>
  </si>
  <si>
    <t>Community Integration Training Program</t>
  </si>
  <si>
    <t>Community Activities Support Services</t>
  </si>
  <si>
    <t>Participant-Directed Community-Based Training Service for Adults (Community-Based Training Provider)</t>
  </si>
  <si>
    <t>Behavior Management Program</t>
  </si>
  <si>
    <t>Adult Day Care (Adult Day Care Facility)</t>
  </si>
  <si>
    <t>Employment</t>
  </si>
  <si>
    <t>Supported Employment Program-Group Services</t>
  </si>
  <si>
    <t>Work Activity Program</t>
  </si>
  <si>
    <t>Email</t>
  </si>
  <si>
    <t>Vendor Number</t>
  </si>
  <si>
    <t>RC Name</t>
  </si>
  <si>
    <t>ycaldwell@hpccinc.com</t>
  </si>
  <si>
    <t>nabauns-manor11@hotmail.com</t>
  </si>
  <si>
    <t>WILLINGWORKERS411@GMAIL.COM</t>
  </si>
  <si>
    <t>SBAILEY@CHOICESRUS.NET</t>
  </si>
  <si>
    <t>maryettgord@gmail.com</t>
  </si>
  <si>
    <t>ILLONA.HENDRICK@YAHOO.COM</t>
  </si>
  <si>
    <t>GHREISH@HOTMAIL.COM</t>
  </si>
  <si>
    <t>BGMANOR@HOTMAIL.COM</t>
  </si>
  <si>
    <t>ANGELICAGUESTHOME@YAHOO.COM</t>
  </si>
  <si>
    <t>ehopes40@gmail.com</t>
  </si>
  <si>
    <t>WFFHCARE@AOL.COM</t>
  </si>
  <si>
    <t>ANABELLEHBC@AOL.COM</t>
  </si>
  <si>
    <t>SAM_FAIRBANKS@YAHOO.COM</t>
  </si>
  <si>
    <t/>
  </si>
  <si>
    <t>kcastaneda@abilityfirst.org</t>
  </si>
  <si>
    <t>acostafamilyhomes@hotmail.com</t>
  </si>
  <si>
    <t>CQC2@AOL.COM</t>
  </si>
  <si>
    <t>TIJAYRENEEACADEMY@YAHOO.COM</t>
  </si>
  <si>
    <t>APEDSRN2@YAHOO.COM</t>
  </si>
  <si>
    <t>MAXINEHARTWELL@SBCGLOBAL.NET</t>
  </si>
  <si>
    <t>MGHCORPORATION@AOL.COM</t>
  </si>
  <si>
    <t>rolandajoymorris2005@gmail.com</t>
  </si>
  <si>
    <t>broadwayskillsdevelopment@outlook.com</t>
  </si>
  <si>
    <t>geylat@aol.com</t>
  </si>
  <si>
    <t>brighteroutlook7@verizon.net</t>
  </si>
  <si>
    <t>SIBICENTER@AOL.COM</t>
  </si>
  <si>
    <t>GEYLAT@GMAIL.COM</t>
  </si>
  <si>
    <t>MARYMASON90047@HOTMAIL.COM</t>
  </si>
  <si>
    <t>CAMILLE@YOGAFORYOUTH.ORG</t>
  </si>
  <si>
    <t>MAEALLEN44@YAHOO.COM</t>
  </si>
  <si>
    <t>MILESPROGRAM@AOL.COM</t>
  </si>
  <si>
    <t>INFO@ELARCAINC.ORG</t>
  </si>
  <si>
    <t>ARODRIGUEZ@SVSINC.ORG</t>
  </si>
  <si>
    <t>DRRUTHAARON@AOL.COM</t>
  </si>
  <si>
    <t>revvierev@aol.com</t>
  </si>
  <si>
    <t>lokunubi@idealprogramsservices.org</t>
  </si>
  <si>
    <t>phoenixmu@msn.com</t>
  </si>
  <si>
    <t>MARQUEZ_EFM@YAHOO.COM</t>
  </si>
  <si>
    <t>larfinc101@gmail.com</t>
  </si>
  <si>
    <t>JAMILAHD27@YAHOO.COM</t>
  </si>
  <si>
    <t>SAM.SEMENEA@VERIZON.NET</t>
  </si>
  <si>
    <t>carouseled@earthlink.net</t>
  </si>
  <si>
    <t>WRIGHTPLACEBNC@HOTMAIL.COM</t>
  </si>
  <si>
    <t>programu1982@yahoo.com</t>
  </si>
  <si>
    <t>jtect.1@juno.com</t>
  </si>
  <si>
    <t>RONAGOODALL@SBCGLOBAL.NET</t>
  </si>
  <si>
    <t>larfcare@gmail.com</t>
  </si>
  <si>
    <t>WLKYD@YAHOO.COM</t>
  </si>
  <si>
    <t>CAREGIVERLA@GMAIL.COM</t>
  </si>
  <si>
    <t>FAIRFAXHOMECARE@ATT.NET</t>
  </si>
  <si>
    <t>GCABRAJANO@GMAIL.COM</t>
  </si>
  <si>
    <t>jmanor1662@gmail.com</t>
  </si>
  <si>
    <t>SCPOS1720</t>
  </si>
  <si>
    <t>ESOLNPO@YAHOO.COM</t>
  </si>
  <si>
    <t>sunshineresidentialhome@yahoo.com</t>
  </si>
  <si>
    <t>accounting@inclusionspecialized.org</t>
  </si>
  <si>
    <t>comeauxfamilyhome@yahoo.com</t>
  </si>
  <si>
    <t>BUTHCHRISTINA@YAHOO.COM</t>
  </si>
  <si>
    <t>CHALEY@CIHSSINC.ORG</t>
  </si>
  <si>
    <t>contactus@pptcenters.com</t>
  </si>
  <si>
    <t>KECS289@GMAIL.COM</t>
  </si>
  <si>
    <t>LILLYMJONES42@GMAIL.COM</t>
  </si>
  <si>
    <t>INFO@FAMILYHANDS.ORG</t>
  </si>
  <si>
    <t>JFRANCES4@GMAIL.COM</t>
  </si>
  <si>
    <t>INFO@SOLIDFWM.COM</t>
  </si>
  <si>
    <t>REATHAHOW@MSN.COM</t>
  </si>
  <si>
    <t>WHITING.CHERYL@GMAIL.COM</t>
  </si>
  <si>
    <t>vsolano@thejeffreyfoundation.org</t>
  </si>
  <si>
    <t>PRECISECARE1@SBCGLOBAL.NET</t>
  </si>
  <si>
    <t>MOSAICOFFRIENDS@YAHOO.COM</t>
  </si>
  <si>
    <t>wtmphdmstr@aol.com</t>
  </si>
  <si>
    <t>ROYALTY062000@AOL.COM</t>
  </si>
  <si>
    <t>ACLIFESKILL@YAHOO.COM</t>
  </si>
  <si>
    <t>CREATIVEOPTIONS003@YAHOO.COM</t>
  </si>
  <si>
    <t>MCUTCHINS@SBCGLOBAL.NET</t>
  </si>
  <si>
    <t>AMAZINGEFFORTS@SBCGLOBAL.NET</t>
  </si>
  <si>
    <t>HLTHOMEINC@YAHOO.COM</t>
  </si>
  <si>
    <t>DLINDLEY@THEARCLAOC.ORG</t>
  </si>
  <si>
    <t>FDYER4FUN@AOL.COM</t>
  </si>
  <si>
    <t>RJNEAL@SBCGLOBAL.NET</t>
  </si>
  <si>
    <t>OH_BH_INC@YAHOO.COM</t>
  </si>
  <si>
    <t>YAOUNDEHARRIS@GMAIL.COM</t>
  </si>
  <si>
    <t>qrcarf2@gmail.com</t>
  </si>
  <si>
    <t>KENDRANELSON14@GMAIL.COM</t>
  </si>
  <si>
    <t>TMCDOWELL1@YAHOO.COM</t>
  </si>
  <si>
    <t>HOME@OURHOUSELEARNING.COM</t>
  </si>
  <si>
    <t>lornaalternative2@gmail.com</t>
  </si>
  <si>
    <t>ENRIQUE.NUNEZ57@YAHOO.COM</t>
  </si>
  <si>
    <t>BMWLOVEDONES@GMAIL.COM</t>
  </si>
  <si>
    <t>SARAMAC53@GMAIL.COM</t>
  </si>
  <si>
    <t>duanae@aol.com</t>
  </si>
  <si>
    <t>1STLADY@DDI-US.COM</t>
  </si>
  <si>
    <t>CONTACTUS@GIANTSTEPS.NET</t>
  </si>
  <si>
    <t>NISHITHM@VISTAVERANDA.COM</t>
  </si>
  <si>
    <t>dovesofloveinc@gmail.com</t>
  </si>
  <si>
    <t>TSMITH1977@SBCGLOBAL.NET</t>
  </si>
  <si>
    <t>KARLTONLEVIAS@GMAIL.COM</t>
  </si>
  <si>
    <t>JAG4DE@AOL.COM</t>
  </si>
  <si>
    <t>PRESTIGELEARNING11@ATT.NET</t>
  </si>
  <si>
    <t>FAHIRMILIAN@YAHOO.COM</t>
  </si>
  <si>
    <t>DEVTREY08@GMAIL.COM</t>
  </si>
  <si>
    <t>CARMITAWASHINGTON.CW@GMAIL.COM</t>
  </si>
  <si>
    <t>SERENITYSENIORSHOME@YAHOO.COM</t>
  </si>
  <si>
    <t>INDEPENDENTHANDS@AOL.COM</t>
  </si>
  <si>
    <t>CENFAMILY37@GMAIL.COM</t>
  </si>
  <si>
    <t>SHAWNSPEARS70@GMAIL.COM</t>
  </si>
  <si>
    <t>ffluk@yahoo.com</t>
  </si>
  <si>
    <t>PVTRAVIESO@YAHOO.COM</t>
  </si>
  <si>
    <t>MARYB1016@SBCGLOBAL.NET</t>
  </si>
  <si>
    <t>lauriewillms@yahoo.com</t>
  </si>
  <si>
    <t>U4EVRYOUNG@MSN.COM</t>
  </si>
  <si>
    <t>KEITHCOLE08@YAHOO.COM</t>
  </si>
  <si>
    <t>DAY42903@GMAIL.COM</t>
  </si>
  <si>
    <t>PYDIXON106@GMAIL.COM</t>
  </si>
  <si>
    <t>SYLVIABUTLER@YAHOO.COM</t>
  </si>
  <si>
    <t>eander0828@aol.com</t>
  </si>
  <si>
    <t>LISA4237@SBCGLOBAL.NET</t>
  </si>
  <si>
    <t>tasha.consultant@pressla.org</t>
  </si>
  <si>
    <t>holmans_arf@yahoo.com</t>
  </si>
  <si>
    <t>aofuonye@wayfinderfamily.org</t>
  </si>
  <si>
    <t>serenityresidentialcare@gmail.com</t>
  </si>
  <si>
    <t>TENITEK@YAHOO.COM</t>
  </si>
  <si>
    <t>jasfercruz@yahoo.com</t>
  </si>
  <si>
    <t>kingmeshia24@gmail.com</t>
  </si>
  <si>
    <t>LOOPCARE99@YAHOO.COM</t>
  </si>
  <si>
    <t>TCCS4U@YAHOO.COM</t>
  </si>
  <si>
    <t>BETTERDAYSHOMES@YAHOO.COM</t>
  </si>
  <si>
    <t>DRNARVELL@AOL.COM</t>
  </si>
  <si>
    <t>YARBROUGH21@VERIZON.NET</t>
  </si>
  <si>
    <t>SAMIRAMENENDEZ1@HOTMAIL.COM</t>
  </si>
  <si>
    <t>iamsafeinc@gmail.com</t>
  </si>
  <si>
    <t>NEZENAGU1@MSN.COM</t>
  </si>
  <si>
    <t>ELLISALEXANDER40@HOTMAIL.COM</t>
  </si>
  <si>
    <t>SEIDESFAMILYAFFAIR@AOL.COM</t>
  </si>
  <si>
    <t>ADEEMMANUELHOMES@HOTMAIL.COM</t>
  </si>
  <si>
    <t>tonjajohnson@sbcglobal.net</t>
  </si>
  <si>
    <t>Denelljacobs@yahoo.com</t>
  </si>
  <si>
    <t>ABSOLUTEMANAGEDCARE@ICLOUD.COM</t>
  </si>
  <si>
    <t>SOFAITH516@MAC.COM</t>
  </si>
  <si>
    <t>FAITHHOMEINC@GMAIL.COM</t>
  </si>
  <si>
    <t>TETSUOK9@YAHOO.COM</t>
  </si>
  <si>
    <t>WWAKERO@YAHOO.COM</t>
  </si>
  <si>
    <t>ADRIENNE@FLAGSHIPGROUPLLC.COM</t>
  </si>
  <si>
    <t>CHARLES@FLAGSHIPGROUPLLC.COM</t>
  </si>
  <si>
    <t>buckchild@live.com</t>
  </si>
  <si>
    <t>YOSMAN_M@HOTMAIL.COM</t>
  </si>
  <si>
    <t>aceballos@empowerunlimited.org</t>
  </si>
  <si>
    <t>JTBMPROGRAMS@GMAIL.COM</t>
  </si>
  <si>
    <t>tracy@homesweethomela.com</t>
  </si>
  <si>
    <t>mrterrill7@gmail.com</t>
  </si>
  <si>
    <t>KATINA.PROVERBS31@GMAIL.COM</t>
  </si>
  <si>
    <t>marlishay@gmail.com</t>
  </si>
  <si>
    <t>INTERGRATED.ITS@AOL.COM</t>
  </si>
  <si>
    <t>GOSSRESSVCS1@GMAIL.COM</t>
  </si>
  <si>
    <t>elizabethsresidentialfacility@gmail.com</t>
  </si>
  <si>
    <t>LUTHERWATERS3@GMAIL.COM</t>
  </si>
  <si>
    <t>M3WILLIA@AOL.COM</t>
  </si>
  <si>
    <t>JONESPSYD@GMAIL.COM</t>
  </si>
  <si>
    <t>DWONLUVCJ@YAHOO.COM</t>
  </si>
  <si>
    <t>ladeliahome@gmail.com</t>
  </si>
  <si>
    <t>ENSLOW.MANOR@AOL.COM</t>
  </si>
  <si>
    <t>SAPPHIREHOMELLC@YAHOO.COM</t>
  </si>
  <si>
    <t>delisha2000@icloud.com</t>
  </si>
  <si>
    <t>joyousresidentialcare@gmail.com</t>
  </si>
  <si>
    <t>SHERMANRESIDENTIALCARE@YAHOO.COM</t>
  </si>
  <si>
    <t>JUSTBYFAITH@YAHOO.COM</t>
  </si>
  <si>
    <t>LADERAHOMES1@YAHOO.COM</t>
  </si>
  <si>
    <t>SISTASCONNECTEDLLC@GMAIL.COM</t>
  </si>
  <si>
    <t>sleepeasysc@gmail.com</t>
  </si>
  <si>
    <t>THEFSBLLC@GMAIL.COM</t>
  </si>
  <si>
    <t>VVSARCORP@GMAIL.COM</t>
  </si>
  <si>
    <t>WINGSOFCAREFACILITY@YAHOO.COM</t>
  </si>
  <si>
    <t>RUBENATDCH@AOL.COM</t>
  </si>
  <si>
    <t>WILLOWBROOKFH@GMAIL.COM</t>
  </si>
  <si>
    <t>SHAMIER9@GMAIL.COM</t>
  </si>
  <si>
    <t>JIHFAMCARE@GMAIL.COM</t>
  </si>
  <si>
    <t>graced2care@gmail.com</t>
  </si>
  <si>
    <t>briansullivan115@yahoo.com</t>
  </si>
  <si>
    <t>kdcarpenter@me.com</t>
  </si>
  <si>
    <t>office@lcwa.net</t>
  </si>
  <si>
    <t>lross42343@aol.com</t>
  </si>
  <si>
    <t>magnificentadult@yahoo.com</t>
  </si>
  <si>
    <t>home2u9@gmail.com</t>
  </si>
  <si>
    <t>LIZ@DESISERVE.ORG</t>
  </si>
  <si>
    <t>DEE.PRESCOTT@ESSC.ORG</t>
  </si>
  <si>
    <t>LSMITH6505@AOL.COM</t>
  </si>
  <si>
    <t>TFT.BELL.CA@GMAIL.COM</t>
  </si>
  <si>
    <t>WEAREFAMILYINC@SBCGLOBAL.NET</t>
  </si>
  <si>
    <t>INFO@COMPTON-CADHC.COM</t>
  </si>
  <si>
    <t>AKISS2016@YAHOO.COM</t>
  </si>
  <si>
    <t>indeplifeskills54@yahoo.com</t>
  </si>
  <si>
    <t>GABBY.SALCIDO@YAHOO.COM</t>
  </si>
  <si>
    <t>JOHNSONCENTER@MSN.COM</t>
  </si>
  <si>
    <t>KEITHCHARRIS@GMAIL.COM</t>
  </si>
  <si>
    <t>CYNTHIA.DIVINITY@GMAIL.COM</t>
  </si>
  <si>
    <t>EXCELLENCECRP@GMAIL.COM</t>
  </si>
  <si>
    <t>EOFOHA@SISVCES.COM</t>
  </si>
  <si>
    <t>mmccoy@enhancinglivesagency.com</t>
  </si>
  <si>
    <t>dreamersandbelieversinc@gmail.com</t>
  </si>
  <si>
    <t>FIDELOSUJI@YAHOO.COM</t>
  </si>
  <si>
    <t>ELIZABETHR.EXD@GMAIL.COM</t>
  </si>
  <si>
    <t>info@creativeemploymentservices.com</t>
  </si>
  <si>
    <t>beechobea@gmail.com</t>
  </si>
  <si>
    <t>BRITENEWHORIZONS@VERIZON.NET</t>
  </si>
  <si>
    <t>DG@UNISUPPORTSERVICES.COM</t>
  </si>
  <si>
    <t>CWARD@KEEPINGKONNECTED.NET</t>
  </si>
  <si>
    <t>RHONDA@MOUNTAINOFHEARTS.COM</t>
  </si>
  <si>
    <t>RCONTRERAS@SCRS-ILC.ORG</t>
  </si>
  <si>
    <t>Michellewright37@yahoo.com</t>
  </si>
  <si>
    <t>PX1044</t>
  </si>
  <si>
    <t>WE CARE COMMUNITY SERVICE</t>
  </si>
  <si>
    <t>3845 CARMONA AVENUE LOS ANGELES, CA 90008</t>
  </si>
  <si>
    <t>PX1034</t>
  </si>
  <si>
    <t>ONE 4 ALL EMPLOYMENT</t>
  </si>
  <si>
    <t>SERVICES</t>
  </si>
  <si>
    <t>4846 FLORENCE AV A201/202 BELL, CA 90201</t>
  </si>
  <si>
    <t>424/376-7211</t>
  </si>
  <si>
    <t>PX0786</t>
  </si>
  <si>
    <t>LIFE WALK SERVICES, INC.</t>
  </si>
  <si>
    <t>5353 CRENCHAW BLVD. LOS ANGELES, CA 90043</t>
  </si>
  <si>
    <t>323/291-9255</t>
  </si>
  <si>
    <t>PX0634</t>
  </si>
  <si>
    <t>GLORIA MIX</t>
  </si>
  <si>
    <t>2151 SANTA YNEZ STREET LOS ANGELES, CA 90026</t>
  </si>
  <si>
    <t>213/909-6114</t>
  </si>
  <si>
    <t>PX0495</t>
  </si>
  <si>
    <t>PAVING THE WAY, LLC</t>
  </si>
  <si>
    <t>8132 FIRESTONE BLVD. #850 DOWNEY, CA 90241</t>
  </si>
  <si>
    <t>562/334-0892</t>
  </si>
  <si>
    <t>PX0239</t>
  </si>
  <si>
    <t>STRAIGHT PATH INDEPENDENT</t>
  </si>
  <si>
    <t>LIVING PROGRAM</t>
  </si>
  <si>
    <t>8221 E. 3RD STREET, #202 DOWNEY, CA 90241</t>
  </si>
  <si>
    <t>562/622-2333</t>
  </si>
  <si>
    <t>PX0058</t>
  </si>
  <si>
    <t>A&amp;G COMMUNITY ACTIVITY SU</t>
  </si>
  <si>
    <t>PPORT SERVICES</t>
  </si>
  <si>
    <t>1314 W. 12TH ST LOS ANGELES, CA 90015</t>
  </si>
  <si>
    <t>213/839-2895</t>
  </si>
  <si>
    <t>PL1825</t>
  </si>
  <si>
    <t>PROGRAM</t>
  </si>
  <si>
    <t>HX1005</t>
  </si>
  <si>
    <t>GORDON'S GRACE</t>
  </si>
  <si>
    <t>5518 S. MANHATTAN PLACE LOS ANGELES, CA 90062</t>
  </si>
  <si>
    <t>323/599-0269</t>
  </si>
  <si>
    <t>HX1000</t>
  </si>
  <si>
    <t>NURTURE HOME CARE</t>
  </si>
  <si>
    <t>15236 RIVIERA LANE LA MIRADA, CA 90638</t>
  </si>
  <si>
    <t>424/362-6566</t>
  </si>
  <si>
    <t>HX0906</t>
  </si>
  <si>
    <t>BEN T'S FAMILY CARE</t>
  </si>
  <si>
    <t>17700 EXA COURT CARSON, CA 90746</t>
  </si>
  <si>
    <t>323/779-1842</t>
  </si>
  <si>
    <t>HX0855</t>
  </si>
  <si>
    <t>EPIC RESIDENTIAL HOMES,</t>
  </si>
  <si>
    <t>INC. #6</t>
  </si>
  <si>
    <t>3995 S. DALTON AVENUE LOS ANGELES, CA 90062</t>
  </si>
  <si>
    <t>323/810-7202</t>
  </si>
  <si>
    <t>HX0695</t>
  </si>
  <si>
    <t>MONROE'S HEAVENLY BLESSED</t>
  </si>
  <si>
    <t>CARE HOME</t>
  </si>
  <si>
    <t>1442 W. VERNON AVE LOS ANGELES, CA 90062</t>
  </si>
  <si>
    <t>323/291-4400</t>
  </si>
  <si>
    <t>HX0676</t>
  </si>
  <si>
    <t>AMAZING EFFORTS V</t>
  </si>
  <si>
    <t>5633 GARTH AVE LOS ANGELES, CA 90056</t>
  </si>
  <si>
    <t>323/236-8523</t>
  </si>
  <si>
    <t>HX0671</t>
  </si>
  <si>
    <t>KIMBUR,INC./SAFE &amp; SOUND</t>
  </si>
  <si>
    <t>RESIDENTIAL CARE</t>
  </si>
  <si>
    <t>8383 WILSHIRE BLVD.#634 BEVERLY HILLS, CA 90211</t>
  </si>
  <si>
    <t>323/696-9466</t>
  </si>
  <si>
    <t>HX0665</t>
  </si>
  <si>
    <t>ACOSTA FAMILY HOME III</t>
  </si>
  <si>
    <t>1540 CYRENE DRIVE CARSON, CA 90746</t>
  </si>
  <si>
    <t>323/325-7647</t>
  </si>
  <si>
    <t>HX0649</t>
  </si>
  <si>
    <t>AMBIRIA HOMES I</t>
  </si>
  <si>
    <t>2401 LAKE AVE. ALTADENA, CA 91001</t>
  </si>
  <si>
    <t>323/771-6800</t>
  </si>
  <si>
    <t>HX0634</t>
  </si>
  <si>
    <t>CEN FAMILY EXTENSIVE CARE</t>
  </si>
  <si>
    <t>3965 SUTRO AVE LOS ANGELES, CA 90008</t>
  </si>
  <si>
    <t>HX0459</t>
  </si>
  <si>
    <t>PALS DOWNEY</t>
  </si>
  <si>
    <t>2429 PACIFIC AVENUE LONG BEACH, CA 90806</t>
  </si>
  <si>
    <t>562/904-1447</t>
  </si>
  <si>
    <t>HX0393</t>
  </si>
  <si>
    <t>WE ARE FAMILY, INC</t>
  </si>
  <si>
    <t>500 E.CARSON PLZA DR.202A CARSON, CA 90746</t>
  </si>
  <si>
    <t>323/296-5454</t>
  </si>
  <si>
    <t>HX0372</t>
  </si>
  <si>
    <t>AMAZING EFFORTS III</t>
  </si>
  <si>
    <t>HX0363</t>
  </si>
  <si>
    <t>SCOTCH ADULT</t>
  </si>
  <si>
    <t>9115 S. NORMANDIE AVE LOS ANGELES, CA 90044</t>
  </si>
  <si>
    <t>323/756-4680</t>
  </si>
  <si>
    <t>HX0359</t>
  </si>
  <si>
    <t>HX0335</t>
  </si>
  <si>
    <t>DIVINE PURPOSE</t>
  </si>
  <si>
    <t>14618 S. CATALINA AVE. GARDENA, CA 90247</t>
  </si>
  <si>
    <t>323/744-2019</t>
  </si>
  <si>
    <t>HX0313</t>
  </si>
  <si>
    <t>GOSSETT RESIDENTIAL #2</t>
  </si>
  <si>
    <t>1939 W. 79TH STREET LOS ANGELES, CA 90047</t>
  </si>
  <si>
    <t>323/751-4964</t>
  </si>
  <si>
    <t>HX0263</t>
  </si>
  <si>
    <t>DIVINE INTERVENTION</t>
  </si>
  <si>
    <t>6513 4TH AVE. LOS ANGELES, CA 90043</t>
  </si>
  <si>
    <t>323/971-8013</t>
  </si>
  <si>
    <t>HX0254</t>
  </si>
  <si>
    <t>BEHAVIORAL CHANGE GROUP</t>
  </si>
  <si>
    <t>INC</t>
  </si>
  <si>
    <t>P.O.BOX 5485 CARSON, CA 90749</t>
  </si>
  <si>
    <t>310/874-1067</t>
  </si>
  <si>
    <t>HX0249</t>
  </si>
  <si>
    <t>VILLA AMARILLO</t>
  </si>
  <si>
    <t>2304 9TH AVE LOS ANGELES, CA 90018</t>
  </si>
  <si>
    <t>323/732-4561</t>
  </si>
  <si>
    <t>HX0248</t>
  </si>
  <si>
    <t>SAN MIGUEL CARE HOME</t>
  </si>
  <si>
    <t>323/730-0886</t>
  </si>
  <si>
    <t>HX0210</t>
  </si>
  <si>
    <t>MOSAIC OF FRIENDS III</t>
  </si>
  <si>
    <t>2008 WELLINGTON ROAD LOS ANGELES, CA 90016</t>
  </si>
  <si>
    <t>562/633-6848</t>
  </si>
  <si>
    <t>HX0206</t>
  </si>
  <si>
    <t>ARC MID-CITIES-SEP-GP</t>
  </si>
  <si>
    <t>14208 TOWNE AVENUE LOS ANGELES, CA 90061</t>
  </si>
  <si>
    <t>310/329-9272</t>
  </si>
  <si>
    <t>HX0201</t>
  </si>
  <si>
    <t>ARC MID-CITIES-WAP</t>
  </si>
  <si>
    <t>HX0200</t>
  </si>
  <si>
    <t>ABILITY FIRST - WAP</t>
  </si>
  <si>
    <t>3812 S GRAND AVENUE LOS ANGELES, CA 90037</t>
  </si>
  <si>
    <t>213/748-7309</t>
  </si>
  <si>
    <t>HX0138</t>
  </si>
  <si>
    <t>HX0118</t>
  </si>
  <si>
    <t>SCOTCH ADULT HOME</t>
  </si>
  <si>
    <t>P.O. BOX 44012 LOS ANGELES, CA 90044</t>
  </si>
  <si>
    <t>323/252-5955</t>
  </si>
  <si>
    <t>HX0056</t>
  </si>
  <si>
    <t>SIGNS OF LIFE GROUP HOME</t>
  </si>
  <si>
    <t>II</t>
  </si>
  <si>
    <t>323/756-7783</t>
  </si>
  <si>
    <t>H73654</t>
  </si>
  <si>
    <t>ARC MID-CITIES</t>
  </si>
  <si>
    <t>14208 TOWNE AVE. LOS ANGELES, CA 90061</t>
  </si>
  <si>
    <t>310/631-9111</t>
  </si>
  <si>
    <t>H73617</t>
  </si>
  <si>
    <t>WILLOWBROOK RESIDENTIAL</t>
  </si>
  <si>
    <t>1011 NORTH WILLOWBROOK AV COMPTON, CA 90220</t>
  </si>
  <si>
    <t>310/669-9092</t>
  </si>
  <si>
    <t>H73601</t>
  </si>
  <si>
    <t>323/777-5074</t>
  </si>
  <si>
    <t>H18884</t>
  </si>
  <si>
    <t>PATTERSON FAMILY HOME</t>
  </si>
  <si>
    <t>1518 S. WADSWORTH AVE. COMPTON, CA 90220</t>
  </si>
  <si>
    <t>310/632-5250</t>
  </si>
  <si>
    <t>H18874</t>
  </si>
  <si>
    <t>ASIAN AMERICAN DRUG ABUSE</t>
  </si>
  <si>
    <t>2900 CRENSHAW BLVD LOS ANGELES, CA 90016</t>
  </si>
  <si>
    <t>323/293-6291</t>
  </si>
  <si>
    <t>H18819</t>
  </si>
  <si>
    <t>JATKODD RES. CARE FAC.INC</t>
  </si>
  <si>
    <t>2808 WESTVIEW ST. LOS ANGELES, CA 90016</t>
  </si>
  <si>
    <t>323/734-7844</t>
  </si>
  <si>
    <t>H18815</t>
  </si>
  <si>
    <t>MID CITIES COMMUNITY INTE</t>
  </si>
  <si>
    <t>GRATED BEHAVIOR MGMT TRNG</t>
  </si>
  <si>
    <t>H18809</t>
  </si>
  <si>
    <t>DEED ADULT RESIDENTIAL #2</t>
  </si>
  <si>
    <t>1825 E. ORCHARD ST. COMPTON, CA 90221</t>
  </si>
  <si>
    <t>310/637-1745</t>
  </si>
  <si>
    <t>H18744</t>
  </si>
  <si>
    <t>JONES FAMILY HOME ADULTS</t>
  </si>
  <si>
    <t>1773 GLADWICK STREET CARSON, CA 90746</t>
  </si>
  <si>
    <t>310/639-4572</t>
  </si>
  <si>
    <t>H18672</t>
  </si>
  <si>
    <t>MORNINGSIDE GROUP HOME,</t>
  </si>
  <si>
    <t>701 W. 118TH STREET LOS ANGELES, CA 90044</t>
  </si>
  <si>
    <t>323/777-2030</t>
  </si>
  <si>
    <t>H18575</t>
  </si>
  <si>
    <t>ROMAN FAMILY HOME</t>
  </si>
  <si>
    <t>15536 MCKINLEY AVE. COMPTON, CA 90220</t>
  </si>
  <si>
    <t>310/327-9870</t>
  </si>
  <si>
    <t>H18546</t>
  </si>
  <si>
    <t>GOSSETT FAMILY HOME</t>
  </si>
  <si>
    <t>9027 S. HALLDALE AVE LOS ANGELES, CA 90047</t>
  </si>
  <si>
    <t>323/759-5482</t>
  </si>
  <si>
    <t>H18544</t>
  </si>
  <si>
    <t>DAY TRAINING</t>
  </si>
  <si>
    <t>310/631-9176</t>
  </si>
  <si>
    <t>H06596</t>
  </si>
  <si>
    <t>ALPHA HOME</t>
  </si>
  <si>
    <t>3977 S. DENKER AVE. LOS ANGELES, CA 90062</t>
  </si>
  <si>
    <t>323/296-0228</t>
  </si>
  <si>
    <t>H06506</t>
  </si>
  <si>
    <t>HARRIS HOUSE</t>
  </si>
  <si>
    <t>906 WEST 40TH PLACE LOS ANGELES, CA 90037</t>
  </si>
  <si>
    <t>323/235-2241</t>
  </si>
  <si>
    <t>H04807</t>
  </si>
  <si>
    <t>SMILEY GUEST HOME</t>
  </si>
  <si>
    <t>616-620 1/2 W. 92ND ST. LOS ANGELES, CA 90044</t>
  </si>
  <si>
    <t>323/755-8997</t>
  </si>
  <si>
    <t>H02034</t>
  </si>
  <si>
    <t>1470 W. ADAMS BLVD. LOS ANGELES, CA 90007</t>
  </si>
  <si>
    <t>323/732-2424</t>
  </si>
  <si>
    <t>Survey ID</t>
  </si>
  <si>
    <t>HX0339/063</t>
  </si>
  <si>
    <t>PX0997</t>
  </si>
  <si>
    <t>PX1046</t>
  </si>
  <si>
    <t>VSA</t>
  </si>
  <si>
    <t>Right to be Treated Well</t>
  </si>
  <si>
    <t>HS1</t>
  </si>
  <si>
    <t>HS2</t>
  </si>
  <si>
    <t>HS3</t>
  </si>
  <si>
    <t>HS4</t>
  </si>
  <si>
    <t>HS5</t>
  </si>
  <si>
    <t>FR1</t>
  </si>
  <si>
    <t>FR2</t>
  </si>
  <si>
    <t>FR3</t>
  </si>
  <si>
    <t>FR4</t>
  </si>
  <si>
    <t>FR5</t>
  </si>
  <si>
    <t>FR6</t>
  </si>
  <si>
    <t>FR7</t>
  </si>
  <si>
    <t>FR8</t>
  </si>
  <si>
    <t>FR9</t>
  </si>
  <si>
    <t>FR10</t>
  </si>
  <si>
    <t>FROverall</t>
  </si>
  <si>
    <t>Attestation</t>
  </si>
  <si>
    <t>IntentModify</t>
  </si>
  <si>
    <t>HS Overall</t>
  </si>
  <si>
    <t>Address</t>
  </si>
  <si>
    <t>823 E 80th St Los Angeles, CA 90001</t>
  </si>
  <si>
    <t>17420 S Avalon Blvd Suite 00 Carson, CA 90746</t>
  </si>
  <si>
    <t>1132 E 82nd St Los Angeles, CA 90001</t>
  </si>
  <si>
    <t>20108 Belshaw Ave Carson, CA 90746</t>
  </si>
  <si>
    <t>317 E. 189th St. Carson, CA 90746</t>
  </si>
  <si>
    <t>504 E. Compton Boulevard Compton, CA 90221</t>
  </si>
  <si>
    <t>4813 W. Washington Blvd Los Angeles, CA 90016</t>
  </si>
  <si>
    <t>7341 Sebastain Ave Jurupa Valley, CA 92509</t>
  </si>
  <si>
    <t>879 W 190th St., Ste. 290 Gardena, CA 90248</t>
  </si>
  <si>
    <t>2721 S. Cloverdale Avenue Los Angeles, CA 90002</t>
  </si>
  <si>
    <t>21821 ARCHIBALD AVE Carson, CA 90745</t>
  </si>
  <si>
    <t>7519 Laura St Downey, CA 90242</t>
  </si>
  <si>
    <t>685-B Del Amo Blvd Carson, CA 90746</t>
  </si>
  <si>
    <t>12103 Izetta Avenue Downey, CA 90242</t>
  </si>
  <si>
    <t>12610 Erickson Ave. Downey, CA 90242</t>
  </si>
  <si>
    <t>14750 Wiemer Avenue Paramount, CA 90723</t>
  </si>
  <si>
    <t>11302 Buell Street Downey, CA 90241</t>
  </si>
  <si>
    <t>8705 Neardale St. Paramount, CA 90723</t>
  </si>
  <si>
    <t>9447 Havard Blvd Los Angeles, CA 90047</t>
  </si>
  <si>
    <t>5040 Western Ave. Los Angeles, CA 90062</t>
  </si>
  <si>
    <t>3666 7th Avenue Los Angeles, CA 90018</t>
  </si>
  <si>
    <t>2682 S. Harcourt Ave. Los Angeles, CA 90016</t>
  </si>
  <si>
    <t>5502 Summerhill Drive Los Angeles, CA 90043</t>
  </si>
  <si>
    <t>1228 W 121st St Los Angeles, CA 90044</t>
  </si>
  <si>
    <t>217 S. Essey Ave Compton, CA 90221</t>
  </si>
  <si>
    <t>12628 Atlantic Ave Lynwood, CA 90262</t>
  </si>
  <si>
    <t>1728 Leighton Avenue Los Angeles, CA 90062</t>
  </si>
  <si>
    <t>5125 Cecilia Street Cudahy, CA 90201</t>
  </si>
  <si>
    <t>10972 Lou Dillon Ave Los Angeles, CA 90059</t>
  </si>
  <si>
    <t>229 S Locust Ave Compton, CA 90221</t>
  </si>
  <si>
    <t>600 W. Almond St Compton, CA 90220</t>
  </si>
  <si>
    <t>1027 W. 64th Street Los Angeles, CA 90044</t>
  </si>
  <si>
    <t>11528 Samoline Avenue Downey, CA 90241</t>
  </si>
  <si>
    <t>1648 W. 84th Place Los Angeles, CA 90047</t>
  </si>
  <si>
    <t>6041 S La Brea Ave Los Angeles, CA 90056</t>
  </si>
  <si>
    <t>7716 Hondo Street Downey, CA 90242</t>
  </si>
  <si>
    <t>3453 Liberty Blvd. South Gate, CA 90280</t>
  </si>
  <si>
    <t>3644 W 63rd Los Angeles, CA 90043</t>
  </si>
  <si>
    <t>1635 W 66th St Los Angeles, CA 90047</t>
  </si>
  <si>
    <t>7711 Jellico Ave Northridge, CA 91325</t>
  </si>
  <si>
    <t>2228 Crenshaw Boulevard Los Angeles, CA 90016</t>
  </si>
  <si>
    <t>8141 Victoria Ave South Gate, CA 90280</t>
  </si>
  <si>
    <t>2029 W. Compton Boulevard Compton, CA 90220</t>
  </si>
  <si>
    <t>4314 W. Slauson Suite 3 Los Angeles, CA 90043</t>
  </si>
  <si>
    <t>4008 Florence Ave. Bell, CA 90201</t>
  </si>
  <si>
    <t>2084 Belgrave Avenue Huntington Park, CA 90255</t>
  </si>
  <si>
    <t>12626/12628 Bellflower Blvd. Downey, CA 90242</t>
  </si>
  <si>
    <t>2425 E Slauson Ave., Ste. 218 Huntington Park, CA 90255</t>
  </si>
  <si>
    <t>4125 S. Hoover St. Los Angeles, CA 90037</t>
  </si>
  <si>
    <t>7300 Alondra Blvd #203-2 Paramount, CA 90723</t>
  </si>
  <si>
    <t>500 E. Carson Plaza Dr., #208 Carson, CA 90746</t>
  </si>
  <si>
    <t>3756 Santa Rosalia Drive, Ste. 203-B Los Angeles, CA 90008</t>
  </si>
  <si>
    <t>2833 Leonis Blvd Ste 205  Vernon, CA  90058</t>
  </si>
  <si>
    <t>4401 Crenshaw Blvd Los Angeles, CA 90043</t>
  </si>
  <si>
    <t>637 E. Albertoni St., Ste. 110 Carson, CA 90746</t>
  </si>
  <si>
    <t>Phone</t>
  </si>
  <si>
    <t>1</t>
  </si>
  <si>
    <t>2</t>
  </si>
  <si>
    <t>23</t>
  </si>
  <si>
    <t>45</t>
  </si>
  <si>
    <t>10</t>
  </si>
  <si>
    <t>30</t>
  </si>
  <si>
    <t>24</t>
  </si>
  <si>
    <t>Westview Services</t>
  </si>
  <si>
    <t>mrandolph@westviewservices.org</t>
  </si>
  <si>
    <t>9</t>
  </si>
  <si>
    <t>William and Kelly Group Home</t>
  </si>
  <si>
    <t>Renee Williams</t>
  </si>
  <si>
    <t>323-559-9728</t>
  </si>
  <si>
    <t>tijayreneeacademy@yahoo.com</t>
  </si>
  <si>
    <t>California Behavior Center</t>
  </si>
  <si>
    <t>Edward Evans</t>
  </si>
  <si>
    <t xml:space="preserve"> 310-538-1128</t>
  </si>
  <si>
    <t>CBC.CARSON@ATT.NET</t>
  </si>
  <si>
    <t>562-221-1544</t>
  </si>
  <si>
    <t>14</t>
  </si>
  <si>
    <t>16</t>
  </si>
  <si>
    <t>58</t>
  </si>
  <si>
    <t>90</t>
  </si>
  <si>
    <t>25</t>
  </si>
  <si>
    <t>Grace Residential l</t>
  </si>
  <si>
    <t>301-863-4955</t>
  </si>
  <si>
    <t>drruthaaron@aol.com</t>
  </si>
  <si>
    <t>Partners For Independence</t>
  </si>
  <si>
    <t>Wanda McKinney</t>
  </si>
  <si>
    <t>310-639-3213</t>
  </si>
  <si>
    <t>wandajeanmckinney@yahoo.com</t>
  </si>
  <si>
    <t>310-382-4852</t>
  </si>
  <si>
    <t>WILLINGWORKERS411@GMAIL.COM; wcarroll.esellc@gmail.com</t>
  </si>
  <si>
    <t>20</t>
  </si>
  <si>
    <t>7</t>
  </si>
  <si>
    <t>32</t>
  </si>
  <si>
    <t>Angela Rodriguez</t>
  </si>
  <si>
    <t>Sebastain Home</t>
  </si>
  <si>
    <t>Allen De Leon</t>
  </si>
  <si>
    <t>626-512-5548</t>
  </si>
  <si>
    <t>sebastainadulthome@gmail.com</t>
  </si>
  <si>
    <t>112</t>
  </si>
  <si>
    <t>59</t>
  </si>
  <si>
    <t>909-684-1004</t>
  </si>
  <si>
    <t>Helping Others Pursue Excellence II, LLC</t>
  </si>
  <si>
    <t>ROSEVIEW TERRACE</t>
  </si>
  <si>
    <t>310-919-8272</t>
  </si>
  <si>
    <t>berthylchavez09@gmail.com</t>
  </si>
  <si>
    <t>Grace Haven Home Downey</t>
  </si>
  <si>
    <t>Daisy Lizano</t>
  </si>
  <si>
    <t>562-928-6833</t>
  </si>
  <si>
    <t>GHHDOWNEY@YAHOO.COM</t>
  </si>
  <si>
    <t>310-714-6537</t>
  </si>
  <si>
    <t>creativeoptions003@yahoo.com</t>
  </si>
  <si>
    <t>Choices R Us, Inc.</t>
  </si>
  <si>
    <t>562-307-4699</t>
  </si>
  <si>
    <t>SBAILEY@CHOICESRUS.NET; gcardenas@choicesrus.net; dgodfrey@choicesrus.net</t>
  </si>
  <si>
    <t xml:space="preserve"> 310-944-3303</t>
  </si>
  <si>
    <t>CH #5 Residential Facility</t>
  </si>
  <si>
    <t>maxinehartwell@sbcglobal.net</t>
  </si>
  <si>
    <t>Sathara Bailey; Shajuana Bradford</t>
  </si>
  <si>
    <t>562-307-4699; 562-864-5018</t>
  </si>
  <si>
    <t>sbailey@choicesrus.net; gcardenar@choicesrus.net; sbradford@choicesrus.net</t>
  </si>
  <si>
    <t>Kay-Des Assisted Living Inc.</t>
  </si>
  <si>
    <t>Phyllis Miranda-Castillo</t>
  </si>
  <si>
    <t>702-523-0924</t>
  </si>
  <si>
    <t>PHYLLISCASTILLO51@YAHOO.COM</t>
  </si>
  <si>
    <t>Wright Residential Home #4</t>
  </si>
  <si>
    <t>323-810-7202</t>
  </si>
  <si>
    <t>Wright Road Community Integrations Day Program</t>
  </si>
  <si>
    <t>D.A.D. 365 Adult Residential Facility</t>
  </si>
  <si>
    <t>Sandra E. Smith</t>
  </si>
  <si>
    <t>323-632-6557</t>
  </si>
  <si>
    <t>JESUSISREAL357@GMAIL.COM</t>
  </si>
  <si>
    <t>Yarbrough Adult Residential Facility</t>
  </si>
  <si>
    <t>Clyde Yarbrough</t>
  </si>
  <si>
    <t>323-327-5468</t>
  </si>
  <si>
    <t>CLYDEYARBROUGH@SBCGLOBAL.NET</t>
  </si>
  <si>
    <t xml:space="preserve"> 323 810-7202</t>
  </si>
  <si>
    <t>ROYALTY062000@AOL.COM; nannettem@corprt.org</t>
  </si>
  <si>
    <t>Serenity Seniors Home I</t>
  </si>
  <si>
    <t>310-864-1640</t>
  </si>
  <si>
    <t>Independent Steps Adult Development Day Program</t>
  </si>
  <si>
    <t xml:space="preserve"> Margarita Sanchez</t>
  </si>
  <si>
    <t>323-807-8311</t>
  </si>
  <si>
    <t>Independenthands@aol.com</t>
  </si>
  <si>
    <t>Self Evident Inc.</t>
  </si>
  <si>
    <t>Destiny Johnson</t>
  </si>
  <si>
    <t>310-528-8211</t>
  </si>
  <si>
    <t>SELFEVIDENTINC@GMAIL.COM</t>
  </si>
  <si>
    <t>Casa Cecilia</t>
  </si>
  <si>
    <t>pvtravieso@yahoo.com</t>
  </si>
  <si>
    <t>ADE Emmanuel ARF</t>
  </si>
  <si>
    <t>Adebayo Osisanya</t>
  </si>
  <si>
    <t>818-441-8990</t>
  </si>
  <si>
    <t>Open Arms Adult Residential Facility</t>
  </si>
  <si>
    <t>Robbie Thompson</t>
  </si>
  <si>
    <t>310-346-3447</t>
  </si>
  <si>
    <t>openarms.adrf@gmail.com</t>
  </si>
  <si>
    <t>Shephard's Adult Residential Facility</t>
  </si>
  <si>
    <t>Shelly Miller</t>
  </si>
  <si>
    <t>310-213-1954</t>
  </si>
  <si>
    <t>sheperdarf@yahoo.com</t>
  </si>
  <si>
    <t>Alpha Omega II</t>
  </si>
  <si>
    <t xml:space="preserve"> YAOUNDEHARRIS@GMAIL.COM</t>
  </si>
  <si>
    <t>Wright Residential Inc #3</t>
  </si>
  <si>
    <t>nannettem@corprt.org; ROYALTY062000@AOL.COM</t>
  </si>
  <si>
    <t>Samoline Guest Home</t>
  </si>
  <si>
    <t>Magdy Tawfik</t>
  </si>
  <si>
    <t>714-351-4101; or 714-488-9212</t>
  </si>
  <si>
    <t>magdy.tawfik73@gmail.com</t>
  </si>
  <si>
    <t>Amazing Efforts IV</t>
  </si>
  <si>
    <t>323-236-8523</t>
  </si>
  <si>
    <t>Amazing Efforts III</t>
  </si>
  <si>
    <t>Choices R Us - Hondo</t>
  </si>
  <si>
    <t>Lashon Johnson</t>
  </si>
  <si>
    <t>562-319-3393</t>
  </si>
  <si>
    <t>lashonjohnson@choicesrus.net</t>
  </si>
  <si>
    <t>Casa Barbara</t>
  </si>
  <si>
    <t>Pedro Travieso</t>
  </si>
  <si>
    <t>562-682-9667</t>
  </si>
  <si>
    <t>The Next Step</t>
  </si>
  <si>
    <t>(323) 291-8156</t>
  </si>
  <si>
    <t>CEN Family Extensive Care I</t>
  </si>
  <si>
    <t>E-Sol Enrichment and Social</t>
  </si>
  <si>
    <t>Haley Rhyne</t>
  </si>
  <si>
    <t>Work &amp; Service Coalition</t>
  </si>
  <si>
    <t>rayarro@ymail.com</t>
  </si>
  <si>
    <t>Giant Steps Training Program</t>
  </si>
  <si>
    <t>213-375-3675; 213-204-1000</t>
  </si>
  <si>
    <t>contactus@giantsteps.net</t>
  </si>
  <si>
    <t>213-375-3675</t>
  </si>
  <si>
    <t>Magnificent Adult Day Program</t>
  </si>
  <si>
    <t>Linda Whitford</t>
  </si>
  <si>
    <t>Pathways To Success</t>
  </si>
  <si>
    <t>Ernestine Barnes</t>
  </si>
  <si>
    <t>213-700-2636</t>
  </si>
  <si>
    <t>ernestinegbarnes@gmail.com</t>
  </si>
  <si>
    <t>EL ARCA</t>
  </si>
  <si>
    <t>323-718-7676</t>
  </si>
  <si>
    <t>Inclusive Employment Services</t>
  </si>
  <si>
    <t>Evinne Okereke</t>
  </si>
  <si>
    <t>9095626745</t>
  </si>
  <si>
    <t>okerekeevinne123@gmail.com</t>
  </si>
  <si>
    <t>Reynaldo Aro</t>
  </si>
  <si>
    <t>562-401-0377</t>
  </si>
  <si>
    <t>Partners in Employment Development</t>
  </si>
  <si>
    <t>Helen Dominguez /Angel Dominguez</t>
  </si>
  <si>
    <t>323-835-6799</t>
  </si>
  <si>
    <t>helend@ppfsla.org; Angeld@ppfsla.org</t>
  </si>
  <si>
    <t>Common Ground Employment Services (CGES)</t>
  </si>
  <si>
    <t>David Costisick</t>
  </si>
  <si>
    <t>(213) 315-7774</t>
  </si>
  <si>
    <t>CGES.WORK@GMAIL.COM</t>
  </si>
  <si>
    <t>iWork Employment Services</t>
  </si>
  <si>
    <t>Kamia Adams</t>
  </si>
  <si>
    <t>310-742-5694</t>
  </si>
  <si>
    <t>INFO@IWORKSERVICES.COM</t>
  </si>
  <si>
    <t>Start to Finish Employment Services</t>
  </si>
  <si>
    <t>Tiffany Weaver</t>
  </si>
  <si>
    <t>323-944-1818</t>
  </si>
  <si>
    <t>sfemploymentservices@gmail.com</t>
  </si>
  <si>
    <t>Brown &amp; Brown Quality Care</t>
  </si>
  <si>
    <t>Lennie Brown</t>
  </si>
  <si>
    <t>323-815-9515</t>
  </si>
  <si>
    <t>admin@brownbqc.org</t>
  </si>
  <si>
    <t>Self-Reliant Employment Support Services</t>
  </si>
  <si>
    <t>Karen Williams &amp; Patricia A. Roderick</t>
  </si>
  <si>
    <t>323-633-9124; 323-277-5506</t>
  </si>
  <si>
    <t>MSKARENWILLIAMS@YAHOO.COM;KarenW@SRESS.net</t>
  </si>
  <si>
    <t>Progressive Behavioral Therapy</t>
  </si>
  <si>
    <t>Rosalyn Charles</t>
  </si>
  <si>
    <t>323-812-0732</t>
  </si>
  <si>
    <t>katzpatrick@aol.com; progressivela@aol.com</t>
  </si>
  <si>
    <t>Understanding Needed Integration, LLC</t>
  </si>
  <si>
    <t>424-292-3726</t>
  </si>
  <si>
    <t>Contact Person</t>
  </si>
  <si>
    <t>Survey Completed By</t>
  </si>
  <si>
    <t>Vendor Name</t>
  </si>
  <si>
    <t># of Persons Served</t>
  </si>
  <si>
    <t>(B) Providers completed assessment is defined as providers that have completed the self-assessment or site assessment.</t>
  </si>
  <si>
    <t>(C)* Providers reporting to meet is defined as providers reporting to meet all federal requirements in either the self-assessment or site assessment.</t>
  </si>
  <si>
    <t>(D)* Providers reporting to not meet / partially meet is defined as providers reporting to not meet at least one of the federal requirements in either the self-assessment or site assessment.</t>
  </si>
  <si>
    <t xml:space="preserve">(E)* Number of providers reporting in either the self-assessment or site assessment that they may meet heightened scrutiny requirements and require additional review. </t>
  </si>
  <si>
    <r>
      <t xml:space="preserve">(D continued) Will show trends of how providers across service types responded to each federal requirement.  The numbers are based on providers reporting to </t>
    </r>
    <r>
      <rPr>
        <u/>
        <sz val="12"/>
        <color rgb="FF000000"/>
        <rFont val="Arial"/>
        <family val="2"/>
      </rPr>
      <t>not meet</t>
    </r>
    <r>
      <rPr>
        <sz val="12"/>
        <color rgb="FF000000"/>
        <rFont val="Arial"/>
        <family val="2"/>
      </rPr>
      <t xml:space="preserve"> or </t>
    </r>
    <r>
      <rPr>
        <u/>
        <sz val="12"/>
        <color rgb="FF000000"/>
        <rFont val="Arial"/>
        <family val="2"/>
      </rPr>
      <t>partially meet</t>
    </r>
    <r>
      <rPr>
        <sz val="12"/>
        <color rgb="FF000000"/>
        <rFont val="Arial"/>
        <family val="2"/>
      </rPr>
      <t xml:space="preserve"> each of the applicable federal requirements.  </t>
    </r>
  </si>
  <si>
    <t xml:space="preserve">The service is provided in a building that is also a publicly or privately-operated facility that provides inpatient institutional treatment. </t>
  </si>
  <si>
    <t xml:space="preserve">The service is provided in a building located on the grounds of, or immediately adjacent to, a public institution. </t>
  </si>
  <si>
    <t xml:space="preserve">Due to the design or model of the setting and/or the way services are provided, do individuals have limited, if any, opportunities for interaction in and with the broader community, including with individuals who do not receive regional center services? </t>
  </si>
  <si>
    <t xml:space="preserve">Does the setting and/or the way services are provided restrict individuals’ choice to receive services or to engage in activities outside of the location where services are provided? </t>
  </si>
  <si>
    <t xml:space="preserve">Is the service provided in a location that is physically separate and apart from the broader community and does not facilitate opportunities to access the broader community and participate in community services, consistent with an individual’s service plan? </t>
  </si>
  <si>
    <t xml:space="preserve">Question Text </t>
  </si>
  <si>
    <t xml:space="preserve">Do you believe that the standards of Federal Requirement #1 are currently met for this service? </t>
  </si>
  <si>
    <t xml:space="preserve">Do you believe that the standards of Federal Requirement #2 are currently met for this service? </t>
  </si>
  <si>
    <t>Heightened Scrutiny (HS) 1</t>
  </si>
  <si>
    <t>HS 2</t>
  </si>
  <si>
    <t>HS 3</t>
  </si>
  <si>
    <t>HS 4</t>
  </si>
  <si>
    <t>HS 5</t>
  </si>
  <si>
    <t>Question ID</t>
  </si>
  <si>
    <t xml:space="preserve">As part of their plan for services, do individuals have the opportunity to participate in individual and group outings and activities in the community at the frequency and for the amount of time desired by individuals? </t>
  </si>
  <si>
    <t xml:space="preserve">Do the opportunities for community outings and activities include meaningful interaction with individuals not receiving regional center services, not including paid staff or volunteers? </t>
  </si>
  <si>
    <t xml:space="preserve">If individuals want to seek paid employment, do they have access to competitive integrated employment opportunities? Note: information on California’s Competitive Integrated Employment Initiative can be found at http://www.chhs.ca.gov/home/cie/ </t>
  </si>
  <si>
    <t xml:space="preserve">Do individuals have the choice to receive related personal services in the community (rather than on site) based on their needs, preferences and abilities to the same degree as individuals not receiving regional center services? </t>
  </si>
  <si>
    <t xml:space="preserve">Do individuals have access to transportation options, including public transportation, family/friends/and volunteer organizations that promote ease of use and optimize individuals’ independence, per their individual program plan? </t>
  </si>
  <si>
    <t xml:space="preserve">Do individuals have the option to control their personal resources , if applicable? </t>
  </si>
  <si>
    <t xml:space="preserve">Does the provider have a current regional center Individual Program Plan (IPP) on file for all individuals? </t>
  </si>
  <si>
    <t xml:space="preserve">Does each individuals' IPP document the different options that were considered prior to selecting this service and that the current provider selected was based on the individual needs and preferences? Note: Responding No to this question does not mean the provider is out of compliance. </t>
  </si>
  <si>
    <t>FR 4</t>
  </si>
  <si>
    <t xml:space="preserve">Do individuals have input into and choice among daily activities that are based on the individuals' needs and preferences? </t>
  </si>
  <si>
    <t xml:space="preserve">Do individuals have the ability to control their own schedules? </t>
  </si>
  <si>
    <t xml:space="preserve">Does the provider structure its support so that individuals are able to interact with people they choose to interact with, both at home and in community settings including non-disabled peers other than paid staff and volunteers? </t>
  </si>
  <si>
    <t xml:space="preserve">Does the provider structure their support so that the individual is able to participate in activities that interest them and correspond with their IPP goals? </t>
  </si>
  <si>
    <t xml:space="preserve">Can individuals choose to spend time, including dining, alone or in a private area? </t>
  </si>
  <si>
    <t xml:space="preserve">Does the provider support individuals' autonomy to make personal decisions such as practicing religion and voting? </t>
  </si>
  <si>
    <t>FR 5</t>
  </si>
  <si>
    <t xml:space="preserve">Does the provider support individuals in choosing which staff provide their care, for example gender or language spoken? </t>
  </si>
  <si>
    <t xml:space="preserve">Does the provider have a complaint/grievance policy for individuals and inform individuals how to file a Grievance in communication methods outlined in their IPPs? </t>
  </si>
  <si>
    <t xml:space="preserve">Do individuals have opportunities to modify their services or schedules and/or voice their concerns in the manner and timing of their choosing and consistent with their communication abilities and preferences? </t>
  </si>
  <si>
    <t xml:space="preserve">If individuals are of retirement age are they offered the choice to retire from a day or work program? </t>
  </si>
  <si>
    <t>FR 6</t>
  </si>
  <si>
    <t xml:space="preserve">Do you believe that the standards of Federal Requirement #6 are currently met for this service? </t>
  </si>
  <si>
    <t xml:space="preserve">Does each individual have a lease, residency agreement, admission agreement, or otherform of written residency agreement? </t>
  </si>
  <si>
    <t xml:space="preserve">Are individuals informed about how to relocate and request new housing? </t>
  </si>
  <si>
    <t xml:space="preserve">In the case of any possible eviction or involuntary relocation, are there policies and procedures in place to ensure individuals have and are informed of eviction protections and the appeals process? </t>
  </si>
  <si>
    <t>Do you believe that the standards of Federal Requirement #4 are currently met for this service?</t>
  </si>
  <si>
    <t xml:space="preserve">Do you believe that the standards of Federal Requirement #5 are currently met for this service? </t>
  </si>
  <si>
    <t>FR 7</t>
  </si>
  <si>
    <t xml:space="preserve">Do you believe that the standards of Federal Requirement #7 are currently met for this service?  </t>
  </si>
  <si>
    <t>Do individuals have a choice regarding roommates or private accommodations? Note: In regard to the question above, not every provider has to provide the option of a private room, but individuals must have a choice of who they share a room with.</t>
  </si>
  <si>
    <t xml:space="preserve">Do individuals have the option to change roommates, if desired? </t>
  </si>
  <si>
    <t xml:space="preserve">Do individuals have the option of furnishing and decorating their sleeping or living units in a manner that is based on their preferences, or with their own personal items? </t>
  </si>
  <si>
    <t xml:space="preserve">Do individuals have the ability to lock their bedroom doors when they choose? </t>
  </si>
  <si>
    <t xml:space="preserve">Are policies in place to ensure only necessary and appropriate staff have access to bedrooms and are there protocols to ensure the policies are followed? </t>
  </si>
  <si>
    <t>Federal Requirement (FR) 1</t>
  </si>
  <si>
    <t>FR 2</t>
  </si>
  <si>
    <t>FR 3</t>
  </si>
  <si>
    <t>FR 8</t>
  </si>
  <si>
    <t>Do you believe that the standards of Federal Requirement #8 are currently met for this service?</t>
  </si>
  <si>
    <t xml:space="preserve">Do individuals have access to food at any time? </t>
  </si>
  <si>
    <t xml:space="preserve">Does the home allow individuals to set their own daily schedules? </t>
  </si>
  <si>
    <t xml:space="preserve">Do individuals have full access to common areas in a home such as a kitchen, dining area, laundry, and comfortable seating in shared areas? </t>
  </si>
  <si>
    <t xml:space="preserve">Do individuals have access to public transportation, and where no public transportation is available, are other resources available to them by which to access the broader community to the same degree of access as individuals not receiving regional center services? </t>
  </si>
  <si>
    <t>FR 9</t>
  </si>
  <si>
    <t>Do you believe that the standards of Federal Requirement #9 are currently met for this service?</t>
  </si>
  <si>
    <t xml:space="preserve">Are visitors welcome to visit the home at any time? </t>
  </si>
  <si>
    <t xml:space="preserve">Can individuals go with visitors outside the home; such as for a meal or shopping, or for a longer visit outside the home, such as for holidays or weekends? </t>
  </si>
  <si>
    <t>FR 10</t>
  </si>
  <si>
    <t>Do you believe that the standards of Federal Requirement #10 are currently met for this service?</t>
  </si>
  <si>
    <t xml:space="preserve">Do individuals have the freedom to move about inside and outside the home, including bedrooms, bathrooms, and common spaces? Note: This questions also refers to the presence of grab bars, seats in bathrooms, ramps for wheel chairs, etc., if individuals who need those supports are currently being served at the setting. </t>
  </si>
  <si>
    <t xml:space="preserve">Are appliances and furniture accessible to every individual? </t>
  </si>
  <si>
    <t xml:space="preserve">Does the provider inform individuals, in a manner they can understand, of their rights to privacy, dignity, respect, and freedom from coercion and restraint? </t>
  </si>
  <si>
    <t xml:space="preserve">Does the provider have policies and procedures that address individuals' rights of privacy, dignity, respect, and freedom from coercion and restraint? </t>
  </si>
  <si>
    <t xml:space="preserve">Does the provider conduct communications, both verbal and written, about an individual's personal information in a manner that ensures privacy and confidentiality? </t>
  </si>
  <si>
    <t xml:space="preserve">Does the provider ensure individuals have privacy while using the bathroom and when assisted with personal care? </t>
  </si>
  <si>
    <t xml:space="preserve">Do you believe that the standards of Federal Requirement #3 are currently met for this service?  </t>
  </si>
  <si>
    <t xml:space="preserve">Do staff communicate with individuals based on their needs and preferences, including alternative methods of communication where needed (e.g. assistive technology, Braille, large font print, sign language, participants' language, etc.)? </t>
  </si>
  <si>
    <t xml:space="preserve">Are individuals allowed to dress or groom in a manner that is appropriate to the setting while honoring individual choice and life-style preferences? </t>
  </si>
  <si>
    <t xml:space="preserve">Are all individuals able to visit with others in private? </t>
  </si>
  <si>
    <t xml:space="preserve">Does the facility ensure staff is knowledgeable about the capabilities, preferences, interests, and needs of the individuals they serve? </t>
  </si>
  <si>
    <t xml:space="preserve">Is there a place for individuals to store belongings in a secure manner, e.g., nightstand, lockbox, room, closet? </t>
  </si>
  <si>
    <t xml:space="preserve">Are all individuals able to talk on the phone or comparable technology, text, and read mail/email in private? </t>
  </si>
  <si>
    <t xml:space="preserve">Does the provider impose restrictions regarding access within the service location, inside or outside, for individuals or visitors? </t>
  </si>
  <si>
    <t xml:space="preserve">Does the provider utilize restraints? Note: Restraint means control of the client’s behavior or activities through the use of physical or pharmaceutical means other than postural supports. For providers that utilize restraints, acceptable explanations may include identifying policies that require documentation of the use of interventions and/or restraints in the individual program plan, that informed consent prior to the use of restraints has been obtained, or that it is the providers policy to ensure that individual supports and plans to address behavioral needs are specific to the individual and not the same for everyone else in the setting. </t>
  </si>
  <si>
    <t xml:space="preserve">Does the provider use delayed egress devices or secured perimeters? Note: Delayed egress is defined in Health and Safety Code 1531.1; and Secured perimeter is defined in Health and Safety Code 1531.15 </t>
  </si>
  <si>
    <t>FR Overall</t>
  </si>
  <si>
    <t xml:space="preserve">Did you respond Not Met or Partially Met to any of the Federal Requirements? </t>
  </si>
  <si>
    <t>HCBS Final Rule Compliance Information - SCLARC as of October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</si>
</sst>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TRUE&quot;;&quot;TRUE&quot;;&quot;FALSE&quot;"/>
  </numFmts>
  <fonts count="23"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
    </font>
    <font>
      <sz val="10"/>
      <name val="Arial"/>
      <family val="2"/>
    </font>
    <font>
      <b/>
      <sz val="9"/>
      <color rgb="FF000000"/>
      <name val="Tahoma"/>
      <family val="2"/>
    </font>
    <font>
      <b/>
      <u/>
      <sz val="14"/>
      <color rgb="FF0563C1"/>
      <name val="Arial"/>
      <family val="2"/>
      <charset val="1"/>
    </font>
    <font>
      <u/>
      <sz val="11"/>
      <color rgb="FF0563C1"/>
      <name val="Calibri"/>
      <family val="2"/>
      <charset val="1"/>
    </font>
    <font>
      <sz val="14"/>
      <color rgb="FF333333"/>
      <name val="Arial"/>
      <family val="2"/>
      <charset val="1"/>
    </font>
    <font>
      <sz val="11"/>
      <color rgb="FF000000"/>
      <name val="Calibri"/>
      <family val="2"/>
    </font>
    <font>
      <b/>
      <sz val="12"/>
      <color rgb="FF000000"/>
      <name val="Arial"/>
      <family val="2"/>
    </font>
    <font>
      <sz val="12"/>
      <color rgb="FF000000"/>
      <name val="Arial"/>
      <family val="2"/>
    </font>
    <font>
      <sz val="12"/>
      <name val="Arial"/>
      <family val="2"/>
    </font>
    <font>
      <i/>
      <sz val="12"/>
      <color rgb="FF000000"/>
      <name val="Arial"/>
      <family val="2"/>
    </font>
    <font>
      <u/>
      <sz val="12"/>
      <color rgb="FF000000"/>
      <name val="Arial"/>
      <family val="2"/>
    </font>
    <font>
      <sz val="11"/>
      <color theme="1"/>
      <name val="Calibri"/>
      <family val="2"/>
      <scheme val="minor"/>
    </font>
    <font>
      <sz val="11"/>
      <color rgb="FF000000"/>
      <name val="Calibri"/>
      <family val="2"/>
      <charset val="1"/>
    </font>
    <font>
      <b/>
      <sz val="14"/>
      <color rgb="FF000000"/>
      <name val="Arial"/>
      <family val="2"/>
    </font>
    <font>
      <sz val="11"/>
      <color rgb="FF000000"/>
      <name val="Arial"/>
      <family val="2"/>
    </font>
    <font>
      <sz val="14"/>
      <color rgb="FF000000"/>
      <name val="Arial"/>
      <family val="2"/>
    </font>
    <font>
      <u/>
      <sz val="11"/>
      <color theme="10"/>
      <name val="Calibri"/>
      <family val="2"/>
      <scheme val="minor"/>
    </font>
    <font>
      <sz val="11"/>
      <name val="Calibri"/>
      <family val="2"/>
      <charset val="1"/>
    </font>
  </fonts>
  <fills count="4">
    <fill>
      <patternFill patternType="none"/>
    </fill>
    <fill>
      <patternFill patternType="gray125"/>
    </fill>
    <fill>
      <patternFill patternType="solid">
        <fgColor rgb="FFE7E6E6"/>
        <bgColor rgb="FFFFFFCC"/>
      </patternFill>
    </fill>
    <fill>
      <patternFill patternType="solid">
        <fgColor theme="2"/>
        <bgColor indexed="64"/>
      </patternFill>
    </fill>
  </fills>
  <borders count="15">
    <border>
      <left/>
      <right/>
      <top/>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9" fontId="5" fillId="0" borderId="0" applyBorder="0" applyProtection="0"/>
    <xf numFmtId="0" fontId="8" fillId="0" borderId="0" applyBorder="0" applyProtection="0"/>
    <xf numFmtId="0" fontId="4" fillId="0" borderId="0"/>
    <xf numFmtId="0" fontId="10" fillId="0" borderId="0"/>
    <xf numFmtId="0" fontId="16" fillId="0" borderId="0"/>
    <xf numFmtId="0" fontId="17" fillId="0" borderId="0"/>
    <xf numFmtId="0" fontId="3" fillId="0" borderId="0"/>
    <xf numFmtId="0" fontId="21" fillId="0" borderId="0" applyNumberFormat="0" applyFill="0" applyBorder="0" applyAlignment="0" applyProtection="0"/>
    <xf numFmtId="0" fontId="2" fillId="0" borderId="0"/>
    <xf numFmtId="0" fontId="1" fillId="0" borderId="0"/>
  </cellStyleXfs>
  <cellXfs count="98">
    <xf numFmtId="0" fontId="0" fillId="0" borderId="0" xfId="0"/>
    <xf numFmtId="0" fontId="0" fillId="0" borderId="0" xfId="0" applyFont="1" applyAlignment="1">
      <alignment wrapText="1"/>
    </xf>
    <xf numFmtId="0" fontId="7" fillId="0" borderId="0" xfId="2" applyFont="1" applyBorder="1" applyProtection="1"/>
    <xf numFmtId="0" fontId="9" fillId="0" borderId="0" xfId="0" applyFont="1" applyAlignment="1">
      <alignment horizontal="justify" vertical="center"/>
    </xf>
    <xf numFmtId="0" fontId="0" fillId="0" borderId="0" xfId="0" applyAlignment="1">
      <alignment vertical="center"/>
    </xf>
    <xf numFmtId="0" fontId="8" fillId="0" borderId="0" xfId="2" applyFont="1" applyBorder="1" applyAlignment="1" applyProtection="1">
      <alignment vertical="center" wrapText="1"/>
    </xf>
    <xf numFmtId="0" fontId="12" fillId="0" borderId="0" xfId="0" applyFont="1"/>
    <xf numFmtId="0" fontId="11" fillId="3" borderId="3" xfId="0" applyFont="1" applyFill="1" applyBorder="1" applyAlignment="1">
      <alignment vertical="center"/>
    </xf>
    <xf numFmtId="0" fontId="11" fillId="3" borderId="6" xfId="0" applyFont="1" applyFill="1" applyBorder="1" applyAlignment="1">
      <alignment horizontal="center" vertical="center"/>
    </xf>
    <xf numFmtId="0" fontId="11" fillId="3" borderId="4" xfId="0" applyFont="1" applyFill="1" applyBorder="1" applyAlignment="1">
      <alignment vertical="center"/>
    </xf>
    <xf numFmtId="0" fontId="11" fillId="0" borderId="0" xfId="0" applyFont="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0" xfId="0" applyFont="1" applyAlignment="1">
      <alignment horizontal="center"/>
    </xf>
    <xf numFmtId="0" fontId="11" fillId="0" borderId="1" xfId="0" applyFont="1" applyBorder="1"/>
    <xf numFmtId="0" fontId="12" fillId="0" borderId="1" xfId="0" applyFont="1" applyBorder="1" applyAlignment="1">
      <alignment horizontal="center" vertical="center"/>
    </xf>
    <xf numFmtId="0" fontId="11" fillId="2" borderId="3" xfId="0" applyFont="1" applyFill="1" applyBorder="1" applyAlignment="1">
      <alignment vertical="center" wrapText="1"/>
    </xf>
    <xf numFmtId="0" fontId="11" fillId="2" borderId="6" xfId="0" applyFont="1" applyFill="1" applyBorder="1" applyAlignment="1">
      <alignment vertical="center" wrapText="1"/>
    </xf>
    <xf numFmtId="0" fontId="11" fillId="2" borderId="3" xfId="0" applyFont="1" applyFill="1" applyBorder="1" applyAlignment="1">
      <alignment vertical="center"/>
    </xf>
    <xf numFmtId="0" fontId="11" fillId="2" borderId="6" xfId="0" applyFont="1" applyFill="1" applyBorder="1" applyAlignment="1">
      <alignment vertical="center"/>
    </xf>
    <xf numFmtId="0" fontId="11" fillId="2" borderId="4" xfId="0" applyFont="1" applyFill="1" applyBorder="1" applyAlignment="1">
      <alignment vertical="center" wrapText="1"/>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0" fontId="12" fillId="2" borderId="10" xfId="0" applyFont="1" applyFill="1" applyBorder="1" applyAlignment="1">
      <alignment vertical="center"/>
    </xf>
    <xf numFmtId="0" fontId="12" fillId="2" borderId="0" xfId="0" applyFont="1" applyFill="1" applyBorder="1" applyAlignment="1">
      <alignment vertical="center"/>
    </xf>
    <xf numFmtId="0" fontId="12" fillId="2" borderId="11" xfId="0" applyFont="1" applyFill="1" applyBorder="1" applyAlignment="1">
      <alignment vertical="center"/>
    </xf>
    <xf numFmtId="0" fontId="12" fillId="2" borderId="12" xfId="0" applyFont="1" applyFill="1" applyBorder="1" applyAlignment="1">
      <alignment vertical="center"/>
    </xf>
    <xf numFmtId="0" fontId="12" fillId="2" borderId="13" xfId="0" applyFont="1" applyFill="1" applyBorder="1" applyAlignment="1">
      <alignment vertical="center"/>
    </xf>
    <xf numFmtId="0" fontId="12" fillId="2" borderId="14" xfId="0" applyFont="1" applyFill="1" applyBorder="1" applyAlignment="1">
      <alignment vertical="center"/>
    </xf>
    <xf numFmtId="0" fontId="12" fillId="0" borderId="0" xfId="0" applyFont="1" applyBorder="1"/>
    <xf numFmtId="0" fontId="11" fillId="2" borderId="6" xfId="0" applyFont="1" applyFill="1" applyBorder="1" applyAlignment="1">
      <alignment horizontal="center" vertical="center"/>
    </xf>
    <xf numFmtId="0" fontId="18" fillId="0" borderId="0" xfId="0" applyFont="1" applyAlignment="1">
      <alignment horizontal="left" vertical="top"/>
    </xf>
    <xf numFmtId="49" fontId="18" fillId="0" borderId="0" xfId="0" applyNumberFormat="1" applyFont="1" applyAlignment="1">
      <alignment horizontal="left" vertical="top"/>
    </xf>
    <xf numFmtId="0" fontId="19" fillId="0" borderId="0" xfId="0" applyFont="1" applyAlignment="1">
      <alignment horizontal="left" vertical="top"/>
    </xf>
    <xf numFmtId="49" fontId="19" fillId="0" borderId="0" xfId="0" applyNumberFormat="1" applyFont="1" applyAlignment="1">
      <alignment horizontal="left" vertical="top"/>
    </xf>
    <xf numFmtId="0" fontId="19" fillId="0" borderId="0" xfId="0" applyFont="1"/>
    <xf numFmtId="0" fontId="19" fillId="0" borderId="0" xfId="0" applyFont="1" applyAlignment="1">
      <alignment wrapText="1"/>
    </xf>
    <xf numFmtId="0" fontId="18" fillId="0" borderId="0" xfId="0" applyFont="1" applyAlignment="1"/>
    <xf numFmtId="0" fontId="12" fillId="0" borderId="0" xfId="0" applyFont="1" applyAlignment="1">
      <alignment horizontal="left" vertical="top"/>
    </xf>
    <xf numFmtId="49" fontId="12" fillId="0" borderId="0" xfId="0" applyNumberFormat="1" applyFont="1" applyAlignment="1">
      <alignment horizontal="left" vertical="top"/>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2" borderId="6" xfId="0" applyFont="1" applyFill="1" applyBorder="1" applyAlignment="1">
      <alignment horizontal="center" vertical="center" wrapText="1"/>
    </xf>
    <xf numFmtId="0" fontId="11" fillId="0" borderId="12" xfId="0" applyFont="1" applyBorder="1" applyAlignment="1">
      <alignment vertical="center"/>
    </xf>
    <xf numFmtId="0" fontId="11" fillId="0" borderId="13" xfId="0" applyFont="1" applyBorder="1" applyAlignment="1">
      <alignment horizontal="lef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4" xfId="0" applyFont="1" applyBorder="1" applyAlignment="1">
      <alignment horizontal="center" vertical="center" wrapText="1"/>
    </xf>
    <xf numFmtId="0" fontId="12" fillId="0" borderId="5"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12" fillId="0" borderId="1" xfId="0" applyFont="1" applyBorder="1" applyAlignment="1">
      <alignment horizontal="right"/>
    </xf>
    <xf numFmtId="0" fontId="12" fillId="0" borderId="1" xfId="0" applyFont="1" applyBorder="1" applyAlignment="1">
      <alignment horizontal="center"/>
    </xf>
    <xf numFmtId="9" fontId="12" fillId="0" borderId="1" xfId="0" applyNumberFormat="1" applyFont="1" applyBorder="1" applyAlignment="1">
      <alignment horizontal="center"/>
    </xf>
    <xf numFmtId="9" fontId="13" fillId="0" borderId="1" xfId="1" applyFont="1" applyBorder="1" applyAlignment="1" applyProtection="1">
      <alignment horizontal="center" vertical="center"/>
    </xf>
    <xf numFmtId="164" fontId="12" fillId="0" borderId="0" xfId="0" applyNumberFormat="1" applyFont="1"/>
    <xf numFmtId="9" fontId="13" fillId="0" borderId="1" xfId="1" applyFont="1" applyBorder="1" applyAlignment="1">
      <alignment horizontal="center"/>
    </xf>
    <xf numFmtId="9" fontId="13" fillId="0" borderId="1" xfId="1" applyFont="1" applyBorder="1" applyAlignment="1" applyProtection="1">
      <alignment horizontal="center"/>
    </xf>
    <xf numFmtId="9" fontId="12" fillId="0" borderId="2" xfId="0" applyNumberFormat="1" applyFont="1" applyBorder="1" applyAlignment="1">
      <alignment horizontal="center"/>
    </xf>
    <xf numFmtId="0" fontId="12" fillId="0" borderId="1" xfId="0" applyFont="1" applyBorder="1" applyAlignment="1">
      <alignment horizontal="center" vertical="center" wrapText="1"/>
    </xf>
    <xf numFmtId="4" fontId="12" fillId="0" borderId="0" xfId="0" applyNumberFormat="1" applyFont="1" applyAlignment="1">
      <alignment horizontal="center"/>
    </xf>
    <xf numFmtId="0" fontId="18" fillId="0" borderId="0" xfId="0" applyFont="1" applyBorder="1"/>
    <xf numFmtId="0" fontId="20" fillId="0" borderId="0" xfId="0" applyFont="1" applyBorder="1" applyAlignment="1">
      <alignment horizontal="center" vertical="center"/>
    </xf>
    <xf numFmtId="0" fontId="20" fillId="0" borderId="0" xfId="0" applyFont="1" applyBorder="1"/>
    <xf numFmtId="0" fontId="12" fillId="0" borderId="0" xfId="0" applyFont="1" applyBorder="1" applyAlignment="1">
      <alignment horizontal="center"/>
    </xf>
    <xf numFmtId="0" fontId="12" fillId="0" borderId="0" xfId="0" applyFont="1" applyBorder="1" applyAlignment="1">
      <alignment horizontal="center" wrapText="1"/>
    </xf>
    <xf numFmtId="0" fontId="11" fillId="0" borderId="0" xfId="0" applyFont="1" applyBorder="1"/>
    <xf numFmtId="0" fontId="14" fillId="0" borderId="0" xfId="0" applyFont="1" applyBorder="1" applyAlignment="1">
      <alignment vertical="center"/>
    </xf>
    <xf numFmtId="0" fontId="12" fillId="0" borderId="0" xfId="0" applyFont="1" applyBorder="1" applyAlignment="1">
      <alignment vertical="top"/>
    </xf>
    <xf numFmtId="0" fontId="11" fillId="0" borderId="0" xfId="0" applyFont="1" applyBorder="1" applyAlignment="1">
      <alignment vertical="center" wrapText="1"/>
    </xf>
    <xf numFmtId="0" fontId="11" fillId="0" borderId="0" xfId="0" applyFont="1" applyBorder="1" applyAlignment="1">
      <alignment wrapText="1"/>
    </xf>
    <xf numFmtId="0" fontId="12" fillId="0" borderId="0" xfId="0" applyFont="1" applyBorder="1" applyAlignment="1">
      <alignment horizontal="center" vertical="top" wrapText="1"/>
    </xf>
    <xf numFmtId="0" fontId="12" fillId="0" borderId="0" xfId="0" applyFont="1" applyBorder="1" applyAlignment="1">
      <alignment horizontal="center" vertical="top"/>
    </xf>
    <xf numFmtId="0" fontId="11" fillId="0" borderId="1" xfId="0" applyFont="1" applyBorder="1" applyAlignment="1">
      <alignment vertical="center"/>
    </xf>
    <xf numFmtId="0" fontId="11" fillId="0" borderId="1" xfId="0" applyFont="1" applyBorder="1" applyAlignment="1">
      <alignment horizontal="center" vertical="center"/>
    </xf>
    <xf numFmtId="0" fontId="11" fillId="2" borderId="1" xfId="0" applyFont="1" applyFill="1" applyBorder="1"/>
    <xf numFmtId="0" fontId="11" fillId="3" borderId="1" xfId="0" applyFont="1" applyFill="1" applyBorder="1" applyAlignment="1">
      <alignment horizontal="center" vertical="center"/>
    </xf>
    <xf numFmtId="0" fontId="12" fillId="3" borderId="1" xfId="0" applyFont="1" applyFill="1" applyBorder="1"/>
    <xf numFmtId="0" fontId="18" fillId="0" borderId="0" xfId="4" applyFont="1" applyFill="1" applyAlignment="1">
      <alignment horizontal="center"/>
    </xf>
    <xf numFmtId="0" fontId="20" fillId="0" borderId="0" xfId="4" applyFont="1" applyFill="1"/>
    <xf numFmtId="0" fontId="12" fillId="0" borderId="0" xfId="4" applyFont="1" applyFill="1"/>
    <xf numFmtId="9" fontId="13" fillId="0" borderId="1" xfId="1" applyNumberFormat="1" applyFont="1" applyBorder="1" applyAlignment="1">
      <alignment horizontal="center"/>
    </xf>
    <xf numFmtId="0" fontId="0" fillId="0" borderId="0" xfId="0" applyNumberFormat="1"/>
    <xf numFmtId="0" fontId="22" fillId="0" borderId="0" xfId="0" applyFont="1"/>
    <xf numFmtId="0" fontId="11" fillId="0" borderId="0" xfId="0" applyFont="1" applyBorder="1" applyAlignment="1">
      <alignment vertical="center"/>
    </xf>
    <xf numFmtId="0" fontId="11" fillId="0" borderId="0" xfId="0" applyFont="1" applyBorder="1" applyAlignment="1">
      <alignment horizontal="center" vertical="center" wrapText="1"/>
    </xf>
    <xf numFmtId="9" fontId="13" fillId="0" borderId="0" xfId="1" applyFont="1" applyBorder="1" applyAlignment="1" applyProtection="1">
      <alignment horizontal="center"/>
    </xf>
    <xf numFmtId="0" fontId="22" fillId="0" borderId="0" xfId="0" applyNumberFormat="1" applyFont="1"/>
    <xf numFmtId="49" fontId="22" fillId="0" borderId="0" xfId="0" applyNumberFormat="1" applyFont="1"/>
    <xf numFmtId="0" fontId="22" fillId="0" borderId="0" xfId="0" applyFont="1" applyFill="1"/>
    <xf numFmtId="0" fontId="11" fillId="0" borderId="0" xfId="4" applyFont="1" applyFill="1"/>
    <xf numFmtId="0" fontId="18" fillId="0" borderId="0" xfId="4" applyFont="1" applyFill="1" applyAlignment="1">
      <alignment horizontal="left" vertical="center"/>
    </xf>
    <xf numFmtId="0" fontId="12" fillId="0" borderId="0" xfId="4" applyFont="1" applyFill="1" applyAlignment="1">
      <alignment horizontal="left" vertical="center"/>
    </xf>
    <xf numFmtId="0" fontId="11" fillId="0" borderId="0" xfId="4" applyFont="1" applyFill="1" applyAlignment="1">
      <alignment horizontal="left" vertical="center"/>
    </xf>
    <xf numFmtId="0" fontId="0" fillId="0" borderId="0" xfId="0" applyAlignment="1">
      <alignment horizontal="center"/>
    </xf>
  </cellXfs>
  <cellStyles count="11">
    <cellStyle name="Hyperlink" xfId="2" builtinId="8"/>
    <cellStyle name="Hyperlink 2" xfId="8" xr:uid="{6FB5F36B-3E41-4D8F-A6B7-FBE791169F3F}"/>
    <cellStyle name="Normal" xfId="0" builtinId="0"/>
    <cellStyle name="Normal 2" xfId="3" xr:uid="{00000000-0005-0000-0000-000002000000}"/>
    <cellStyle name="Normal 3" xfId="4" xr:uid="{00000000-0005-0000-0000-000003000000}"/>
    <cellStyle name="Normal 4" xfId="5" xr:uid="{00000000-0005-0000-0000-000004000000}"/>
    <cellStyle name="Normal 4 2" xfId="6" xr:uid="{00000000-0005-0000-0000-000005000000}"/>
    <cellStyle name="Normal 5" xfId="7" xr:uid="{714A5C9E-5325-4519-B199-304234965652}"/>
    <cellStyle name="Normal 6" xfId="9" xr:uid="{2BF6A3A9-1EF5-4875-A41F-EE0691741BBD}"/>
    <cellStyle name="Normal 7" xfId="10" xr:uid="{FF5F10D5-DEE6-4175-BEA2-FAB6923FA816}"/>
    <cellStyle name="Percent" xfId="1" builtinId="5"/>
  </cellStyles>
  <dxfs count="1">
    <dxf>
      <font>
        <color rgb="FF9C0006"/>
      </font>
      <fill>
        <patternFill>
          <bgColor rgb="FFFFC7CE"/>
        </patternFill>
      </fill>
    </dxf>
  </dxfs>
  <tableStyles count="0" defaultTableStyle="TableStyleMedium2" defaultPivotStyle="PivotStyleLight16"/>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5B9BD5"/>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leginfo.legislature.ca.gov/faces/codes_displaySection.xhtml?sectionNum=4519.2.&amp;lawCode=WI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J28"/>
  <sheetViews>
    <sheetView tabSelected="1" zoomScaleNormal="100" workbookViewId="0">
      <selection activeCell="A2" sqref="A2"/>
    </sheetView>
  </sheetViews>
  <sheetFormatPr defaultColWidth="8.7109375" defaultRowHeight="15" x14ac:dyDescent="0.2"/>
  <cols>
    <col min="1" max="1" width="28.7109375" style="32" customWidth="1"/>
    <col min="2" max="11" width="18.7109375" style="12" customWidth="1"/>
    <col min="12" max="12" width="11.28515625" style="12" customWidth="1"/>
    <col min="13" max="13" width="10.140625" style="32" customWidth="1"/>
    <col min="14" max="14" width="11" style="32" customWidth="1"/>
    <col min="15" max="15" width="11.5703125" style="32" customWidth="1"/>
    <col min="16" max="17" width="10.140625" style="32" customWidth="1"/>
    <col min="18" max="20" width="12" style="32" customWidth="1"/>
    <col min="21" max="16384" width="8.7109375" style="32"/>
  </cols>
  <sheetData>
    <row r="1" spans="1:18" s="66" customFormat="1" ht="18" x14ac:dyDescent="0.25">
      <c r="A1" s="64" t="s">
        <v>6830</v>
      </c>
      <c r="B1" s="65"/>
      <c r="C1" s="65"/>
      <c r="D1" s="65"/>
      <c r="E1" s="65"/>
      <c r="F1" s="65"/>
      <c r="G1" s="65"/>
      <c r="H1" s="65"/>
      <c r="I1" s="65"/>
      <c r="J1" s="65"/>
      <c r="K1" s="65"/>
      <c r="L1" s="65"/>
    </row>
    <row r="2" spans="1:18" ht="15.75" customHeight="1" x14ac:dyDescent="0.2">
      <c r="A2" s="80"/>
      <c r="B2" s="7"/>
      <c r="C2" s="8" t="s">
        <v>0</v>
      </c>
      <c r="D2" s="9"/>
      <c r="E2" s="7" t="s">
        <v>5790</v>
      </c>
      <c r="F2" s="9"/>
      <c r="G2" s="79" t="s">
        <v>1</v>
      </c>
      <c r="H2" s="10"/>
    </row>
    <row r="3" spans="1:18" s="67" customFormat="1" ht="65.099999999999994" customHeight="1" x14ac:dyDescent="0.2">
      <c r="A3" s="13" t="s">
        <v>2</v>
      </c>
      <c r="B3" s="13" t="s">
        <v>3</v>
      </c>
      <c r="C3" s="13" t="s">
        <v>5783</v>
      </c>
      <c r="D3" s="13" t="s">
        <v>5789</v>
      </c>
      <c r="E3" s="13" t="s">
        <v>4</v>
      </c>
      <c r="F3" s="13" t="s">
        <v>5</v>
      </c>
      <c r="G3" s="13" t="s">
        <v>6</v>
      </c>
      <c r="H3" s="12"/>
      <c r="I3" s="12"/>
      <c r="J3" s="12"/>
      <c r="K3" s="12"/>
      <c r="L3" s="12"/>
      <c r="R3" s="68"/>
    </row>
    <row r="4" spans="1:18" ht="15.75" x14ac:dyDescent="0.25">
      <c r="A4" s="16" t="s">
        <v>7</v>
      </c>
      <c r="B4" s="17">
        <f>RCDATA!$B$25</f>
        <v>321</v>
      </c>
      <c r="C4" s="17">
        <f>RCDATA!$C$25</f>
        <v>285</v>
      </c>
      <c r="D4" s="84">
        <f>RCDATA!$D$25</f>
        <v>0.88785046728971961</v>
      </c>
      <c r="E4" s="59">
        <f>RCDATA!$E$25</f>
        <v>0.63859649122807016</v>
      </c>
      <c r="F4" s="59">
        <f>RCDATA!$F$25</f>
        <v>0.36140350877192984</v>
      </c>
      <c r="G4" s="59">
        <f>RCDATA!$G$25</f>
        <v>9.4736842105263161E-2</v>
      </c>
    </row>
    <row r="5" spans="1:18" ht="15.75" x14ac:dyDescent="0.25">
      <c r="A5" s="16" t="s">
        <v>8</v>
      </c>
      <c r="B5" s="17">
        <f>RCDATA!$B$51</f>
        <v>126</v>
      </c>
      <c r="C5" s="17">
        <f>RCDATA!$C$51</f>
        <v>113</v>
      </c>
      <c r="D5" s="84">
        <f>RCDATA!$D$51</f>
        <v>0.89682539682539686</v>
      </c>
      <c r="E5" s="59">
        <f>RCDATA!$E$51</f>
        <v>0.60176991150442483</v>
      </c>
      <c r="F5" s="59">
        <f>RCDATA!$F$51</f>
        <v>0.39823008849557523</v>
      </c>
      <c r="G5" s="59">
        <f>RCDATA!$G$51</f>
        <v>6.1946902654867256E-2</v>
      </c>
      <c r="K5" s="70"/>
    </row>
    <row r="6" spans="1:18" ht="15.75" x14ac:dyDescent="0.25">
      <c r="A6" s="16" t="s">
        <v>9</v>
      </c>
      <c r="B6" s="17">
        <f>RCDATA!$B$77</f>
        <v>4</v>
      </c>
      <c r="C6" s="17">
        <f>RCDATA!$C$77</f>
        <v>3</v>
      </c>
      <c r="D6" s="84">
        <f>RCDATA!$D$77</f>
        <v>0.75</v>
      </c>
      <c r="E6" s="59">
        <f>RCDATA!$E$77</f>
        <v>0.33333333333333331</v>
      </c>
      <c r="F6" s="59">
        <f>RCDATA!$F$77</f>
        <v>0.66666666666666663</v>
      </c>
      <c r="G6" s="59">
        <f>RCDATA!$G$77</f>
        <v>0</v>
      </c>
    </row>
    <row r="7" spans="1:18" ht="15.75" x14ac:dyDescent="0.25">
      <c r="A7" s="16" t="s">
        <v>10</v>
      </c>
      <c r="B7" s="17">
        <f>RCDATA!$B$103</f>
        <v>3</v>
      </c>
      <c r="C7" s="17">
        <f>RCDATA!$C$103</f>
        <v>1</v>
      </c>
      <c r="D7" s="84">
        <f>RCDATA!$D$103</f>
        <v>0.33333333333333331</v>
      </c>
      <c r="E7" s="59">
        <f>RCDATA!$E$103</f>
        <v>1</v>
      </c>
      <c r="F7" s="59">
        <f>RCDATA!$F$103</f>
        <v>0</v>
      </c>
      <c r="G7" s="59">
        <f>RCDATA!$G$103</f>
        <v>1</v>
      </c>
    </row>
    <row r="8" spans="1:18" ht="15.75" x14ac:dyDescent="0.25">
      <c r="A8" s="16" t="s">
        <v>11</v>
      </c>
      <c r="B8" s="17">
        <f>RCDATA!$B$129</f>
        <v>454</v>
      </c>
      <c r="C8" s="17">
        <f>RCDATA!$C$129</f>
        <v>402</v>
      </c>
      <c r="D8" s="59">
        <f>RCDATA!$D$129</f>
        <v>0.88546255506607929</v>
      </c>
      <c r="E8" s="84">
        <f>RCDATA!$E$129</f>
        <v>0.62686567164179108</v>
      </c>
      <c r="F8" s="84">
        <f>RCDATA!$F$129</f>
        <v>0.37313432835820898</v>
      </c>
      <c r="G8" s="59">
        <f>RCDATA!$G$129</f>
        <v>8.7064676616915429E-2</v>
      </c>
    </row>
    <row r="10" spans="1:18" x14ac:dyDescent="0.2">
      <c r="A10" s="32" t="s">
        <v>12</v>
      </c>
    </row>
    <row r="11" spans="1:18" x14ac:dyDescent="0.2">
      <c r="A11" s="32" t="s">
        <v>6744</v>
      </c>
    </row>
    <row r="12" spans="1:18" x14ac:dyDescent="0.2">
      <c r="A12" s="32" t="s">
        <v>6745</v>
      </c>
    </row>
    <row r="13" spans="1:18" x14ac:dyDescent="0.2">
      <c r="A13" s="32" t="s">
        <v>6746</v>
      </c>
    </row>
    <row r="14" spans="1:18" x14ac:dyDescent="0.2">
      <c r="A14" s="32" t="s">
        <v>6747</v>
      </c>
    </row>
    <row r="16" spans="1:18" x14ac:dyDescent="0.2">
      <c r="A16" s="32" t="s">
        <v>13</v>
      </c>
    </row>
    <row r="17" spans="1:1024" x14ac:dyDescent="0.2">
      <c r="N17" s="71"/>
      <c r="O17" s="71"/>
      <c r="P17" s="71"/>
      <c r="Q17" s="71"/>
      <c r="R17" s="71"/>
      <c r="S17" s="71"/>
      <c r="T17" s="71"/>
    </row>
    <row r="18" spans="1:1024" ht="15.75" x14ac:dyDescent="0.25">
      <c r="A18" s="69" t="s">
        <v>14</v>
      </c>
    </row>
    <row r="19" spans="1:1024" s="69" customFormat="1" ht="15.75" customHeight="1" x14ac:dyDescent="0.25">
      <c r="A19" s="78"/>
      <c r="B19" s="18"/>
      <c r="C19" s="19"/>
      <c r="D19" s="33" t="s">
        <v>15</v>
      </c>
      <c r="E19" s="19"/>
      <c r="F19" s="22"/>
      <c r="G19" s="20"/>
      <c r="H19" s="21" t="s">
        <v>5791</v>
      </c>
      <c r="I19" s="19"/>
      <c r="J19" s="19"/>
      <c r="K19" s="22"/>
      <c r="L19" s="72"/>
      <c r="M19" s="73"/>
    </row>
    <row r="20" spans="1:1024" ht="30" customHeight="1" x14ac:dyDescent="0.2">
      <c r="A20" s="76"/>
      <c r="B20" s="13" t="s">
        <v>16</v>
      </c>
      <c r="C20" s="13" t="s">
        <v>17</v>
      </c>
      <c r="D20" s="13" t="s">
        <v>18</v>
      </c>
      <c r="E20" s="13" t="s">
        <v>19</v>
      </c>
      <c r="F20" s="13" t="s">
        <v>20</v>
      </c>
      <c r="G20" s="13" t="s">
        <v>21</v>
      </c>
      <c r="H20" s="13" t="s">
        <v>22</v>
      </c>
      <c r="I20" s="13" t="s">
        <v>23</v>
      </c>
      <c r="J20" s="13" t="s">
        <v>24</v>
      </c>
      <c r="K20" s="13" t="s">
        <v>25</v>
      </c>
      <c r="L20" s="68"/>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row>
    <row r="21" spans="1:1024" s="75" customFormat="1" ht="60" customHeight="1" x14ac:dyDescent="0.2">
      <c r="A21" s="77" t="s">
        <v>2</v>
      </c>
      <c r="B21" s="13" t="s">
        <v>26</v>
      </c>
      <c r="C21" s="13" t="s">
        <v>27</v>
      </c>
      <c r="D21" s="13" t="s">
        <v>28</v>
      </c>
      <c r="E21" s="13" t="s">
        <v>29</v>
      </c>
      <c r="F21" s="13" t="s">
        <v>30</v>
      </c>
      <c r="G21" s="13" t="s">
        <v>31</v>
      </c>
      <c r="H21" s="13" t="s">
        <v>32</v>
      </c>
      <c r="I21" s="13" t="s">
        <v>33</v>
      </c>
      <c r="J21" s="13" t="s">
        <v>34</v>
      </c>
      <c r="K21" s="13" t="s">
        <v>35</v>
      </c>
      <c r="L21" s="74"/>
      <c r="AMJ21" s="32"/>
    </row>
    <row r="22" spans="1:1024" ht="15.75" x14ac:dyDescent="0.25">
      <c r="A22" s="16" t="s">
        <v>7</v>
      </c>
      <c r="B22" s="17">
        <f>RCDATA!$I$25</f>
        <v>33</v>
      </c>
      <c r="C22" s="17">
        <f>RCDATA!$J$25</f>
        <v>22</v>
      </c>
      <c r="D22" s="17">
        <f>RCDATA!$K$25</f>
        <v>44</v>
      </c>
      <c r="E22" s="17">
        <f>RCDATA!$L$25</f>
        <v>22</v>
      </c>
      <c r="F22" s="17">
        <f>RCDATA!$M$25</f>
        <v>13</v>
      </c>
      <c r="G22" s="17">
        <f>RCDATA!$N$25</f>
        <v>4</v>
      </c>
      <c r="H22" s="17">
        <f>RCDATA!$O$25</f>
        <v>45</v>
      </c>
      <c r="I22" s="17">
        <f>RCDATA!$P$25</f>
        <v>34</v>
      </c>
      <c r="J22" s="17">
        <f>RCDATA!$Q$25</f>
        <v>39</v>
      </c>
      <c r="K22" s="17">
        <f>RCDATA!$R$25</f>
        <v>4</v>
      </c>
      <c r="L22" s="32"/>
    </row>
    <row r="23" spans="1:1024" ht="15.75" x14ac:dyDescent="0.25">
      <c r="A23" s="16" t="s">
        <v>8</v>
      </c>
      <c r="B23" s="17">
        <f>RCDATA!$I$51</f>
        <v>10</v>
      </c>
      <c r="C23" s="17">
        <f>RCDATA!$J$51</f>
        <v>12</v>
      </c>
      <c r="D23" s="17">
        <f>RCDATA!$K$51</f>
        <v>6</v>
      </c>
      <c r="E23" s="17">
        <f>RCDATA!$L$51</f>
        <v>10</v>
      </c>
      <c r="F23" s="17">
        <f>RCDATA!$M$51</f>
        <v>6</v>
      </c>
      <c r="G23" s="23"/>
      <c r="H23" s="24"/>
      <c r="I23" s="24"/>
      <c r="J23" s="24"/>
      <c r="K23" s="25"/>
      <c r="L23" s="32"/>
    </row>
    <row r="24" spans="1:1024" ht="15.75" x14ac:dyDescent="0.25">
      <c r="A24" s="16" t="s">
        <v>9</v>
      </c>
      <c r="B24" s="17">
        <f>RCDATA!$I$77</f>
        <v>0</v>
      </c>
      <c r="C24" s="17">
        <f>RCDATA!$J$77</f>
        <v>1</v>
      </c>
      <c r="D24" s="17">
        <f>RCDATA!$K$77</f>
        <v>1</v>
      </c>
      <c r="E24" s="17">
        <f>RCDATA!$L$77</f>
        <v>1</v>
      </c>
      <c r="F24" s="17">
        <f>RCDATA!$M$77</f>
        <v>0</v>
      </c>
      <c r="G24" s="26"/>
      <c r="H24" s="27"/>
      <c r="I24" s="27"/>
      <c r="J24" s="27"/>
      <c r="K24" s="28"/>
      <c r="L24" s="32"/>
    </row>
    <row r="25" spans="1:1024" ht="15.75" x14ac:dyDescent="0.25">
      <c r="A25" s="16" t="s">
        <v>10</v>
      </c>
      <c r="B25" s="17">
        <f>RCDATA!$I$103</f>
        <v>0</v>
      </c>
      <c r="C25" s="17">
        <f>RCDATA!$J$103</f>
        <v>0</v>
      </c>
      <c r="D25" s="17">
        <f>RCDATA!$K$103</f>
        <v>0</v>
      </c>
      <c r="E25" s="17">
        <f>RCDATA!$L$103</f>
        <v>0</v>
      </c>
      <c r="F25" s="17">
        <f>RCDATA!$M$103</f>
        <v>0</v>
      </c>
      <c r="G25" s="29"/>
      <c r="H25" s="30"/>
      <c r="I25" s="30"/>
      <c r="J25" s="30"/>
      <c r="K25" s="31"/>
      <c r="L25" s="32"/>
    </row>
    <row r="27" spans="1:1024" ht="14.45" customHeight="1" x14ac:dyDescent="0.2">
      <c r="A27" s="71" t="s">
        <v>6748</v>
      </c>
      <c r="B27" s="71"/>
      <c r="C27" s="71"/>
      <c r="D27" s="71"/>
      <c r="E27" s="71"/>
      <c r="F27" s="71"/>
      <c r="G27" s="71"/>
      <c r="H27" s="71"/>
      <c r="I27" s="71"/>
      <c r="J27" s="71"/>
      <c r="K27" s="71"/>
      <c r="L27" s="71"/>
    </row>
    <row r="28" spans="1:1024" x14ac:dyDescent="0.2">
      <c r="A28" s="71"/>
      <c r="B28" s="71"/>
      <c r="C28" s="71"/>
      <c r="D28" s="71"/>
      <c r="E28" s="71"/>
      <c r="F28" s="71"/>
      <c r="G28" s="71"/>
      <c r="H28" s="71"/>
      <c r="I28" s="71"/>
      <c r="J28" s="71"/>
      <c r="K28" s="71"/>
      <c r="L28" s="71"/>
    </row>
  </sheetData>
  <pageMargins left="0.7" right="0.7" top="0.75" bottom="0.75" header="0.51180555555555496" footer="0.51180555555555496"/>
  <pageSetup scale="53" firstPageNumber="0" fitToHeight="0"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3"/>
  <sheetViews>
    <sheetView zoomScaleNormal="100" workbookViewId="0">
      <selection activeCell="A17" sqref="A17"/>
    </sheetView>
  </sheetViews>
  <sheetFormatPr defaultColWidth="8.7109375" defaultRowHeight="15" x14ac:dyDescent="0.25"/>
  <cols>
    <col min="1" max="1" width="113.5703125" customWidth="1"/>
  </cols>
  <sheetData>
    <row r="1" spans="1:1" ht="18" x14ac:dyDescent="0.25">
      <c r="A1" s="2" t="s">
        <v>36</v>
      </c>
    </row>
    <row r="2" spans="1:1" ht="90" x14ac:dyDescent="0.25">
      <c r="A2" s="3" t="s">
        <v>37</v>
      </c>
    </row>
    <row r="3" spans="1:1" ht="36" x14ac:dyDescent="0.25">
      <c r="A3" s="3" t="s">
        <v>38</v>
      </c>
    </row>
    <row r="4" spans="1:1" ht="36" x14ac:dyDescent="0.25">
      <c r="A4" s="3" t="s">
        <v>39</v>
      </c>
    </row>
    <row r="5" spans="1:1" ht="36" x14ac:dyDescent="0.25">
      <c r="A5" s="3" t="s">
        <v>40</v>
      </c>
    </row>
    <row r="6" spans="1:1" ht="36" x14ac:dyDescent="0.25">
      <c r="A6" s="3" t="s">
        <v>41</v>
      </c>
    </row>
    <row r="7" spans="1:1" ht="54" x14ac:dyDescent="0.25">
      <c r="A7" s="3" t="s">
        <v>42</v>
      </c>
    </row>
    <row r="8" spans="1:1" ht="18" x14ac:dyDescent="0.25">
      <c r="A8" s="3"/>
    </row>
    <row r="9" spans="1:1" ht="54" x14ac:dyDescent="0.25">
      <c r="A9" s="3" t="s">
        <v>43</v>
      </c>
    </row>
    <row r="10" spans="1:1" x14ac:dyDescent="0.25">
      <c r="A10" s="4"/>
    </row>
    <row r="11" spans="1:1" x14ac:dyDescent="0.25">
      <c r="A11" s="4"/>
    </row>
    <row r="12" spans="1:1" s="1" customFormat="1" x14ac:dyDescent="0.25">
      <c r="A12" s="5"/>
    </row>
    <row r="13" spans="1:1" x14ac:dyDescent="0.25">
      <c r="A13" s="4"/>
    </row>
  </sheetData>
  <hyperlinks>
    <hyperlink ref="A1" r:id="rId1" xr:uid="{00000000-0004-0000-0100-000000000000}"/>
  </hyperlink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20"/>
  <sheetViews>
    <sheetView zoomScaleNormal="100" workbookViewId="0">
      <selection activeCell="A17" sqref="A17"/>
    </sheetView>
  </sheetViews>
  <sheetFormatPr defaultColWidth="11.5703125" defaultRowHeight="14.25" x14ac:dyDescent="0.2"/>
  <cols>
    <col min="1" max="1" width="20.28515625" style="36" customWidth="1"/>
    <col min="2" max="2" width="19.140625" style="37" customWidth="1"/>
    <col min="3" max="3" width="20.140625" style="36" customWidth="1"/>
    <col min="4" max="64" width="8.7109375" style="38" customWidth="1"/>
    <col min="65" max="16384" width="11.5703125" style="38"/>
  </cols>
  <sheetData>
    <row r="1" spans="1:3" s="40" customFormat="1" ht="20.100000000000001" customHeight="1" x14ac:dyDescent="0.25">
      <c r="A1" s="34" t="s">
        <v>2</v>
      </c>
      <c r="B1" s="35" t="s">
        <v>6053</v>
      </c>
      <c r="C1" s="34" t="s">
        <v>6054</v>
      </c>
    </row>
    <row r="2" spans="1:3" s="6" customFormat="1" ht="15" x14ac:dyDescent="0.2">
      <c r="A2" s="41" t="s">
        <v>7</v>
      </c>
      <c r="B2" s="42" t="s">
        <v>183</v>
      </c>
      <c r="C2" s="41" t="s">
        <v>6055</v>
      </c>
    </row>
    <row r="3" spans="1:3" s="6" customFormat="1" ht="15" x14ac:dyDescent="0.2">
      <c r="A3" s="41" t="s">
        <v>7</v>
      </c>
      <c r="B3" s="42">
        <v>113</v>
      </c>
      <c r="C3" s="41" t="s">
        <v>6056</v>
      </c>
    </row>
    <row r="4" spans="1:3" s="6" customFormat="1" ht="15" x14ac:dyDescent="0.2">
      <c r="A4" s="41" t="s">
        <v>7</v>
      </c>
      <c r="B4" s="42">
        <v>904</v>
      </c>
      <c r="C4" s="41" t="s">
        <v>6057</v>
      </c>
    </row>
    <row r="5" spans="1:3" s="6" customFormat="1" ht="15" x14ac:dyDescent="0.2">
      <c r="A5" s="41" t="s">
        <v>7</v>
      </c>
      <c r="B5" s="42" t="s">
        <v>828</v>
      </c>
      <c r="C5" s="41" t="s">
        <v>6058</v>
      </c>
    </row>
    <row r="6" spans="1:3" s="6" customFormat="1" ht="15" x14ac:dyDescent="0.2">
      <c r="A6" s="41" t="s">
        <v>7</v>
      </c>
      <c r="B6" s="42" t="s">
        <v>6059</v>
      </c>
      <c r="C6" s="41" t="s">
        <v>6060</v>
      </c>
    </row>
    <row r="7" spans="1:3" s="6" customFormat="1" ht="15" x14ac:dyDescent="0.2">
      <c r="A7" s="41" t="s">
        <v>6061</v>
      </c>
      <c r="B7" s="42" t="s">
        <v>355</v>
      </c>
      <c r="C7" s="41" t="s">
        <v>6062</v>
      </c>
    </row>
    <row r="8" spans="1:3" s="6" customFormat="1" ht="15" x14ac:dyDescent="0.2">
      <c r="A8" s="41" t="s">
        <v>6061</v>
      </c>
      <c r="B8" s="42" t="s">
        <v>175</v>
      </c>
      <c r="C8" s="41" t="s">
        <v>6063</v>
      </c>
    </row>
    <row r="9" spans="1:3" s="6" customFormat="1" ht="15" x14ac:dyDescent="0.2">
      <c r="A9" s="41" t="s">
        <v>6061</v>
      </c>
      <c r="B9" s="42" t="s">
        <v>261</v>
      </c>
      <c r="C9" s="41" t="s">
        <v>6064</v>
      </c>
    </row>
    <row r="10" spans="1:3" s="6" customFormat="1" ht="15" x14ac:dyDescent="0.2">
      <c r="A10" s="41" t="s">
        <v>6061</v>
      </c>
      <c r="B10" s="42">
        <v>475</v>
      </c>
      <c r="C10" s="41" t="s">
        <v>6065</v>
      </c>
    </row>
    <row r="11" spans="1:3" s="6" customFormat="1" ht="15" x14ac:dyDescent="0.2">
      <c r="A11" s="41" t="s">
        <v>6061</v>
      </c>
      <c r="B11" s="42">
        <v>505</v>
      </c>
      <c r="C11" s="41" t="s">
        <v>827</v>
      </c>
    </row>
    <row r="12" spans="1:3" s="6" customFormat="1" ht="15" x14ac:dyDescent="0.2">
      <c r="A12" s="41" t="s">
        <v>6061</v>
      </c>
      <c r="B12" s="42">
        <v>510</v>
      </c>
      <c r="C12" s="41" t="s">
        <v>5900</v>
      </c>
    </row>
    <row r="13" spans="1:3" s="6" customFormat="1" ht="15" x14ac:dyDescent="0.2">
      <c r="A13" s="41" t="s">
        <v>6061</v>
      </c>
      <c r="B13" s="42">
        <v>515</v>
      </c>
      <c r="C13" s="41" t="s">
        <v>6066</v>
      </c>
    </row>
    <row r="14" spans="1:3" s="6" customFormat="1" ht="15" x14ac:dyDescent="0.2">
      <c r="A14" s="41" t="s">
        <v>6061</v>
      </c>
      <c r="B14" s="42">
        <v>855</v>
      </c>
      <c r="C14" s="41" t="s">
        <v>6067</v>
      </c>
    </row>
    <row r="15" spans="1:3" s="6" customFormat="1" ht="15" x14ac:dyDescent="0.2">
      <c r="A15" s="41" t="s">
        <v>6068</v>
      </c>
      <c r="B15" s="42">
        <v>950</v>
      </c>
      <c r="C15" s="41" t="s">
        <v>6069</v>
      </c>
    </row>
    <row r="16" spans="1:3" s="6" customFormat="1" ht="15" x14ac:dyDescent="0.2">
      <c r="A16" s="41" t="s">
        <v>6068</v>
      </c>
      <c r="B16" s="42">
        <v>954</v>
      </c>
      <c r="C16" s="41" t="s">
        <v>6070</v>
      </c>
    </row>
    <row r="20" spans="12:12" x14ac:dyDescent="0.2">
      <c r="L20" s="39"/>
    </row>
  </sheetData>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K77"/>
  <sheetViews>
    <sheetView topLeftCell="A57" zoomScaleNormal="100" workbookViewId="0">
      <selection activeCell="A8" sqref="A8"/>
    </sheetView>
  </sheetViews>
  <sheetFormatPr defaultColWidth="11.5703125" defaultRowHeight="15" x14ac:dyDescent="0.2"/>
  <cols>
    <col min="1" max="1" width="31" style="95" customWidth="1"/>
    <col min="2" max="2" width="65.28515625" style="83" customWidth="1"/>
    <col min="3" max="63" width="8.7109375" style="83" customWidth="1"/>
    <col min="64" max="16384" width="11.5703125" style="83"/>
  </cols>
  <sheetData>
    <row r="1" spans="1:63" s="82" customFormat="1" ht="18" x14ac:dyDescent="0.25">
      <c r="A1" s="94" t="s">
        <v>6762</v>
      </c>
      <c r="B1" s="81" t="s">
        <v>6754</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row>
    <row r="2" spans="1:63" x14ac:dyDescent="0.2">
      <c r="A2" s="95" t="s">
        <v>6757</v>
      </c>
      <c r="B2" s="83" t="s">
        <v>6749</v>
      </c>
    </row>
    <row r="3" spans="1:63" x14ac:dyDescent="0.2">
      <c r="A3" s="95" t="s">
        <v>6758</v>
      </c>
      <c r="B3" s="83" t="s">
        <v>6750</v>
      </c>
    </row>
    <row r="4" spans="1:63" x14ac:dyDescent="0.2">
      <c r="A4" s="95" t="s">
        <v>6759</v>
      </c>
      <c r="B4" s="83" t="s">
        <v>6751</v>
      </c>
    </row>
    <row r="5" spans="1:63" x14ac:dyDescent="0.2">
      <c r="A5" s="95" t="s">
        <v>6760</v>
      </c>
      <c r="B5" s="83" t="s">
        <v>6752</v>
      </c>
    </row>
    <row r="6" spans="1:63" x14ac:dyDescent="0.2">
      <c r="A6" s="95" t="s">
        <v>6761</v>
      </c>
      <c r="B6" s="83" t="s">
        <v>6753</v>
      </c>
    </row>
    <row r="8" spans="1:63" s="93" customFormat="1" ht="15.75" x14ac:dyDescent="0.25">
      <c r="A8" s="96" t="s">
        <v>6797</v>
      </c>
      <c r="B8" s="93" t="s">
        <v>6755</v>
      </c>
    </row>
    <row r="9" spans="1:63" x14ac:dyDescent="0.2">
      <c r="B9" s="83" t="s">
        <v>6763</v>
      </c>
    </row>
    <row r="10" spans="1:63" x14ac:dyDescent="0.2">
      <c r="B10" s="83" t="s">
        <v>6764</v>
      </c>
    </row>
    <row r="11" spans="1:63" x14ac:dyDescent="0.2">
      <c r="B11" s="83" t="s">
        <v>6765</v>
      </c>
    </row>
    <row r="12" spans="1:63" x14ac:dyDescent="0.2">
      <c r="B12" s="83" t="s">
        <v>6766</v>
      </c>
    </row>
    <row r="13" spans="1:63" x14ac:dyDescent="0.2">
      <c r="B13" s="83" t="s">
        <v>6767</v>
      </c>
    </row>
    <row r="14" spans="1:63" x14ac:dyDescent="0.2">
      <c r="B14" s="83" t="s">
        <v>6768</v>
      </c>
    </row>
    <row r="16" spans="1:63" s="93" customFormat="1" ht="15.75" x14ac:dyDescent="0.25">
      <c r="A16" s="96" t="s">
        <v>6798</v>
      </c>
      <c r="B16" s="93" t="s">
        <v>6756</v>
      </c>
    </row>
    <row r="17" spans="1:2" x14ac:dyDescent="0.2">
      <c r="B17" s="83" t="s">
        <v>6769</v>
      </c>
    </row>
    <row r="18" spans="1:2" x14ac:dyDescent="0.2">
      <c r="B18" s="83" t="s">
        <v>6770</v>
      </c>
    </row>
    <row r="20" spans="1:2" s="93" customFormat="1" ht="15.75" x14ac:dyDescent="0.25">
      <c r="A20" s="96" t="s">
        <v>6799</v>
      </c>
      <c r="B20" s="93" t="s">
        <v>6818</v>
      </c>
    </row>
    <row r="21" spans="1:2" x14ac:dyDescent="0.2">
      <c r="B21" s="83" t="s">
        <v>6814</v>
      </c>
    </row>
    <row r="22" spans="1:2" x14ac:dyDescent="0.2">
      <c r="B22" s="83" t="s">
        <v>6815</v>
      </c>
    </row>
    <row r="23" spans="1:2" x14ac:dyDescent="0.2">
      <c r="B23" s="83" t="s">
        <v>6816</v>
      </c>
    </row>
    <row r="24" spans="1:2" x14ac:dyDescent="0.2">
      <c r="B24" s="83" t="s">
        <v>6817</v>
      </c>
    </row>
    <row r="25" spans="1:2" x14ac:dyDescent="0.2">
      <c r="B25" s="83" t="s">
        <v>6819</v>
      </c>
    </row>
    <row r="26" spans="1:2" x14ac:dyDescent="0.2">
      <c r="B26" s="83" t="s">
        <v>6820</v>
      </c>
    </row>
    <row r="27" spans="1:2" x14ac:dyDescent="0.2">
      <c r="B27" s="83" t="s">
        <v>6821</v>
      </c>
    </row>
    <row r="28" spans="1:2" x14ac:dyDescent="0.2">
      <c r="B28" s="83" t="s">
        <v>6822</v>
      </c>
    </row>
    <row r="29" spans="1:2" x14ac:dyDescent="0.2">
      <c r="B29" s="83" t="s">
        <v>6823</v>
      </c>
    </row>
    <row r="30" spans="1:2" x14ac:dyDescent="0.2">
      <c r="B30" s="83" t="s">
        <v>6824</v>
      </c>
    </row>
    <row r="31" spans="1:2" x14ac:dyDescent="0.2">
      <c r="B31" s="83" t="s">
        <v>6825</v>
      </c>
    </row>
    <row r="32" spans="1:2" x14ac:dyDescent="0.2">
      <c r="B32" s="83" t="s">
        <v>6826</v>
      </c>
    </row>
    <row r="33" spans="1:2" x14ac:dyDescent="0.2">
      <c r="B33" s="83" t="s">
        <v>6827</v>
      </c>
    </row>
    <row r="35" spans="1:2" s="93" customFormat="1" ht="15.75" x14ac:dyDescent="0.25">
      <c r="A35" s="96" t="s">
        <v>6771</v>
      </c>
      <c r="B35" s="93" t="s">
        <v>6788</v>
      </c>
    </row>
    <row r="36" spans="1:2" x14ac:dyDescent="0.2">
      <c r="B36" s="83" t="s">
        <v>6772</v>
      </c>
    </row>
    <row r="37" spans="1:2" x14ac:dyDescent="0.2">
      <c r="B37" s="83" t="s">
        <v>6773</v>
      </c>
    </row>
    <row r="38" spans="1:2" x14ac:dyDescent="0.2">
      <c r="B38" s="83" t="s">
        <v>6774</v>
      </c>
    </row>
    <row r="39" spans="1:2" x14ac:dyDescent="0.2">
      <c r="B39" s="83" t="s">
        <v>6775</v>
      </c>
    </row>
    <row r="40" spans="1:2" x14ac:dyDescent="0.2">
      <c r="B40" s="83" t="s">
        <v>6776</v>
      </c>
    </row>
    <row r="41" spans="1:2" x14ac:dyDescent="0.2">
      <c r="B41" s="83" t="s">
        <v>6777</v>
      </c>
    </row>
    <row r="43" spans="1:2" s="93" customFormat="1" ht="15.75" x14ac:dyDescent="0.25">
      <c r="A43" s="96" t="s">
        <v>6778</v>
      </c>
      <c r="B43" s="93" t="s">
        <v>6789</v>
      </c>
    </row>
    <row r="44" spans="1:2" x14ac:dyDescent="0.2">
      <c r="B44" s="83" t="s">
        <v>6779</v>
      </c>
    </row>
    <row r="45" spans="1:2" x14ac:dyDescent="0.2">
      <c r="B45" s="83" t="s">
        <v>6780</v>
      </c>
    </row>
    <row r="46" spans="1:2" x14ac:dyDescent="0.2">
      <c r="B46" s="83" t="s">
        <v>6781</v>
      </c>
    </row>
    <row r="47" spans="1:2" x14ac:dyDescent="0.2">
      <c r="B47" s="83" t="s">
        <v>6782</v>
      </c>
    </row>
    <row r="50" spans="1:2" s="93" customFormat="1" ht="15.75" x14ac:dyDescent="0.25">
      <c r="A50" s="96" t="s">
        <v>6783</v>
      </c>
      <c r="B50" s="93" t="s">
        <v>6784</v>
      </c>
    </row>
    <row r="51" spans="1:2" x14ac:dyDescent="0.2">
      <c r="B51" s="83" t="s">
        <v>6785</v>
      </c>
    </row>
    <row r="52" spans="1:2" x14ac:dyDescent="0.2">
      <c r="B52" s="83" t="s">
        <v>6786</v>
      </c>
    </row>
    <row r="53" spans="1:2" x14ac:dyDescent="0.2">
      <c r="B53" s="83" t="s">
        <v>6787</v>
      </c>
    </row>
    <row r="55" spans="1:2" s="93" customFormat="1" ht="15.75" x14ac:dyDescent="0.25">
      <c r="A55" s="96" t="s">
        <v>6790</v>
      </c>
      <c r="B55" s="93" t="s">
        <v>6791</v>
      </c>
    </row>
    <row r="56" spans="1:2" x14ac:dyDescent="0.2">
      <c r="B56" s="83" t="s">
        <v>6792</v>
      </c>
    </row>
    <row r="57" spans="1:2" x14ac:dyDescent="0.2">
      <c r="B57" s="83" t="s">
        <v>6793</v>
      </c>
    </row>
    <row r="58" spans="1:2" x14ac:dyDescent="0.2">
      <c r="B58" s="83" t="s">
        <v>6794</v>
      </c>
    </row>
    <row r="59" spans="1:2" x14ac:dyDescent="0.2">
      <c r="B59" s="83" t="s">
        <v>6795</v>
      </c>
    </row>
    <row r="60" spans="1:2" x14ac:dyDescent="0.2">
      <c r="B60" s="83" t="s">
        <v>6796</v>
      </c>
    </row>
    <row r="62" spans="1:2" s="93" customFormat="1" ht="15.75" x14ac:dyDescent="0.25">
      <c r="A62" s="96" t="s">
        <v>6800</v>
      </c>
      <c r="B62" s="93" t="s">
        <v>6801</v>
      </c>
    </row>
    <row r="63" spans="1:2" x14ac:dyDescent="0.2">
      <c r="B63" s="83" t="s">
        <v>6802</v>
      </c>
    </row>
    <row r="64" spans="1:2" x14ac:dyDescent="0.2">
      <c r="B64" s="83" t="s">
        <v>6803</v>
      </c>
    </row>
    <row r="65" spans="1:2" x14ac:dyDescent="0.2">
      <c r="B65" s="83" t="s">
        <v>6804</v>
      </c>
    </row>
    <row r="66" spans="1:2" x14ac:dyDescent="0.2">
      <c r="B66" s="83" t="s">
        <v>6805</v>
      </c>
    </row>
    <row r="68" spans="1:2" s="93" customFormat="1" ht="15.75" x14ac:dyDescent="0.25">
      <c r="A68" s="96" t="s">
        <v>6806</v>
      </c>
      <c r="B68" s="93" t="s">
        <v>6807</v>
      </c>
    </row>
    <row r="69" spans="1:2" x14ac:dyDescent="0.2">
      <c r="B69" s="83" t="s">
        <v>6808</v>
      </c>
    </row>
    <row r="70" spans="1:2" x14ac:dyDescent="0.2">
      <c r="B70" s="83" t="s">
        <v>6809</v>
      </c>
    </row>
    <row r="72" spans="1:2" s="93" customFormat="1" ht="15.75" x14ac:dyDescent="0.25">
      <c r="A72" s="96" t="s">
        <v>6810</v>
      </c>
      <c r="B72" s="93" t="s">
        <v>6811</v>
      </c>
    </row>
    <row r="73" spans="1:2" x14ac:dyDescent="0.2">
      <c r="B73" s="83" t="s">
        <v>6812</v>
      </c>
    </row>
    <row r="74" spans="1:2" x14ac:dyDescent="0.2">
      <c r="B74" s="83" t="s">
        <v>6813</v>
      </c>
    </row>
    <row r="77" spans="1:2" s="93" customFormat="1" ht="15.75" x14ac:dyDescent="0.25">
      <c r="A77" s="96" t="s">
        <v>6828</v>
      </c>
      <c r="B77" s="93" t="s">
        <v>6829</v>
      </c>
    </row>
  </sheetData>
  <pageMargins left="0.7" right="0.7" top="0.75" bottom="0.75" header="0.51180555555555496" footer="0.51180555555555496"/>
  <pageSetup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L129"/>
  <sheetViews>
    <sheetView zoomScale="75" zoomScaleNormal="75" workbookViewId="0">
      <selection activeCell="I71" sqref="I71"/>
    </sheetView>
  </sheetViews>
  <sheetFormatPr defaultColWidth="11.5703125" defaultRowHeight="15" x14ac:dyDescent="0.2"/>
  <cols>
    <col min="1" max="1" width="47.7109375" style="6" customWidth="1"/>
    <col min="2" max="4" width="18.7109375" style="15" customWidth="1"/>
    <col min="5" max="5" width="18.7109375" style="63" customWidth="1"/>
    <col min="6" max="7" width="18.7109375" style="15" customWidth="1"/>
    <col min="8" max="8" width="2.7109375" style="15" customWidth="1"/>
    <col min="9" max="18" width="18.7109375" style="15" customWidth="1"/>
    <col min="19" max="16384" width="11.5703125" style="6"/>
  </cols>
  <sheetData>
    <row r="1" spans="1:64" ht="13.9" customHeight="1" x14ac:dyDescent="0.2">
      <c r="A1" s="43"/>
      <c r="B1" s="44"/>
      <c r="C1" s="44"/>
      <c r="D1" s="44"/>
      <c r="E1" s="44"/>
      <c r="F1" s="44"/>
      <c r="G1" s="45"/>
      <c r="H1" s="44"/>
      <c r="I1" s="19"/>
      <c r="J1" s="19"/>
      <c r="K1" s="46" t="s">
        <v>15</v>
      </c>
      <c r="L1" s="19"/>
      <c r="M1" s="19"/>
      <c r="N1" s="20"/>
      <c r="O1" s="21" t="s">
        <v>5791</v>
      </c>
      <c r="P1" s="19"/>
      <c r="Q1" s="19"/>
      <c r="R1" s="22"/>
    </row>
    <row r="2" spans="1:64" ht="15.75" x14ac:dyDescent="0.2">
      <c r="A2" s="47"/>
      <c r="B2" s="48" t="s">
        <v>5782</v>
      </c>
      <c r="C2" s="49"/>
      <c r="D2" s="49"/>
      <c r="E2" s="49"/>
      <c r="F2" s="49"/>
      <c r="G2" s="50"/>
      <c r="H2" s="50"/>
      <c r="I2" s="51" t="s">
        <v>16</v>
      </c>
      <c r="J2" s="14" t="s">
        <v>17</v>
      </c>
      <c r="K2" s="14" t="s">
        <v>18</v>
      </c>
      <c r="L2" s="14" t="s">
        <v>19</v>
      </c>
      <c r="M2" s="14" t="s">
        <v>20</v>
      </c>
      <c r="N2" s="14" t="s">
        <v>21</v>
      </c>
      <c r="O2" s="14" t="s">
        <v>22</v>
      </c>
      <c r="P2" s="14" t="s">
        <v>23</v>
      </c>
      <c r="Q2" s="14" t="s">
        <v>24</v>
      </c>
      <c r="R2" s="14" t="s">
        <v>25</v>
      </c>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row>
    <row r="3" spans="1:64" ht="63" x14ac:dyDescent="0.2">
      <c r="A3" s="52" t="s">
        <v>5792</v>
      </c>
      <c r="B3" s="14" t="s">
        <v>3</v>
      </c>
      <c r="C3" s="14" t="s">
        <v>5783</v>
      </c>
      <c r="D3" s="14" t="s">
        <v>5789</v>
      </c>
      <c r="E3" s="14" t="s">
        <v>4</v>
      </c>
      <c r="F3" s="14" t="s">
        <v>5</v>
      </c>
      <c r="G3" s="14" t="s">
        <v>6</v>
      </c>
      <c r="H3" s="14"/>
      <c r="I3" s="13" t="s">
        <v>26</v>
      </c>
      <c r="J3" s="13" t="s">
        <v>27</v>
      </c>
      <c r="K3" s="53" t="s">
        <v>6487</v>
      </c>
      <c r="L3" s="13" t="s">
        <v>29</v>
      </c>
      <c r="M3" s="13" t="s">
        <v>30</v>
      </c>
      <c r="N3" s="13" t="s">
        <v>31</v>
      </c>
      <c r="O3" s="13" t="s">
        <v>32</v>
      </c>
      <c r="P3" s="13" t="s">
        <v>33</v>
      </c>
      <c r="Q3" s="13" t="s">
        <v>34</v>
      </c>
      <c r="R3" s="13" t="s">
        <v>35</v>
      </c>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row>
    <row r="4" spans="1:64" hidden="1" x14ac:dyDescent="0.2">
      <c r="A4" s="54" t="s">
        <v>252</v>
      </c>
      <c r="B4" s="55">
        <f>COUNTIFS(HCBSCompliance!$I$2:$I$455,$A4, HCBSCompliance!$D$2:$D$455, "096")  +COUNTIFS(HCBSCompliance!$I$2:$I$455,$A4, HCBSCompliance!$D$2:$D$455, "*113*")  +COUNTIFS(HCBSCompliance!$I$2:$I$455,$A4, HCBSCompliance!$D$2:$D$455, "*904*")  +COUNTIFS(HCBSCompliance!$I$2:$I$455,$A4, HCBSCompliance!$D$2:$D$455, "*905*")  +COUNTIFS(HCBSCompliance!$I$2:$I$455,$A4, HCBSCompliance!$D$2:$D$455, "*915*")  +COUNTIFS(HCBSCompliance!$I$2:$I$455,$A4, HCBSCompliance!$D$2:$D$455, "*910*")  +COUNTIFS(HCBSCompliance!$I$2:$I$455,$A4, HCBSCompliance!$D$2:$D$455, "*920*")</f>
        <v>0</v>
      </c>
      <c r="C4" s="55">
        <f>COUNTIFS(HCBSCompliance!$I$2:$I$455,$A4, HCBSCompliance!$D$2:$D$455, "096", HCBSCompliance!$G$2:$G$455,"*Completed*")  +COUNTIFS(HCBSCompliance!$I$2:$I$455,$A4, HCBSCompliance!$D$2:$D$455, "*113*", HCBSCompliance!$G$2:$G$455,"*Completed*")  +COUNTIFS(HCBSCompliance!$I$2:$I$455,$A4, HCBSCompliance!$D$2:$D$455, "*904*", HCBSCompliance!$G$2:$G$455,"*Completed*")  +COUNTIFS(HCBSCompliance!$I$2:$I$455,$A4, HCBSCompliance!$D$2:$D$455, "*905*", HCBSCompliance!$G$2:$G$455,"*Completed*")  +COUNTIFS(HCBSCompliance!$I$2:$I$455,$A4, HCBSCompliance!$D$2:$D$455, "*915*", HCBSCompliance!$G$2:$G$455,"*Completed*")  +COUNTIFS(HCBSCompliance!$I$2:$I$455,$A4, HCBSCompliance!$D$2:$D$455, "*910*", HCBSCompliance!$G$2:$G$455,"*Completed*")  +COUNTIFS(HCBSCompliance!$I$2:$I$455,$A4, HCBSCompliance!$D$2:$D$455, "*920*", HCBSCompliance!$G$2:$G$455,"*Completed*")  +COUNTIFS(HCBSCompliance!$I$2:$I$455,$A4, HCBSCompliance!$D$2:$D$455, "096", HCBSCompliance!$G$2:$G$455,"*Submitted*")  +COUNTIFS(HCBSCompliance!$I$2:$I$455,$A4, HCBSCompliance!$D$2:$D$455, "*113*", HCBSCompliance!$G$2:$G$455,"*Submitted*")  +COUNTIFS(HCBSCompliance!$I$2:$I$455,$A4, HCBSCompliance!$D$2:$D$455, "*904*", HCBSCompliance!$G$2:$G$455,"*Submitted*")  +COUNTIFS(HCBSCompliance!$I$2:$I$455,$A4, HCBSCompliance!$D$2:$D$455, "*905*", HCBSCompliance!$G$2:$G$455,"*Submitted*")  +COUNTIFS(HCBSCompliance!$I$2:$I$455,$A4, HCBSCompliance!$D$2:$D$455, "*915*", HCBSCompliance!$G$2:$G$455,"*Submitted*")  +COUNTIFS(HCBSCompliance!$I$2:$I$455,$A4, HCBSCompliance!$D$2:$D$455, "*910*", HCBSCompliance!$G$2:$G$455,"*Submitted*")  +COUNTIFS(HCBSCompliance!$I$2:$I$455,$A4, HCBSCompliance!$D$2:$D$455, "*920*", HCBSCompliance!$G$2:$G$455,"*Submitted*")</f>
        <v>0</v>
      </c>
      <c r="D4" s="56" t="str">
        <f>IFERROR(C4/B4, "n/a")</f>
        <v>n/a</v>
      </c>
      <c r="E4" s="56" t="str">
        <f>IFERROR((COUNTIFS(HCBSCompliance!$I$2:$I$455,$A4, HCBSCompliance!$D$2:$D$455, "096", HCBSCompliance!$FA$2:$FA$455,"*no*", HCBSCompliance!$G$2:$G$455, "*Completed*") + COUNTIFS(HCBSCompliance!$I$2:$I$455,$A4, HCBSCompliance!$D$2:$D$455, "*113*", HCBSCompliance!$FA$2:$FA$455,"*no*", HCBSCompliance!$G$2:$G$455, "*Completed*") + COUNTIFS(HCBSCompliance!$I$2:$I$455,$A4, HCBSCompliance!$D$2:$D$455, "*904*", HCBSCompliance!$FA$2:$FA$455,"*no*", HCBSCompliance!$G$2:$G$455, "*Completed*") + COUNTIFS(HCBSCompliance!$I$2:$I$455,$A4, HCBSCompliance!$D$2:$D$455, "*905*", HCBSCompliance!$FA$2:$FA$455,"*no*", HCBSCompliance!$G$2:$G$455, "*Completed*") + COUNTIFS(HCBSCompliance!$I$2:$I$455,$A4, HCBSCompliance!$D$2:$D$455, "*915*", HCBSCompliance!$FA$2:$FA$455,"*no*", HCBSCompliance!$G$2:$G$455, "*Completed*") + COUNTIFS(HCBSCompliance!$I$2:$I$455,$A4, HCBSCompliance!$D$2:$D$455, "*910*", HCBSCompliance!$FA$2:$FA$455,"*no*", HCBSCompliance!$G$2:$G$455, "*Completed*") + COUNTIFS(HCBSCompliance!$I$2:$I$455,$A4, HCBSCompliance!$D$2:$D$455, "*920*", HCBSCompliance!$FA$2:$FA$455,"*no*", HCBSCompliance!$G$2:$G$455, "*Completed*") + COUNTIFS(HCBSCompliance!$I$2:$I$455,$A4, HCBSCompliance!$D$2:$D$455, "096", HCBSCompliance!$FA$2:$FA$455,"*no*", HCBSCompliance!$G$2:$G$455, "*Submitted*") + COUNTIFS(HCBSCompliance!$I$2:$I$455,$A4, HCBSCompliance!$D$2:$D$455, "*113*", HCBSCompliance!$FA$2:$FA$455,"*no*", HCBSCompliance!$G$2:$G$455, "*Submitted*") + COUNTIFS(HCBSCompliance!$I$2:$I$455,$A4, HCBSCompliance!$D$2:$D$455, "*904*", HCBSCompliance!$FA$2:$FA$455,"*no*", HCBSCompliance!$G$2:$G$455, "*Submitted*") + COUNTIFS(HCBSCompliance!$I$2:$I$455,$A4, HCBSCompliance!$D$2:$D$455, "*905*", HCBSCompliance!$FA$2:$FA$455,"*no*", HCBSCompliance!$G$2:$G$455, "*Submitted*") + COUNTIFS(HCBSCompliance!$I$2:$I$455,$A4, HCBSCompliance!$D$2:$D$455, "*915*", HCBSCompliance!$FA$2:$FA$455,"*no*", HCBSCompliance!$G$2:$G$455, "*Submitted*") + COUNTIFS(HCBSCompliance!$I$2:$I$455,$A4, HCBSCompliance!$D$2:$D$455, "*910*", HCBSCompliance!$FA$2:$FA$455,"*no*", HCBSCompliance!$G$2:$G$455, "*Submitted*") + COUNTIFS(HCBSCompliance!$I$2:$I$455,$A4, HCBSCompliance!$D$2:$D$455, "*920*", HCBSCompliance!$FA$2:$FA$455,"*no*", HCBSCompliance!$G$2:$G$455, "*Submitted*"))  /  $C4, "n/a")</f>
        <v>n/a</v>
      </c>
      <c r="F4" s="56" t="str">
        <f>IFERROR((COUNTIFS(HCBSCompliance!$I$2:$I$455,$A4, HCBSCompliance!$D$2:$D$455, "096", HCBSCompliance!$FA$2:$FA$455,"*yes*", HCBSCompliance!$G$2:$G$455, "*Completed*") + COUNTIFS(HCBSCompliance!$I$2:$I$455,$A4, HCBSCompliance!$D$2:$D$455, "*113*", HCBSCompliance!$FA$2:$FA$455,"*yes*", HCBSCompliance!$G$2:$G$455, "*Completed*") + COUNTIFS(HCBSCompliance!$I$2:$I$455,$A4, HCBSCompliance!$D$2:$D$455, "*904*", HCBSCompliance!$FA$2:$FA$455,"*yes*", HCBSCompliance!$G$2:$G$455, "*Completed*") + COUNTIFS(HCBSCompliance!$I$2:$I$455,$A4, HCBSCompliance!$D$2:$D$455, "*905*", HCBSCompliance!$FA$2:$FA$455,"*yes*", HCBSCompliance!$G$2:$G$455, "*Completed*") + COUNTIFS(HCBSCompliance!$I$2:$I$455,$A4, HCBSCompliance!$D$2:$D$455, "*915*", HCBSCompliance!$FA$2:$FA$455,"*yes*", HCBSCompliance!$G$2:$G$455, "*Completed*") + COUNTIFS(HCBSCompliance!$I$2:$I$455,$A4, HCBSCompliance!$D$2:$D$455, "*910*", HCBSCompliance!$FA$2:$FA$455,"*yes*", HCBSCompliance!$G$2:$G$455, "*Completed*") + COUNTIFS(HCBSCompliance!$I$2:$I$455,$A4, HCBSCompliance!$D$2:$D$455, "*920*", HCBSCompliance!$FA$2:$FA$455,"*yes*", HCBSCompliance!$G$2:$G$455, "*Completed*") + COUNTIFS(HCBSCompliance!$I$2:$I$455,$A4, HCBSCompliance!$D$2:$D$455, "096", HCBSCompliance!$FA$2:$FA$455,"*yes*", HCBSCompliance!$G$2:$G$455, "*Submitted*") + COUNTIFS(HCBSCompliance!$I$2:$I$455,$A4, HCBSCompliance!$D$2:$D$455, "*113*", HCBSCompliance!$FA$2:$FA$455,"*yes*", HCBSCompliance!$G$2:$G$455, "*Submitted*") + COUNTIFS(HCBSCompliance!$I$2:$I$455,$A4, HCBSCompliance!$D$2:$D$455, "*904*", HCBSCompliance!$FA$2:$FA$455,"*yes*", HCBSCompliance!$G$2:$G$455, "*Submitted*") + COUNTIFS(HCBSCompliance!$I$2:$I$455,$A4, HCBSCompliance!$D$2:$D$455, "*905*", HCBSCompliance!$FA$2:$FA$455,"*yes*", HCBSCompliance!$G$2:$G$455, "*Submitted*") + COUNTIFS(HCBSCompliance!$I$2:$I$455,$A4, HCBSCompliance!$D$2:$D$455, "*915*", HCBSCompliance!$FA$2:$FA$455,"*yes*", HCBSCompliance!$G$2:$G$455, "*Submitted*") + COUNTIFS(HCBSCompliance!$I$2:$I$455,$A4, HCBSCompliance!$D$2:$D$455, "*910*", HCBSCompliance!$FA$2:$FA$455,"*yes*", HCBSCompliance!$G$2:$G$455, "*Submitted*") + COUNTIFS(HCBSCompliance!$I$2:$I$455,$A4, HCBSCompliance!$D$2:$D$455, "*920*", HCBSCompliance!$FA$2:$FA$455,"*yes*", HCBSCompliance!$G$2:$G$455, "*Submitted*"))  /  $C4, "n/a")</f>
        <v>n/a</v>
      </c>
      <c r="G4" s="57" t="str">
        <f>IFERROR((COUNTIFS(HCBSCompliance!$D$2:$D$455, "096", HCBSCompliance!$I$2:$I$455, $A4, HCBSCompliance!$G$2:$G$455, "*Completed*", HCBSCompliance!$FE$2:$FE$455, "TRUE") + COUNTIFS(HCBSCompliance!$D$2:$D$455, "*113*", HCBSCompliance!$I$2:$I$455, $A4, HCBSCompliance!$G$2:$G$455, "*Completed*", HCBSCompliance!$FE$2:$FE$455, "TRUE") + COUNTIFS(HCBSCompliance!$D$2:$D$455, "*904*", HCBSCompliance!$I$2:$I$455, $A4, HCBSCompliance!$G$2:$G$455, "*Completed*", HCBSCompliance!$FE$2:$FE$455, "TRUE") + COUNTIFS(HCBSCompliance!$D$2:$D$455, "*905*", HCBSCompliance!$I$2:$I$455, $A4, HCBSCompliance!$G$2:$G$455, "*Completed*", HCBSCompliance!$FE$2:$FE$455, "TRUE") + COUNTIFS(HCBSCompliance!$D$2:$D$455, "*915*", HCBSCompliance!$I$2:$I$455, $A4, HCBSCompliance!$G$2:$G$455, "*Completed*", HCBSCompliance!$FE$2:$FE$455, "TRUE") + COUNTIFS(HCBSCompliance!$D$2:$D$455, "*910*", HCBSCompliance!$I$2:$I$455, $A4, HCBSCompliance!$G$2:$G$455, "*Completed*", HCBSCompliance!$FE$2:$FE$455, "TRUE") + COUNTIFS(HCBSCompliance!$D$2:$D$455, "*920*", HCBSCompliance!$I$2:$I$455, $A4, HCBSCompliance!$G$2:$G$455, "*Completed*", HCBSCompliance!$FE$2:$FE$455, "TRUE") + COUNTIFS(HCBSCompliance!$D$2:$D$455, "096", HCBSCompliance!$I$2:$I$455, $A4, HCBSCompliance!$G$2:$G$455, "*Submitted*", HCBSCompliance!$FE$2:$FE$455, "TRUE") + COUNTIFS(HCBSCompliance!$D$2:$D$455, "*113*", HCBSCompliance!$I$2:$I$455, $A4, HCBSCompliance!$G$2:$G$455, "*Submitted*", HCBSCompliance!$FE$2:$FE$455, "TRUE") + COUNTIFS(HCBSCompliance!$D$2:$D$455, "*904*", HCBSCompliance!$I$2:$I$455, $A4, HCBSCompliance!$G$2:$G$455, "*Submitted*", HCBSCompliance!$FE$2:$FE$455, "TRUE") + COUNTIFS(HCBSCompliance!$D$2:$D$455, "*905*", HCBSCompliance!$I$2:$I$455, $A4, HCBSCompliance!$G$2:$G$455, "*Submitted*", HCBSCompliance!$FE$2:$FE$455, "TRUE") + COUNTIFS(HCBSCompliance!$D$2:$D$455, "*915*", HCBSCompliance!$I$2:$I$455, $A4, HCBSCompliance!$G$2:$G$455, "*Submitted*", HCBSCompliance!$FE$2:$FE$455, "TRUE") + COUNTIFS(HCBSCompliance!$D$2:$D$455, "*910*", HCBSCompliance!$I$2:$I$455, $A4, HCBSCompliance!$G$2:$G$455, "*Submitted*", HCBSCompliance!$FE$2:$FE$455, "TRUE") + COUNTIFS(HCBSCompliance!$D$2:$D$455, "*920*", HCBSCompliance!$I$2:$I$455, $A4, HCBSCompliance!$G$2:$G$455, "*Submitted*", HCBSCompliance!$FE$2:$FE$455, "TRUE")) /  $C4, "n/a")</f>
        <v>n/a</v>
      </c>
      <c r="H4" s="57"/>
      <c r="I4" s="55">
        <f>COUNTIFS(HCBSCompliance!$I$2:$I$455,$A4, HCBSCompliance!$D$2:$D$455, "096", HCBSCompliance!$G$2:$G$455,"*Completed*", HCBSCompliance!$BC$2:$BC$455,"*Partially*")   + COUNTIFS(HCBSCompliance!$I$2:$I$455,$A4, HCBSCompliance!$D$2:$D$455, "*113*", HCBSCompliance!$G$2:$G$455,"*Completed*", HCBSCompliance!$BC$2:$BC$455,"*Partially*")   + COUNTIFS(HCBSCompliance!$I$2:$I$455,$A4, HCBSCompliance!$D$2:$D$455, "*904*", HCBSCompliance!$G$2:$G$455,"*Completed*", HCBSCompliance!$BC$2:$BC$455,"*Partially*")   + COUNTIFS(HCBSCompliance!$I$2:$I$455,$A4, HCBSCompliance!$D$2:$D$455, "*905*", HCBSCompliance!$G$2:$G$455,"*Completed*", HCBSCompliance!$BC$2:$BC$455,"*Partially*")   + COUNTIFS(HCBSCompliance!$I$2:$I$455,$A4, HCBSCompliance!$D$2:$D$455, "*915*", HCBSCompliance!$G$2:$G$455,"*Completed*", HCBSCompliance!$BC$2:$BC$455,"*Partially*")   + COUNTIFS(HCBSCompliance!$I$2:$I$455,$A4, HCBSCompliance!$D$2:$D$455, "*910*", HCBSCompliance!$G$2:$G$455,"*Completed*", HCBSCompliance!$BC$2:$BC$455,"*Partially*")   + COUNTIFS(HCBSCompliance!$I$2:$I$455,$A4, HCBSCompliance!$D$2:$D$455, "*920*", HCBSCompliance!$G$2:$G$455,"*Completed*", HCBSCompliance!$BC$2:$BC$455,"*Partially*")   + COUNTIFS(HCBSCompliance!$I$2:$I$455,$A4, HCBSCompliance!$D$2:$D$455, "096", HCBSCompliance!$G$2:$G$455,"*Submitted*", HCBSCompliance!$BC$2:$BC$455,"*Partially*")   + COUNTIFS(HCBSCompliance!$I$2:$I$455,$A4, HCBSCompliance!$D$2:$D$455, "*113*", HCBSCompliance!$G$2:$G$455,"*Submitted*", HCBSCompliance!$BC$2:$BC$455,"*Partially*")   + COUNTIFS(HCBSCompliance!$I$2:$I$455,$A4, HCBSCompliance!$D$2:$D$455, "*904*", HCBSCompliance!$G$2:$G$455,"*Submitted*", HCBSCompliance!$BC$2:$BC$455,"*Partially*")   + COUNTIFS(HCBSCompliance!$I$2:$I$455,$A4, HCBSCompliance!$D$2:$D$455, "*905*", HCBSCompliance!$G$2:$G$455,"*Submitted*", HCBSCompliance!$BC$2:$BC$455,"*Partially*")   + COUNTIFS(HCBSCompliance!$I$2:$I$455,$A4, HCBSCompliance!$D$2:$D$455, "*915*", HCBSCompliance!$G$2:$G$455,"*Submitted*", HCBSCompliance!$BC$2:$BC$455,"*Partially*")   + COUNTIFS(HCBSCompliance!$I$2:$I$455,$A4, HCBSCompliance!$D$2:$D$455, "*910*", HCBSCompliance!$G$2:$G$455,"*Submitted*", HCBSCompliance!$BC$2:$BC$455,"*Partially*")   + COUNTIFS(HCBSCompliance!$I$2:$I$455,$A4, HCBSCompliance!$D$2:$D$455, "*920*", HCBSCompliance!$G$2:$G$455,"*Submitted*", HCBSCompliance!$BC$2:$BC$455,"*Partially*")   + COUNTIFS(HCBSCompliance!$I$2:$I$455,$A4, HCBSCompliance!$D$2:$D$455, "096", HCBSCompliance!$G$2:$G$455,"*Completed*", HCBSCompliance!$BC$2:$BC$455,"*NotMet*")   + COUNTIFS(HCBSCompliance!$I$2:$I$455,$A4, HCBSCompliance!$D$2:$D$455, "*113*", HCBSCompliance!$G$2:$G$455,"*Completed*", HCBSCompliance!$BC$2:$BC$455,"*NotMet*")   + COUNTIFS(HCBSCompliance!$I$2:$I$455,$A4, HCBSCompliance!$D$2:$D$455, "*904*", HCBSCompliance!$G$2:$G$455,"*Completed*", HCBSCompliance!$BC$2:$BC$455,"*NotMet*")   + COUNTIFS(HCBSCompliance!$I$2:$I$455,$A4, HCBSCompliance!$D$2:$D$455, "*905*", HCBSCompliance!$G$2:$G$455,"*Completed*", HCBSCompliance!$BC$2:$BC$455,"*NotMet*")   + COUNTIFS(HCBSCompliance!$I$2:$I$455,$A4, HCBSCompliance!$D$2:$D$455, "*915*", HCBSCompliance!$G$2:$G$455,"*Completed*", HCBSCompliance!$BC$2:$BC$455,"*NotMet*")   + COUNTIFS(HCBSCompliance!$I$2:$I$455,$A4, HCBSCompliance!$D$2:$D$455, "*910*", HCBSCompliance!$G$2:$G$455,"*Completed*", HCBSCompliance!$BC$2:$BC$455,"*NotMet*")   + COUNTIFS(HCBSCompliance!$I$2:$I$455,$A4, HCBSCompliance!$D$2:$D$455, "*920*", HCBSCompliance!$G$2:$G$455,"*Completed*", HCBSCompliance!$BC$2:$BC$455,"*NotMet*")   + COUNTIFS(HCBSCompliance!$I$2:$I$455,$A4, HCBSCompliance!$D$2:$D$455, "096", HCBSCompliance!$G$2:$G$455,"*Submitted*", HCBSCompliance!$BC$2:$BC$455,"*NotMet*")   + COUNTIFS(HCBSCompliance!$I$2:$I$455,$A4, HCBSCompliance!$D$2:$D$455, "*113*", HCBSCompliance!$G$2:$G$455,"*Submitted*", HCBSCompliance!$BC$2:$BC$455,"*NotMet*")   + COUNTIFS(HCBSCompliance!$I$2:$I$455,$A4, HCBSCompliance!$D$2:$D$455, "*904*", HCBSCompliance!$G$2:$G$455,"*Submitted*", HCBSCompliance!$BC$2:$BC$455,"*NotMet*")   + COUNTIFS(HCBSCompliance!$I$2:$I$455,$A4, HCBSCompliance!$D$2:$D$455, "*905*", HCBSCompliance!$G$2:$G$455,"*Submitted*", HCBSCompliance!$BC$2:$BC$455,"*NotMet*")   + COUNTIFS(HCBSCompliance!$I$2:$I$455,$A4, HCBSCompliance!$D$2:$D$455, "*915*", HCBSCompliance!$G$2:$G$455,"*Submitted*", HCBSCompliance!$BC$2:$BC$455,"*NotMet*")   + COUNTIFS(HCBSCompliance!$I$2:$I$455,$A4, HCBSCompliance!$D$2:$D$455, "*910*", HCBSCompliance!$G$2:$G$455,"*Submitted*", HCBSCompliance!$BC$2:$BC$455,"*NotMet*")   + COUNTIFS(HCBSCompliance!$I$2:$I$455,$A4, HCBSCompliance!$D$2:$D$455, "*920*", HCBSCompliance!$G$2:$G$455,"*Submitted*", HCBSCompliance!$BC$2:$BC$455,"*NotMet*")</f>
        <v>0</v>
      </c>
      <c r="J4" s="55">
        <f>COUNTIFS(HCBSCompliance!$I$2:$I$455,$A4, HCBSCompliance!$D$2:$D$455, "096", HCBSCompliance!$G$2:$G$455,"*Completed*", HCBSCompliance!$BI$2:$BI$455,"*Partially*")   + COUNTIFS(HCBSCompliance!$I$2:$I$455,$A4, HCBSCompliance!$D$2:$D$455, "*113*", HCBSCompliance!$G$2:$G$455,"*Completed*", HCBSCompliance!$BI$2:$BI$455,"*Partially*")   + COUNTIFS(HCBSCompliance!$I$2:$I$455,$A4, HCBSCompliance!$D$2:$D$455, "*904*", HCBSCompliance!$G$2:$G$455,"*Completed*", HCBSCompliance!$BI$2:$BI$455,"*Partially*")   + COUNTIFS(HCBSCompliance!$I$2:$I$455,$A4, HCBSCompliance!$D$2:$D$455, "*905*", HCBSCompliance!$G$2:$G$455,"*Completed*", HCBSCompliance!$BI$2:$BI$455,"*Partially*")   + COUNTIFS(HCBSCompliance!$I$2:$I$455,$A4, HCBSCompliance!$D$2:$D$455, "*915*", HCBSCompliance!$G$2:$G$455,"*Completed*", HCBSCompliance!$BI$2:$BI$455,"*Partially*")   + COUNTIFS(HCBSCompliance!$I$2:$I$455,$A4, HCBSCompliance!$D$2:$D$455, "*910*", HCBSCompliance!$G$2:$G$455,"*Completed*", HCBSCompliance!$BI$2:$BI$455,"*Partially*")   + COUNTIFS(HCBSCompliance!$I$2:$I$455,$A4, HCBSCompliance!$D$2:$D$455, "*920*", HCBSCompliance!$G$2:$G$455,"*Completed*", HCBSCompliance!$BI$2:$BI$455,"*Partially*")   + COUNTIFS(HCBSCompliance!$I$2:$I$455,$A4, HCBSCompliance!$D$2:$D$455, "096", HCBSCompliance!$G$2:$G$455,"*Submitted*", HCBSCompliance!$BI$2:$BI$455,"*Partially*")   + COUNTIFS(HCBSCompliance!$I$2:$I$455,$A4, HCBSCompliance!$D$2:$D$455, "*113*", HCBSCompliance!$G$2:$G$455,"*Submitted*", HCBSCompliance!$BI$2:$BI$455,"*Partially*")   + COUNTIFS(HCBSCompliance!$I$2:$I$455,$A4, HCBSCompliance!$D$2:$D$455, "*904*", HCBSCompliance!$G$2:$G$455,"*Submitted*", HCBSCompliance!$BI$2:$BI$455,"*Partially*")   + COUNTIFS(HCBSCompliance!$I$2:$I$455,$A4, HCBSCompliance!$D$2:$D$455, "*905*", HCBSCompliance!$G$2:$G$455,"*Submitted*", HCBSCompliance!$BI$2:$BI$455,"*Partially*")   + COUNTIFS(HCBSCompliance!$I$2:$I$455,$A4, HCBSCompliance!$D$2:$D$455, "*915*", HCBSCompliance!$G$2:$G$455,"*Submitted*", HCBSCompliance!$BI$2:$BI$455,"*Partially*")   + COUNTIFS(HCBSCompliance!$I$2:$I$455,$A4, HCBSCompliance!$D$2:$D$455, "*910*", HCBSCompliance!$G$2:$G$455,"*Submitted*", HCBSCompliance!$BI$2:$BI$455,"*Partially*")   + COUNTIFS(HCBSCompliance!$I$2:$I$455,$A4, HCBSCompliance!$D$2:$D$455, "*920*", HCBSCompliance!$G$2:$G$455,"*Submitted*", HCBSCompliance!$BI$2:$BI$455,"*Partially*")   + COUNTIFS(HCBSCompliance!$I$2:$I$455,$A4, HCBSCompliance!$D$2:$D$455, "096", HCBSCompliance!$G$2:$G$455,"*Completed*", HCBSCompliance!$BI$2:$BI$455,"*No*")   + COUNTIFS(HCBSCompliance!$I$2:$I$455,$A4, HCBSCompliance!$D$2:$D$455, "*113*", HCBSCompliance!$G$2:$G$455,"*Completed*", HCBSCompliance!$BI$2:$BI$455,"*No*")   + COUNTIFS(HCBSCompliance!$I$2:$I$455,$A4, HCBSCompliance!$D$2:$D$455, "*904*", HCBSCompliance!$G$2:$G$455,"*Completed*", HCBSCompliance!$BI$2:$BI$455,"*No*")   + COUNTIFS(HCBSCompliance!$I$2:$I$455,$A4, HCBSCompliance!$D$2:$D$455, "*905*", HCBSCompliance!$G$2:$G$455,"*Completed*", HCBSCompliance!$BI$2:$BI$455,"*No*")   + COUNTIFS(HCBSCompliance!$I$2:$I$455,$A4, HCBSCompliance!$D$2:$D$455, "*915*", HCBSCompliance!$G$2:$G$455,"*Completed*", HCBSCompliance!$BI$2:$BI$455,"*No*")   + COUNTIFS(HCBSCompliance!$I$2:$I$455,$A4, HCBSCompliance!$D$2:$D$455, "*910*", HCBSCompliance!$G$2:$G$455,"*Completed*", HCBSCompliance!$BI$2:$BI$455,"*No*")   + COUNTIFS(HCBSCompliance!$I$2:$I$455,$A4, HCBSCompliance!$D$2:$D$455, "*920*", HCBSCompliance!$G$2:$G$455,"*Completed*", HCBSCompliance!$BI$2:$BI$455,"*No*")   + COUNTIFS(HCBSCompliance!$I$2:$I$455,$A4, HCBSCompliance!$D$2:$D$455, "096", HCBSCompliance!$G$2:$G$455,"*Submitted*", HCBSCompliance!$BI$2:$BI$455,"*No*")   + COUNTIFS(HCBSCompliance!$I$2:$I$455,$A4, HCBSCompliance!$D$2:$D$455, "*113*", HCBSCompliance!$G$2:$G$455,"*Submitted*", HCBSCompliance!$BI$2:$BI$455,"*No*")   + COUNTIFS(HCBSCompliance!$I$2:$I$455,$A4, HCBSCompliance!$D$2:$D$455, "*904*", HCBSCompliance!$G$2:$G$455,"*Submitted*", HCBSCompliance!$BI$2:$BI$455,"*No*")   + COUNTIFS(HCBSCompliance!$I$2:$I$455,$A4, HCBSCompliance!$D$2:$D$455, "*905*", HCBSCompliance!$G$2:$G$455,"*Submitted*", HCBSCompliance!$BI$2:$BI$455,"*No*")   + COUNTIFS(HCBSCompliance!$I$2:$I$455,$A4, HCBSCompliance!$D$2:$D$455, "*915*", HCBSCompliance!$G$2:$G$455,"*Submitted*", HCBSCompliance!$BI$2:$BI$455,"*No*")   + COUNTIFS(HCBSCompliance!$I$2:$I$455,$A4, HCBSCompliance!$D$2:$D$455, "*910*", HCBSCompliance!$G$2:$G$455,"*Submitted*", HCBSCompliance!$BI$2:$BI$455,"*No*")   + COUNTIFS(HCBSCompliance!$I$2:$I$455,$A4, HCBSCompliance!$D$2:$D$455, "*920*", HCBSCompliance!$G$2:$G$455,"*Submitted*", HCBSCompliance!$BI$2:$BI$455,"*No*")</f>
        <v>0</v>
      </c>
      <c r="K4" s="55">
        <f>COUNTIFS(HCBSCompliance!$I$2:$I$455,$A4, HCBSCompliance!$D$2:$D$455, "096", HCBSCompliance!$G$2:$G$455,"*Completed*", HCBSCompliance!$CK$2:$CK$455,"*Partially*")   + COUNTIFS(HCBSCompliance!$I$2:$I$455,$A4, HCBSCompliance!$D$2:$D$455, "*113*", HCBSCompliance!$G$2:$G$455,"*Completed*", HCBSCompliance!$CK$2:$CK$455,"*Partially*")   + COUNTIFS(HCBSCompliance!$I$2:$I$455,$A4, HCBSCompliance!$D$2:$D$455, "*904*", HCBSCompliance!$G$2:$G$455,"*Completed*", HCBSCompliance!$CK$2:$CK$455,"*Partially*")   + COUNTIFS(HCBSCompliance!$I$2:$I$455,$A4, HCBSCompliance!$D$2:$D$455, "*905*", HCBSCompliance!$G$2:$G$455,"*Completed*", HCBSCompliance!$CK$2:$CK$455,"*Partially*")   + COUNTIFS(HCBSCompliance!$I$2:$I$455,$A4, HCBSCompliance!$D$2:$D$455, "*915*", HCBSCompliance!$G$2:$G$455,"*Completed*", HCBSCompliance!$CK$2:$CK$455,"*Partially*")   + COUNTIFS(HCBSCompliance!$I$2:$I$455,$A4, HCBSCompliance!$D$2:$D$455, "*910*", HCBSCompliance!$G$2:$G$455,"*Completed*", HCBSCompliance!$CK$2:$CK$455,"*Partially*")   + COUNTIFS(HCBSCompliance!$I$2:$I$455,$A4, HCBSCompliance!$D$2:$D$455, "*920*", HCBSCompliance!$G$2:$G$455,"*Completed*", HCBSCompliance!$CK$2:$CK$455,"*Partially*")   + COUNTIFS(HCBSCompliance!$I$2:$I$455,$A4, HCBSCompliance!$D$2:$D$455, "096", HCBSCompliance!$G$2:$G$455,"*Submitted*", HCBSCompliance!$CK$2:$CK$455,"*Partially*")   + COUNTIFS(HCBSCompliance!$I$2:$I$455,$A4, HCBSCompliance!$D$2:$D$455, "*113*", HCBSCompliance!$G$2:$G$455,"*Submitted*", HCBSCompliance!$CK$2:$CK$455,"*Partially*")   + COUNTIFS(HCBSCompliance!$I$2:$I$455,$A4, HCBSCompliance!$D$2:$D$455, "*904*", HCBSCompliance!$G$2:$G$455,"*Submitted*", HCBSCompliance!$CK$2:$CK$455,"*Partially*")   + COUNTIFS(HCBSCompliance!$I$2:$I$455,$A4, HCBSCompliance!$D$2:$D$455, "*905*", HCBSCompliance!$G$2:$G$455,"*Submitted*", HCBSCompliance!$CK$2:$CK$455,"*Partially*")   + COUNTIFS(HCBSCompliance!$I$2:$I$455,$A4, HCBSCompliance!$D$2:$D$455, "*915*", HCBSCompliance!$G$2:$G$455,"*Submitted*", HCBSCompliance!$CK$2:$CK$455,"*Partially*")   + COUNTIFS(HCBSCompliance!$I$2:$I$455,$A4, HCBSCompliance!$D$2:$D$455, "*910*", HCBSCompliance!$G$2:$G$455,"*Submitted*", HCBSCompliance!$CK$2:$CK$455,"*Partially*")   + COUNTIFS(HCBSCompliance!$I$2:$I$455,$A4, HCBSCompliance!$D$2:$D$455, "*920*", HCBSCompliance!$G$2:$G$455,"*Submitted*", HCBSCompliance!$CK$2:$CK$455,"*Partially*")   + COUNTIFS(HCBSCompliance!$I$2:$I$455,$A4, HCBSCompliance!$D$2:$D$455, "096", HCBSCompliance!$G$2:$G$455,"*Completed*", HCBSCompliance!$CK$2:$CK$455,"*No*")   + COUNTIFS(HCBSCompliance!$I$2:$I$455,$A4, HCBSCompliance!$D$2:$D$455, "*113*", HCBSCompliance!$G$2:$G$455,"*Completed*", HCBSCompliance!$CK$2:$CK$455,"*No*")   + COUNTIFS(HCBSCompliance!$I$2:$I$455,$A4, HCBSCompliance!$D$2:$D$455, "*904*", HCBSCompliance!$G$2:$G$455,"*Completed*", HCBSCompliance!$CK$2:$CK$455,"*No*")   + COUNTIFS(HCBSCompliance!$I$2:$I$455,$A4, HCBSCompliance!$D$2:$D$455, "*905*", HCBSCompliance!$G$2:$G$455,"*Completed*", HCBSCompliance!$CK$2:$CK$455,"*No*")   + COUNTIFS(HCBSCompliance!$I$2:$I$455,$A4, HCBSCompliance!$D$2:$D$455, "*915*", HCBSCompliance!$G$2:$G$455,"*Completed*", HCBSCompliance!$CK$2:$CK$455,"*No*")   + COUNTIFS(HCBSCompliance!$I$2:$I$455,$A4, HCBSCompliance!$D$2:$D$455, "*910*", HCBSCompliance!$G$2:$G$455,"*Completed*", HCBSCompliance!$CK$2:$CK$455,"*No*")   + COUNTIFS(HCBSCompliance!$I$2:$I$455,$A4, HCBSCompliance!$D$2:$D$455, "*920*", HCBSCompliance!$G$2:$G$455,"*Completed*", HCBSCompliance!$CK$2:$CK$455,"*No*")   + COUNTIFS(HCBSCompliance!$I$2:$I$455,$A4, HCBSCompliance!$D$2:$D$455, "096", HCBSCompliance!$G$2:$G$455,"*Submitted*", HCBSCompliance!$CK$2:$CK$455,"*No*")   + COUNTIFS(HCBSCompliance!$I$2:$I$455,$A4, HCBSCompliance!$D$2:$D$455, "*113*", HCBSCompliance!$G$2:$G$455,"*Submitted*", HCBSCompliance!$CK$2:$CK$455,"*No*")   + COUNTIFS(HCBSCompliance!$I$2:$I$455,$A4, HCBSCompliance!$D$2:$D$455, "*904*", HCBSCompliance!$G$2:$G$455,"*Submitted*", HCBSCompliance!$CK$2:$CK$455,"*No*")   + COUNTIFS(HCBSCompliance!$I$2:$I$455,$A4, HCBSCompliance!$D$2:$D$455, "*905*", HCBSCompliance!$G$2:$G$455,"*Submitted*", HCBSCompliance!$CK$2:$CK$455,"*No*")   + COUNTIFS(HCBSCompliance!$I$2:$I$455,$A4, HCBSCompliance!$D$2:$D$455, "*915*", HCBSCompliance!$G$2:$G$455,"*Submitted*", HCBSCompliance!$CK$2:$CK$455,"*No*")   + COUNTIFS(HCBSCompliance!$I$2:$I$455,$A4, HCBSCompliance!$D$2:$D$455, "*910*", HCBSCompliance!$G$2:$G$455,"*Submitted*", HCBSCompliance!$CK$2:$CK$455,"*No*")   + COUNTIFS(HCBSCompliance!$I$2:$I$455,$A4, HCBSCompliance!$D$2:$D$455, "*920*", HCBSCompliance!$G$2:$G$455,"*Submitted*", HCBSCompliance!$CK$2:$CK$455,"*No*")</f>
        <v>0</v>
      </c>
      <c r="L4" s="55">
        <f>COUNTIFS(HCBSCompliance!$I$2:$I$455,$A4, HCBSCompliance!$D$2:$D$455, "096", HCBSCompliance!$G$2:$G$455,"*Completed*", HCBSCompliance!$CY$2:$CY$455,"*Partially*")   + COUNTIFS(HCBSCompliance!$I$2:$I$455,$A4, HCBSCompliance!$D$2:$D$455, "*113*", HCBSCompliance!$G$2:$G$455,"*Completed*", HCBSCompliance!$CY$2:$CY$455,"*Partially*")   + COUNTIFS(HCBSCompliance!$I$2:$I$455,$A4, HCBSCompliance!$D$2:$D$455, "*904*", HCBSCompliance!$G$2:$G$455,"*Completed*", HCBSCompliance!$CY$2:$CY$455,"*Partially*")   + COUNTIFS(HCBSCompliance!$I$2:$I$455,$A4, HCBSCompliance!$D$2:$D$455, "*905*", HCBSCompliance!$G$2:$G$455,"*Completed*", HCBSCompliance!$CY$2:$CY$455,"*Partially*")   + COUNTIFS(HCBSCompliance!$I$2:$I$455,$A4, HCBSCompliance!$D$2:$D$455, "*915*", HCBSCompliance!$G$2:$G$455,"*Completed*", HCBSCompliance!$CY$2:$CY$455,"*Partially*")   + COUNTIFS(HCBSCompliance!$I$2:$I$455,$A4, HCBSCompliance!$D$2:$D$455, "*910*", HCBSCompliance!$G$2:$G$455,"*Completed*", HCBSCompliance!$CY$2:$CY$455,"*Partially*")   + COUNTIFS(HCBSCompliance!$I$2:$I$455,$A4, HCBSCompliance!$D$2:$D$455, "*920*", HCBSCompliance!$G$2:$G$455,"*Completed*", HCBSCompliance!$CY$2:$CY$455,"*Partially*")   + COUNTIFS(HCBSCompliance!$I$2:$I$455,$A4, HCBSCompliance!$D$2:$D$455, "096", HCBSCompliance!$G$2:$G$455,"*Submitted*", HCBSCompliance!$CY$2:$CY$455,"*Partially*")   + COUNTIFS(HCBSCompliance!$I$2:$I$455,$A4, HCBSCompliance!$D$2:$D$455, "*113*", HCBSCompliance!$G$2:$G$455,"*Submitted*", HCBSCompliance!$CY$2:$CY$455,"*Partially*")   + COUNTIFS(HCBSCompliance!$I$2:$I$455,$A4, HCBSCompliance!$D$2:$D$455, "*904*", HCBSCompliance!$G$2:$G$455,"*Submitted*", HCBSCompliance!$CY$2:$CY$455,"*Partially*")   + COUNTIFS(HCBSCompliance!$I$2:$I$455,$A4, HCBSCompliance!$D$2:$D$455, "*905*", HCBSCompliance!$G$2:$G$455,"*Submitted*", HCBSCompliance!$CY$2:$CY$455,"*Partially*")   + COUNTIFS(HCBSCompliance!$I$2:$I$455,$A4, HCBSCompliance!$D$2:$D$455, "*915*", HCBSCompliance!$G$2:$G$455,"*Submitted*", HCBSCompliance!$CY$2:$CY$455,"*Partially*")   + COUNTIFS(HCBSCompliance!$I$2:$I$455,$A4, HCBSCompliance!$D$2:$D$455, "*910*", HCBSCompliance!$G$2:$G$455,"*Submitted*", HCBSCompliance!$CY$2:$CY$455,"*Partially*")   + COUNTIFS(HCBSCompliance!$I$2:$I$455,$A4, HCBSCompliance!$D$2:$D$455, "*920*", HCBSCompliance!$G$2:$G$455,"*Submitted*", HCBSCompliance!$CY$2:$CY$455,"*Partially*")   + COUNTIFS(HCBSCompliance!$I$2:$I$455,$A4, HCBSCompliance!$D$2:$D$455, "096", HCBSCompliance!$G$2:$G$455,"*Completed*", HCBSCompliance!$CY$2:$CY$455,"*No*")   + COUNTIFS(HCBSCompliance!$I$2:$I$455,$A4, HCBSCompliance!$D$2:$D$455, "*113*", HCBSCompliance!$G$2:$G$455,"*Completed*", HCBSCompliance!$CY$2:$CY$455,"*No*")   + COUNTIFS(HCBSCompliance!$I$2:$I$455,$A4, HCBSCompliance!$D$2:$D$455, "*904*", HCBSCompliance!$G$2:$G$455,"*Completed*", HCBSCompliance!$CY$2:$CY$455,"*No*")   + COUNTIFS(HCBSCompliance!$I$2:$I$455,$A4, HCBSCompliance!$D$2:$D$455, "*905*", HCBSCompliance!$G$2:$G$455,"*Completed*", HCBSCompliance!$CY$2:$CY$455,"*No*")   + COUNTIFS(HCBSCompliance!$I$2:$I$455,$A4, HCBSCompliance!$D$2:$D$455, "*915*", HCBSCompliance!$G$2:$G$455,"*Completed*", HCBSCompliance!$CY$2:$CY$455,"*No*")   + COUNTIFS(HCBSCompliance!$I$2:$I$455,$A4, HCBSCompliance!$D$2:$D$455, "*910*", HCBSCompliance!$G$2:$G$455,"*Completed*", HCBSCompliance!$CY$2:$CY$455,"*No*")   + COUNTIFS(HCBSCompliance!$I$2:$I$455,$A4, HCBSCompliance!$D$2:$D$455, "*920*", HCBSCompliance!$G$2:$G$455,"*Completed*", HCBSCompliance!$CY$2:$CY$455,"*No*")   + COUNTIFS(HCBSCompliance!$I$2:$I$455,$A4, HCBSCompliance!$D$2:$D$455, "096", HCBSCompliance!$G$2:$G$455,"*Submitted*", HCBSCompliance!$CY$2:$CY$455,"*No*")   + COUNTIFS(HCBSCompliance!$I$2:$I$455,$A4, HCBSCompliance!$D$2:$D$455, "*113*", HCBSCompliance!$G$2:$G$455,"*Submitted*", HCBSCompliance!$CY$2:$CY$455,"*No*")   + COUNTIFS(HCBSCompliance!$I$2:$I$455,$A4, HCBSCompliance!$D$2:$D$455, "*904*", HCBSCompliance!$G$2:$G$455,"*Submitted*", HCBSCompliance!$CY$2:$CY$455,"*No*")   + COUNTIFS(HCBSCompliance!$I$2:$I$455,$A4, HCBSCompliance!$D$2:$D$455, "*905*", HCBSCompliance!$G$2:$G$455,"*Submitted*", HCBSCompliance!$CY$2:$CY$455,"*No*")   + COUNTIFS(HCBSCompliance!$I$2:$I$455,$A4, HCBSCompliance!$D$2:$D$455, "*915*", HCBSCompliance!$G$2:$G$455,"*Submitted*", HCBSCompliance!$CY$2:$CY$455,"*No*")   + COUNTIFS(HCBSCompliance!$I$2:$I$455,$A4, HCBSCompliance!$D$2:$D$455, "*910*", HCBSCompliance!$G$2:$G$455,"*Submitted*", HCBSCompliance!$CY$2:$CY$455,"*No*")   + COUNTIFS(HCBSCompliance!$I$2:$I$455,$A4, HCBSCompliance!$D$2:$D$455, "*920*", HCBSCompliance!$G$2:$G$455,"*Submitted*", HCBSCompliance!$CY$2:$CY$455,"*No*")</f>
        <v>0</v>
      </c>
      <c r="M4" s="55">
        <f>COUNTIFS(HCBSCompliance!$I$2:$I$455,$A4, HCBSCompliance!$D$2:$D$455, "096", HCBSCompliance!$G$2:$G$455,"*Completed*", HCBSCompliance!$DI$2:$DI$455,"*Partially*")   + COUNTIFS(HCBSCompliance!$I$2:$I$455,$A4, HCBSCompliance!$D$2:$D$455, "*113*", HCBSCompliance!$G$2:$G$455,"*Completed*", HCBSCompliance!$DI$2:$DI$455,"*Partially*")   + COUNTIFS(HCBSCompliance!$I$2:$I$455,$A4, HCBSCompliance!$D$2:$D$455, "*904*", HCBSCompliance!$G$2:$G$455,"*Completed*", HCBSCompliance!$DI$2:$DI$455,"*Partially*")   + COUNTIFS(HCBSCompliance!$I$2:$I$455,$A4, HCBSCompliance!$D$2:$D$455, "*905*", HCBSCompliance!$G$2:$G$455,"*Completed*", HCBSCompliance!$DI$2:$DI$455,"*Partially*")   + COUNTIFS(HCBSCompliance!$I$2:$I$455,$A4, HCBSCompliance!$D$2:$D$455, "*915*", HCBSCompliance!$G$2:$G$455,"*Completed*", HCBSCompliance!$DI$2:$DI$455,"*Partially*")   + COUNTIFS(HCBSCompliance!$I$2:$I$455,$A4, HCBSCompliance!$D$2:$D$455, "*910*", HCBSCompliance!$G$2:$G$455,"*Completed*", HCBSCompliance!$DI$2:$DI$455,"*Partially*")   + COUNTIFS(HCBSCompliance!$I$2:$I$455,$A4, HCBSCompliance!$D$2:$D$455, "*920*", HCBSCompliance!$G$2:$G$455,"*Completed*", HCBSCompliance!$DI$2:$DI$455,"*Partially*")   + COUNTIFS(HCBSCompliance!$I$2:$I$455,$A4, HCBSCompliance!$D$2:$D$455, "096", HCBSCompliance!$G$2:$G$455,"*Submitted*", HCBSCompliance!$DI$2:$DI$455,"*Partially*")   + COUNTIFS(HCBSCompliance!$I$2:$I$455,$A4, HCBSCompliance!$D$2:$D$455, "*113*", HCBSCompliance!$G$2:$G$455,"*Submitted*", HCBSCompliance!$DI$2:$DI$455,"*Partially*")   + COUNTIFS(HCBSCompliance!$I$2:$I$455,$A4, HCBSCompliance!$D$2:$D$455, "*904*", HCBSCompliance!$G$2:$G$455,"*Submitted*", HCBSCompliance!$DI$2:$DI$455,"*Partially*")   + COUNTIFS(HCBSCompliance!$I$2:$I$455,$A4, HCBSCompliance!$D$2:$D$455, "*905*", HCBSCompliance!$G$2:$G$455,"*Submitted*", HCBSCompliance!$DI$2:$DI$455,"*Partially*")   + COUNTIFS(HCBSCompliance!$I$2:$I$455,$A4, HCBSCompliance!$D$2:$D$455, "*915*", HCBSCompliance!$G$2:$G$455,"*Submitted*", HCBSCompliance!$DI$2:$DI$455,"*Partially*")   + COUNTIFS(HCBSCompliance!$I$2:$I$455,$A4, HCBSCompliance!$D$2:$D$455, "*910*", HCBSCompliance!$G$2:$G$455,"*Submitted*", HCBSCompliance!$DI$2:$DI$455,"*Partially*")   + COUNTIFS(HCBSCompliance!$I$2:$I$455,$A4, HCBSCompliance!$D$2:$D$455, "*920*", HCBSCompliance!$G$2:$G$455,"*Submitted*", HCBSCompliance!$DI$2:$DI$455,"*Partially*")   + COUNTIFS(HCBSCompliance!$I$2:$I$455,$A4, HCBSCompliance!$D$2:$D$455, "096", HCBSCompliance!$G$2:$G$455,"*Completed*", HCBSCompliance!$DI$2:$DI$455,"*No*")   + COUNTIFS(HCBSCompliance!$I$2:$I$455,$A4, HCBSCompliance!$D$2:$D$455, "*113*", HCBSCompliance!$G$2:$G$455,"*Completed*", HCBSCompliance!$DI$2:$DI$455,"*No*")   + COUNTIFS(HCBSCompliance!$I$2:$I$455,$A4, HCBSCompliance!$D$2:$D$455, "*904*", HCBSCompliance!$G$2:$G$455,"*Completed*", HCBSCompliance!$DI$2:$DI$455,"*No*")   + COUNTIFS(HCBSCompliance!$I$2:$I$455,$A4, HCBSCompliance!$D$2:$D$455, "*905*", HCBSCompliance!$G$2:$G$455,"*Completed*", HCBSCompliance!$DI$2:$DI$455,"*No*")   + COUNTIFS(HCBSCompliance!$I$2:$I$455,$A4, HCBSCompliance!$D$2:$D$455, "*915*", HCBSCompliance!$G$2:$G$455,"*Completed*", HCBSCompliance!$DI$2:$DI$455,"*No*")   + COUNTIFS(HCBSCompliance!$I$2:$I$455,$A4, HCBSCompliance!$D$2:$D$455, "*910*", HCBSCompliance!$G$2:$G$455,"*Completed*", HCBSCompliance!$DI$2:$DI$455,"*No*")   + COUNTIFS(HCBSCompliance!$I$2:$I$455,$A4, HCBSCompliance!$D$2:$D$455, "*920*", HCBSCompliance!$G$2:$G$455,"*Completed*", HCBSCompliance!$DI$2:$DI$455,"*No*")   + COUNTIFS(HCBSCompliance!$I$2:$I$455,$A4, HCBSCompliance!$D$2:$D$455, "096", HCBSCompliance!$G$2:$G$455,"*Submitted*", HCBSCompliance!$DI$2:$DI$455,"*No*")   + COUNTIFS(HCBSCompliance!$I$2:$I$455,$A4, HCBSCompliance!$D$2:$D$455, "*113*", HCBSCompliance!$G$2:$G$455,"*Submitted*", HCBSCompliance!$DI$2:$DI$455,"*No*")   + COUNTIFS(HCBSCompliance!$I$2:$I$455,$A4, HCBSCompliance!$D$2:$D$455, "*904*", HCBSCompliance!$G$2:$G$455,"*Submitted*", HCBSCompliance!$DI$2:$DI$455,"*No*")   + COUNTIFS(HCBSCompliance!$I$2:$I$455,$A4, HCBSCompliance!$D$2:$D$455, "*905*", HCBSCompliance!$G$2:$G$455,"*Submitted*", HCBSCompliance!$DI$2:$DI$455,"*No*")   + COUNTIFS(HCBSCompliance!$I$2:$I$455,$A4, HCBSCompliance!$D$2:$D$455, "*915*", HCBSCompliance!$G$2:$G$455,"*Submitted*", HCBSCompliance!$DI$2:$DI$455,"*No*")   + COUNTIFS(HCBSCompliance!$I$2:$I$455,$A4, HCBSCompliance!$D$2:$D$455, "*910*", HCBSCompliance!$G$2:$G$455,"*Submitted*", HCBSCompliance!$DI$2:$DI$455,"*No*")   + COUNTIFS(HCBSCompliance!$I$2:$I$455,$A4, HCBSCompliance!$D$2:$D$455, "*920*", HCBSCompliance!$G$2:$G$455,"*Submitted*", HCBSCompliance!$DI$2:$DI$455,"*No*")</f>
        <v>0</v>
      </c>
      <c r="N4" s="55">
        <f>COUNTIFS(HCBSCompliance!$I$2:$I$455,$A4, HCBSCompliance!$D$2:$D$455, "096", HCBSCompliance!$G$2:$G$455,"*Completed*", HCBSCompliance!$DQ$2:$DQ$455,"*Partially*")   + COUNTIFS(HCBSCompliance!$I$2:$I$455,$A4, HCBSCompliance!$D$2:$D$455, "*113*", HCBSCompliance!$G$2:$G$455,"*Completed*", HCBSCompliance!$DQ$2:$DQ$455,"*Partially*")   + COUNTIFS(HCBSCompliance!$I$2:$I$455,$A4, HCBSCompliance!$D$2:$D$455, "*904*", HCBSCompliance!$G$2:$G$455,"*Completed*", HCBSCompliance!$DQ$2:$DQ$455,"*Partially*")   + COUNTIFS(HCBSCompliance!$I$2:$I$455,$A4, HCBSCompliance!$D$2:$D$455, "*905*", HCBSCompliance!$G$2:$G$455,"*Completed*", HCBSCompliance!$DQ$2:$DQ$455,"*Partially*")   + COUNTIFS(HCBSCompliance!$I$2:$I$455,$A4, HCBSCompliance!$D$2:$D$455, "*915*", HCBSCompliance!$G$2:$G$455,"*Completed*", HCBSCompliance!$DQ$2:$DQ$455,"*Partially*")   + COUNTIFS(HCBSCompliance!$I$2:$I$455,$A4, HCBSCompliance!$D$2:$D$455, "*910*", HCBSCompliance!$G$2:$G$455,"*Completed*", HCBSCompliance!$DQ$2:$DQ$455,"*Partially*")   + COUNTIFS(HCBSCompliance!$I$2:$I$455,$A4, HCBSCompliance!$D$2:$D$455, "*920*", HCBSCompliance!$G$2:$G$455,"*Completed*", HCBSCompliance!$DQ$2:$DQ$455,"*Partially*")   + COUNTIFS(HCBSCompliance!$I$2:$I$455,$A4, HCBSCompliance!$D$2:$D$455, "096", HCBSCompliance!$G$2:$G$455,"*Submitted*", HCBSCompliance!$DQ$2:$DQ$455,"*Partially*")   + COUNTIFS(HCBSCompliance!$I$2:$I$455,$A4, HCBSCompliance!$D$2:$D$455, "*113*", HCBSCompliance!$G$2:$G$455,"*Submitted*", HCBSCompliance!$DQ$2:$DQ$455,"*Partially*")   + COUNTIFS(HCBSCompliance!$I$2:$I$455,$A4, HCBSCompliance!$D$2:$D$455, "*904*", HCBSCompliance!$G$2:$G$455,"*Submitted*", HCBSCompliance!$DQ$2:$DQ$455,"*Partially*")   + COUNTIFS(HCBSCompliance!$I$2:$I$455,$A4, HCBSCompliance!$D$2:$D$455, "*905*", HCBSCompliance!$G$2:$G$455,"*Submitted*", HCBSCompliance!$DQ$2:$DQ$455,"*Partially*")   + COUNTIFS(HCBSCompliance!$I$2:$I$455,$A4, HCBSCompliance!$D$2:$D$455, "*915*", HCBSCompliance!$G$2:$G$455,"*Submitted*", HCBSCompliance!$DQ$2:$DQ$455,"*Partially*")   + COUNTIFS(HCBSCompliance!$I$2:$I$455,$A4, HCBSCompliance!$D$2:$D$455, "*910*", HCBSCompliance!$G$2:$G$455,"*Submitted*", HCBSCompliance!$DQ$2:$DQ$455,"*Partially*")   + COUNTIFS(HCBSCompliance!$I$2:$I$455,$A4, HCBSCompliance!$D$2:$D$455, "*920*", HCBSCompliance!$G$2:$G$455,"*Submitted*", HCBSCompliance!$DQ$2:$DQ$455,"*Partially*")   + COUNTIFS(HCBSCompliance!$I$2:$I$455,$A4, HCBSCompliance!$D$2:$D$455, "096", HCBSCompliance!$G$2:$G$455,"*Completed*", HCBSCompliance!$DQ$2:$DQ$455,"*No*")   + COUNTIFS(HCBSCompliance!$I$2:$I$455,$A4, HCBSCompliance!$D$2:$D$455, "*113*", HCBSCompliance!$G$2:$G$455,"*Completed*", HCBSCompliance!$DQ$2:$DQ$455,"*No*")   + COUNTIFS(HCBSCompliance!$I$2:$I$455,$A4, HCBSCompliance!$D$2:$D$455, "*904*", HCBSCompliance!$G$2:$G$455,"*Completed*", HCBSCompliance!$DQ$2:$DQ$455,"*No*")   + COUNTIFS(HCBSCompliance!$I$2:$I$455,$A4, HCBSCompliance!$D$2:$D$455, "*905*", HCBSCompliance!$G$2:$G$455,"*Completed*", HCBSCompliance!$DQ$2:$DQ$455,"*No*")   + COUNTIFS(HCBSCompliance!$I$2:$I$455,$A4, HCBSCompliance!$D$2:$D$455, "*915*", HCBSCompliance!$G$2:$G$455,"*Completed*", HCBSCompliance!$DQ$2:$DQ$455,"*No*")   + COUNTIFS(HCBSCompliance!$I$2:$I$455,$A4, HCBSCompliance!$D$2:$D$455, "*910*", HCBSCompliance!$G$2:$G$455,"*Completed*", HCBSCompliance!$DQ$2:$DQ$455,"*No*")   + COUNTIFS(HCBSCompliance!$I$2:$I$455,$A4, HCBSCompliance!$D$2:$D$455, "*920*", HCBSCompliance!$G$2:$G$455,"*Completed*", HCBSCompliance!$DQ$2:$DQ$455,"*No*")   + COUNTIFS(HCBSCompliance!$I$2:$I$455,$A4, HCBSCompliance!$D$2:$D$455, "096", HCBSCompliance!$G$2:$G$455,"*Submitted*", HCBSCompliance!$DQ$2:$DQ$455,"*No*")   + COUNTIFS(HCBSCompliance!$I$2:$I$455,$A4, HCBSCompliance!$D$2:$D$455, "*113*", HCBSCompliance!$G$2:$G$455,"*Submitted*", HCBSCompliance!$DQ$2:$DQ$455,"*No*")   + COUNTIFS(HCBSCompliance!$I$2:$I$455,$A4, HCBSCompliance!$D$2:$D$455, "*904*", HCBSCompliance!$G$2:$G$455,"*Submitted*", HCBSCompliance!$DQ$2:$DQ$455,"*No*")   + COUNTIFS(HCBSCompliance!$I$2:$I$455,$A4, HCBSCompliance!$D$2:$D$455, "*905*", HCBSCompliance!$G$2:$G$455,"*Submitted*", HCBSCompliance!$DQ$2:$DQ$455,"*No*")   + COUNTIFS(HCBSCompliance!$I$2:$I$455,$A4, HCBSCompliance!$D$2:$D$455, "*915*", HCBSCompliance!$G$2:$G$455,"*Submitted*", HCBSCompliance!$DQ$2:$DQ$455,"*No*")   + COUNTIFS(HCBSCompliance!$I$2:$I$455,$A4, HCBSCompliance!$D$2:$D$455, "*910*", HCBSCompliance!$G$2:$G$455,"*Submitted*", HCBSCompliance!$DQ$2:$DQ$455,"*No*")   + COUNTIFS(HCBSCompliance!$I$2:$I$455,$A4, HCBSCompliance!$D$2:$D$455, "*920*", HCBSCompliance!$G$2:$G$455,"*Submitted*", HCBSCompliance!$DQ$2:$DQ$455,"*No*")</f>
        <v>0</v>
      </c>
      <c r="O4" s="55">
        <f>COUNTIFS(HCBSCompliance!$I$2:$I$455,$A4, HCBSCompliance!$D$2:$D$455, "096", HCBSCompliance!$G$2:$G$455,"*Completed*", HCBSCompliance!$EC$2:$EC$455,"*Partially*")   + COUNTIFS(HCBSCompliance!$I$2:$I$455,$A4, HCBSCompliance!$D$2:$D$455, "*113*", HCBSCompliance!$G$2:$G$455,"*Completed*", HCBSCompliance!$EC$2:$EC$455,"*Partially*")   + COUNTIFS(HCBSCompliance!$I$2:$I$455,$A4, HCBSCompliance!$D$2:$D$455, "*904*", HCBSCompliance!$G$2:$G$455,"*Completed*", HCBSCompliance!$EC$2:$EC$455,"*Partially*")   + COUNTIFS(HCBSCompliance!$I$2:$I$455,$A4, HCBSCompliance!$D$2:$D$455, "*905*", HCBSCompliance!$G$2:$G$455,"*Completed*", HCBSCompliance!$EC$2:$EC$455,"*Partially*")   + COUNTIFS(HCBSCompliance!$I$2:$I$455,$A4, HCBSCompliance!$D$2:$D$455, "*915*", HCBSCompliance!$G$2:$G$455,"*Completed*", HCBSCompliance!$EC$2:$EC$455,"*Partially*")   + COUNTIFS(HCBSCompliance!$I$2:$I$455,$A4, HCBSCompliance!$D$2:$D$455, "*910*", HCBSCompliance!$G$2:$G$455,"*Completed*", HCBSCompliance!$EC$2:$EC$455,"*Partially*")   + COUNTIFS(HCBSCompliance!$I$2:$I$455,$A4, HCBSCompliance!$D$2:$D$455, "*920*", HCBSCompliance!$G$2:$G$455,"*Completed*", HCBSCompliance!$EC$2:$EC$455,"*Partially*")   + COUNTIFS(HCBSCompliance!$I$2:$I$455,$A4, HCBSCompliance!$D$2:$D$455, "096", HCBSCompliance!$G$2:$G$455,"*Submitted*", HCBSCompliance!$EC$2:$EC$455,"*Partially*")   + COUNTIFS(HCBSCompliance!$I$2:$I$455,$A4, HCBSCompliance!$D$2:$D$455, "*113*", HCBSCompliance!$G$2:$G$455,"*Submitted*", HCBSCompliance!$EC$2:$EC$455,"*Partially*")   + COUNTIFS(HCBSCompliance!$I$2:$I$455,$A4, HCBSCompliance!$D$2:$D$455, "*904*", HCBSCompliance!$G$2:$G$455,"*Submitted*", HCBSCompliance!$EC$2:$EC$455,"*Partially*")   + COUNTIFS(HCBSCompliance!$I$2:$I$455,$A4, HCBSCompliance!$D$2:$D$455, "*905*", HCBSCompliance!$G$2:$G$455,"*Submitted*", HCBSCompliance!$EC$2:$EC$455,"*Partially*")   + COUNTIFS(HCBSCompliance!$I$2:$I$455,$A4, HCBSCompliance!$D$2:$D$455, "*915*", HCBSCompliance!$G$2:$G$455,"*Submitted*", HCBSCompliance!$EC$2:$EC$455,"*Partially*")   + COUNTIFS(HCBSCompliance!$I$2:$I$455,$A4, HCBSCompliance!$D$2:$D$455, "*910*", HCBSCompliance!$G$2:$G$455,"*Submitted*", HCBSCompliance!$EC$2:$EC$455,"*Partially*")   + COUNTIFS(HCBSCompliance!$I$2:$I$455,$A4, HCBSCompliance!$D$2:$D$455, "*920*", HCBSCompliance!$G$2:$G$455,"*Submitted*", HCBSCompliance!$EC$2:$EC$455,"*Partially*")   + COUNTIFS(HCBSCompliance!$I$2:$I$455,$A4, HCBSCompliance!$D$2:$D$455, "096", HCBSCompliance!$G$2:$G$455,"*Completed*", HCBSCompliance!$EC$2:$EC$455,"*No*")   + COUNTIFS(HCBSCompliance!$I$2:$I$455,$A4, HCBSCompliance!$D$2:$D$455, "*113*", HCBSCompliance!$G$2:$G$455,"*Completed*", HCBSCompliance!$EC$2:$EC$455,"*No*")   + COUNTIFS(HCBSCompliance!$I$2:$I$455,$A4, HCBSCompliance!$D$2:$D$455, "*904*", HCBSCompliance!$G$2:$G$455,"*Completed*", HCBSCompliance!$EC$2:$EC$455,"*No*")   + COUNTIFS(HCBSCompliance!$I$2:$I$455,$A4, HCBSCompliance!$D$2:$D$455, "*905*", HCBSCompliance!$G$2:$G$455,"*Completed*", HCBSCompliance!$EC$2:$EC$455,"*No*")   + COUNTIFS(HCBSCompliance!$I$2:$I$455,$A4, HCBSCompliance!$D$2:$D$455, "*915*", HCBSCompliance!$G$2:$G$455,"*Completed*", HCBSCompliance!$EC$2:$EC$455,"*No*")   + COUNTIFS(HCBSCompliance!$I$2:$I$455,$A4, HCBSCompliance!$D$2:$D$455, "*910*", HCBSCompliance!$G$2:$G$455,"*Completed*", HCBSCompliance!$EC$2:$EC$455,"*No*")   + COUNTIFS(HCBSCompliance!$I$2:$I$455,$A4, HCBSCompliance!$D$2:$D$455, "*920*", HCBSCompliance!$G$2:$G$455,"*Completed*", HCBSCompliance!$EC$2:$EC$455,"*No*")   + COUNTIFS(HCBSCompliance!$I$2:$I$455,$A4, HCBSCompliance!$D$2:$D$455, "096", HCBSCompliance!$G$2:$G$455,"*Submitted*", HCBSCompliance!$EC$2:$EC$455,"*No*")   + COUNTIFS(HCBSCompliance!$I$2:$I$455,$A4, HCBSCompliance!$D$2:$D$455, "*113*", HCBSCompliance!$G$2:$G$455,"*Submitted*", HCBSCompliance!$EC$2:$EC$455,"*No*")   + COUNTIFS(HCBSCompliance!$I$2:$I$455,$A4, HCBSCompliance!$D$2:$D$455, "*904*", HCBSCompliance!$G$2:$G$455,"*Submitted*", HCBSCompliance!$EC$2:$EC$455,"*No*")   + COUNTIFS(HCBSCompliance!$I$2:$I$455,$A4, HCBSCompliance!$D$2:$D$455, "*905*", HCBSCompliance!$G$2:$G$455,"*Submitted*", HCBSCompliance!$EC$2:$EC$455,"*No*")   + COUNTIFS(HCBSCompliance!$I$2:$I$455,$A4, HCBSCompliance!$D$2:$D$455, "*915*", HCBSCompliance!$G$2:$G$455,"*Submitted*", HCBSCompliance!$EC$2:$EC$455,"*No*")   + COUNTIFS(HCBSCompliance!$I$2:$I$455,$A4, HCBSCompliance!$D$2:$D$455, "*910*", HCBSCompliance!$G$2:$G$455,"*Submitted*", HCBSCompliance!$EC$2:$EC$455,"*No*")   + COUNTIFS(HCBSCompliance!$I$2:$I$455,$A4, HCBSCompliance!$D$2:$D$455, "*920*", HCBSCompliance!$G$2:$G$455,"*Submitted*", HCBSCompliance!$EC$2:$EC$455,"*No*")</f>
        <v>0</v>
      </c>
      <c r="P4" s="55">
        <f>COUNTIFS(HCBSCompliance!$I$2:$I$455,$A4, HCBSCompliance!$D$2:$D$455, "096", HCBSCompliance!$G$2:$G$455,"*Completed*", HCBSCompliance!$EM$2:$EM$455,"*Partially*")   + COUNTIFS(HCBSCompliance!$I$2:$I$455,$A4, HCBSCompliance!$D$2:$D$455, "*113*", HCBSCompliance!$G$2:$G$455,"*Completed*", HCBSCompliance!$EM$2:$EM$455,"*Partially*")   + COUNTIFS(HCBSCompliance!$I$2:$I$455,$A4, HCBSCompliance!$D$2:$D$455, "*904*", HCBSCompliance!$G$2:$G$455,"*Completed*", HCBSCompliance!$EM$2:$EM$455,"*Partially*")   + COUNTIFS(HCBSCompliance!$I$2:$I$455,$A4, HCBSCompliance!$D$2:$D$455, "*905*", HCBSCompliance!$G$2:$G$455,"*Completed*", HCBSCompliance!$EM$2:$EM$455,"*Partially*")   + COUNTIFS(HCBSCompliance!$I$2:$I$455,$A4, HCBSCompliance!$D$2:$D$455, "*915*", HCBSCompliance!$G$2:$G$455,"*Completed*", HCBSCompliance!$EM$2:$EM$455,"*Partially*")   + COUNTIFS(HCBSCompliance!$I$2:$I$455,$A4, HCBSCompliance!$D$2:$D$455, "*910*", HCBSCompliance!$G$2:$G$455,"*Completed*", HCBSCompliance!$EM$2:$EM$455,"*Partially*")   + COUNTIFS(HCBSCompliance!$I$2:$I$455,$A4, HCBSCompliance!$D$2:$D$455, "*920*", HCBSCompliance!$G$2:$G$455,"*Completed*", HCBSCompliance!$EM$2:$EM$455,"*Partially*")   + COUNTIFS(HCBSCompliance!$I$2:$I$455,$A4, HCBSCompliance!$D$2:$D$455, "096", HCBSCompliance!$G$2:$G$455,"*Submitted*", HCBSCompliance!$EM$2:$EM$455,"*Partially*")   + COUNTIFS(HCBSCompliance!$I$2:$I$455,$A4, HCBSCompliance!$D$2:$D$455, "*113*", HCBSCompliance!$G$2:$G$455,"*Submitted*", HCBSCompliance!$EM$2:$EM$455,"*Partially*")   + COUNTIFS(HCBSCompliance!$I$2:$I$455,$A4, HCBSCompliance!$D$2:$D$455, "*904*", HCBSCompliance!$G$2:$G$455,"*Submitted*", HCBSCompliance!$EM$2:$EM$455,"*Partially*")   + COUNTIFS(HCBSCompliance!$I$2:$I$455,$A4, HCBSCompliance!$D$2:$D$455, "*905*", HCBSCompliance!$G$2:$G$455,"*Submitted*", HCBSCompliance!$EM$2:$EM$455,"*Partially*")   + COUNTIFS(HCBSCompliance!$I$2:$I$455,$A4, HCBSCompliance!$D$2:$D$455, "*915*", HCBSCompliance!$G$2:$G$455,"*Submitted*", HCBSCompliance!$EM$2:$EM$455,"*Partially*")   + COUNTIFS(HCBSCompliance!$I$2:$I$455,$A4, HCBSCompliance!$D$2:$D$455, "*910*", HCBSCompliance!$G$2:$G$455,"*Submitted*", HCBSCompliance!$EM$2:$EM$455,"*Partially*")   + COUNTIFS(HCBSCompliance!$I$2:$I$455,$A4, HCBSCompliance!$D$2:$D$455, "*920*", HCBSCompliance!$G$2:$G$455,"*Submitted*", HCBSCompliance!$EM$2:$EM$455,"*Partially*")   + COUNTIFS(HCBSCompliance!$I$2:$I$455,$A4, HCBSCompliance!$D$2:$D$455, "096", HCBSCompliance!$G$2:$G$455,"*Completed*", HCBSCompliance!$EM$2:$EM$455,"*No*")   + COUNTIFS(HCBSCompliance!$I$2:$I$455,$A4, HCBSCompliance!$D$2:$D$455, "*113*", HCBSCompliance!$G$2:$G$455,"*Completed*", HCBSCompliance!$EM$2:$EM$455,"*No*")   + COUNTIFS(HCBSCompliance!$I$2:$I$455,$A4, HCBSCompliance!$D$2:$D$455, "*904*", HCBSCompliance!$G$2:$G$455,"*Completed*", HCBSCompliance!$EM$2:$EM$455,"*No*")   + COUNTIFS(HCBSCompliance!$I$2:$I$455,$A4, HCBSCompliance!$D$2:$D$455, "*905*", HCBSCompliance!$G$2:$G$455,"*Completed*", HCBSCompliance!$EM$2:$EM$455,"*No*")   + COUNTIFS(HCBSCompliance!$I$2:$I$455,$A4, HCBSCompliance!$D$2:$D$455, "*915*", HCBSCompliance!$G$2:$G$455,"*Completed*", HCBSCompliance!$EM$2:$EM$455,"*No*")   + COUNTIFS(HCBSCompliance!$I$2:$I$455,$A4, HCBSCompliance!$D$2:$D$455, "*910*", HCBSCompliance!$G$2:$G$455,"*Completed*", HCBSCompliance!$EM$2:$EM$455,"*No*")   + COUNTIFS(HCBSCompliance!$I$2:$I$455,$A4, HCBSCompliance!$D$2:$D$455, "*920*", HCBSCompliance!$G$2:$G$455,"*Completed*", HCBSCompliance!$EM$2:$EM$455,"*No*")   + COUNTIFS(HCBSCompliance!$I$2:$I$455,$A4, HCBSCompliance!$D$2:$D$455, "096", HCBSCompliance!$G$2:$G$455,"*Submitted*", HCBSCompliance!$EM$2:$EM$455,"*No*")   + COUNTIFS(HCBSCompliance!$I$2:$I$455,$A4, HCBSCompliance!$D$2:$D$455, "*113*", HCBSCompliance!$G$2:$G$455,"*Submitted*", HCBSCompliance!$EM$2:$EM$455,"*No*")   + COUNTIFS(HCBSCompliance!$I$2:$I$455,$A4, HCBSCompliance!$D$2:$D$455, "*904*", HCBSCompliance!$G$2:$G$455,"*Submitted*", HCBSCompliance!$EM$2:$EM$455,"*No*")   + COUNTIFS(HCBSCompliance!$I$2:$I$455,$A4, HCBSCompliance!$D$2:$D$455, "*905*", HCBSCompliance!$G$2:$G$455,"*Submitted*", HCBSCompliance!$EM$2:$EM$455,"*No*")   + COUNTIFS(HCBSCompliance!$I$2:$I$455,$A4, HCBSCompliance!$D$2:$D$455, "*915*", HCBSCompliance!$G$2:$G$455,"*Submitted*", HCBSCompliance!$EM$2:$EM$455,"*No*")   + COUNTIFS(HCBSCompliance!$I$2:$I$455,$A4, HCBSCompliance!$D$2:$D$455, "*910*", HCBSCompliance!$G$2:$G$455,"*Submitted*", HCBSCompliance!$EM$2:$EM$455,"*No*")   + COUNTIFS(HCBSCompliance!$I$2:$I$455,$A4, HCBSCompliance!$D$2:$D$455, "*920*", HCBSCompliance!$G$2:$G$455,"*Submitted*", HCBSCompliance!$EM$2:$EM$455,"*No*")</f>
        <v>0</v>
      </c>
      <c r="Q4" s="55">
        <f>COUNTIFS(HCBSCompliance!$I$2:$I$455,$A4, HCBSCompliance!$D$2:$D$455, "096", HCBSCompliance!$G$2:$G$455,"*Completed*", HCBSCompliance!$ES$2:$ES$455,"*Partially*")   + COUNTIFS(HCBSCompliance!$I$2:$I$455,$A4, HCBSCompliance!$D$2:$D$455, "*113*", HCBSCompliance!$G$2:$G$455,"*Completed*", HCBSCompliance!$ES$2:$ES$455,"*Partially*")   + COUNTIFS(HCBSCompliance!$I$2:$I$455,$A4, HCBSCompliance!$D$2:$D$455, "*904*", HCBSCompliance!$G$2:$G$455,"*Completed*", HCBSCompliance!$ES$2:$ES$455,"*Partially*")   + COUNTIFS(HCBSCompliance!$I$2:$I$455,$A4, HCBSCompliance!$D$2:$D$455, "*905*", HCBSCompliance!$G$2:$G$455,"*Completed*", HCBSCompliance!$ES$2:$ES$455,"*Partially*")   + COUNTIFS(HCBSCompliance!$I$2:$I$455,$A4, HCBSCompliance!$D$2:$D$455, "*915*", HCBSCompliance!$G$2:$G$455,"*Completed*", HCBSCompliance!$ES$2:$ES$455,"*Partially*")   + COUNTIFS(HCBSCompliance!$I$2:$I$455,$A4, HCBSCompliance!$D$2:$D$455, "*910*", HCBSCompliance!$G$2:$G$455,"*Completed*", HCBSCompliance!$ES$2:$ES$455,"*Partially*")   + COUNTIFS(HCBSCompliance!$I$2:$I$455,$A4, HCBSCompliance!$D$2:$D$455, "*920*", HCBSCompliance!$G$2:$G$455,"*Completed*", HCBSCompliance!$ES$2:$ES$455,"*Partially*")   + COUNTIFS(HCBSCompliance!$I$2:$I$455,$A4, HCBSCompliance!$D$2:$D$455, "096", HCBSCompliance!$G$2:$G$455,"*Submitted*", HCBSCompliance!$ES$2:$ES$455,"*Partially*")   + COUNTIFS(HCBSCompliance!$I$2:$I$455,$A4, HCBSCompliance!$D$2:$D$455, "*113*", HCBSCompliance!$G$2:$G$455,"*Submitted*", HCBSCompliance!$ES$2:$ES$455,"*Partially*")   + COUNTIFS(HCBSCompliance!$I$2:$I$455,$A4, HCBSCompliance!$D$2:$D$455, "*904*", HCBSCompliance!$G$2:$G$455,"*Submitted*", HCBSCompliance!$ES$2:$ES$455,"*Partially*")   + COUNTIFS(HCBSCompliance!$I$2:$I$455,$A4, HCBSCompliance!$D$2:$D$455, "*905*", HCBSCompliance!$G$2:$G$455,"*Submitted*", HCBSCompliance!$ES$2:$ES$455,"*Partially*")   + COUNTIFS(HCBSCompliance!$I$2:$I$455,$A4, HCBSCompliance!$D$2:$D$455, "*915*", HCBSCompliance!$G$2:$G$455,"*Submitted*", HCBSCompliance!$ES$2:$ES$455,"*Partially*")   + COUNTIFS(HCBSCompliance!$I$2:$I$455,$A4, HCBSCompliance!$D$2:$D$455, "*910*", HCBSCompliance!$G$2:$G$455,"*Submitted*", HCBSCompliance!$ES$2:$ES$455,"*Partially*")   + COUNTIFS(HCBSCompliance!$I$2:$I$455,$A4, HCBSCompliance!$D$2:$D$455, "*920*", HCBSCompliance!$G$2:$G$455,"*Submitted*", HCBSCompliance!$ES$2:$ES$455,"*Partially*")   + COUNTIFS(HCBSCompliance!$I$2:$I$455,$A4, HCBSCompliance!$D$2:$D$455, "096", HCBSCompliance!$G$2:$G$455,"*Completed*", HCBSCompliance!$ES$2:$ES$455,"*No*")   + COUNTIFS(HCBSCompliance!$I$2:$I$455,$A4, HCBSCompliance!$D$2:$D$455, "*113*", HCBSCompliance!$G$2:$G$455,"*Completed*", HCBSCompliance!$ES$2:$ES$455,"*No*")   + COUNTIFS(HCBSCompliance!$I$2:$I$455,$A4, HCBSCompliance!$D$2:$D$455, "*904*", HCBSCompliance!$G$2:$G$455,"*Completed*", HCBSCompliance!$ES$2:$ES$455,"*No*")   + COUNTIFS(HCBSCompliance!$I$2:$I$455,$A4, HCBSCompliance!$D$2:$D$455, "*905*", HCBSCompliance!$G$2:$G$455,"*Completed*", HCBSCompliance!$ES$2:$ES$455,"*No*")   + COUNTIFS(HCBSCompliance!$I$2:$I$455,$A4, HCBSCompliance!$D$2:$D$455, "*915*", HCBSCompliance!$G$2:$G$455,"*Completed*", HCBSCompliance!$ES$2:$ES$455,"*No*")   + COUNTIFS(HCBSCompliance!$I$2:$I$455,$A4, HCBSCompliance!$D$2:$D$455, "*910*", HCBSCompliance!$G$2:$G$455,"*Completed*", HCBSCompliance!$ES$2:$ES$455,"*No*")   + COUNTIFS(HCBSCompliance!$I$2:$I$455,$A4, HCBSCompliance!$D$2:$D$455, "*920*", HCBSCompliance!$G$2:$G$455,"*Completed*", HCBSCompliance!$ES$2:$ES$455,"*No*")   + COUNTIFS(HCBSCompliance!$I$2:$I$455,$A4, HCBSCompliance!$D$2:$D$455, "096", HCBSCompliance!$G$2:$G$455,"*Submitted*", HCBSCompliance!$ES$2:$ES$455,"*No*")   + COUNTIFS(HCBSCompliance!$I$2:$I$455,$A4, HCBSCompliance!$D$2:$D$455, "*113*", HCBSCompliance!$G$2:$G$455,"*Submitted*", HCBSCompliance!$ES$2:$ES$455,"*No*")   + COUNTIFS(HCBSCompliance!$I$2:$I$455,$A4, HCBSCompliance!$D$2:$D$455, "*904*", HCBSCompliance!$G$2:$G$455,"*Submitted*", HCBSCompliance!$ES$2:$ES$455,"*No*")   + COUNTIFS(HCBSCompliance!$I$2:$I$455,$A4, HCBSCompliance!$D$2:$D$455, "*905*", HCBSCompliance!$G$2:$G$455,"*Submitted*", HCBSCompliance!$ES$2:$ES$455,"*No*")   + COUNTIFS(HCBSCompliance!$I$2:$I$455,$A4, HCBSCompliance!$D$2:$D$455, "*915*", HCBSCompliance!$G$2:$G$455,"*Submitted*", HCBSCompliance!$ES$2:$ES$455,"*No*")   + COUNTIFS(HCBSCompliance!$I$2:$I$455,$A4, HCBSCompliance!$D$2:$D$455, "*910*", HCBSCompliance!$G$2:$G$455,"*Submitted*", HCBSCompliance!$ES$2:$ES$455,"*No*")   + COUNTIFS(HCBSCompliance!$I$2:$I$455,$A4, HCBSCompliance!$D$2:$D$455, "*920*", HCBSCompliance!$G$2:$G$455,"*Submitted*", HCBSCompliance!$ES$2:$ES$455,"*No*")</f>
        <v>0</v>
      </c>
      <c r="R4" s="55">
        <f>COUNTIFS(HCBSCompliance!$I$2:$I$455,$A4, HCBSCompliance!$D$2:$D$455, "096", HCBSCompliance!$G$2:$G$455,"*Completed*", HCBSCompliance!$EY$2:$EY$455,"*Partially*")   + COUNTIFS(HCBSCompliance!$I$2:$I$455,$A4, HCBSCompliance!$D$2:$D$455, "*113*", HCBSCompliance!$G$2:$G$455,"*Completed*", HCBSCompliance!$EY$2:$EY$455,"*Partially*")   + COUNTIFS(HCBSCompliance!$I$2:$I$455,$A4, HCBSCompliance!$D$2:$D$455, "*904*", HCBSCompliance!$G$2:$G$455,"*Completed*", HCBSCompliance!$EY$2:$EY$455,"*Partially*")   + COUNTIFS(HCBSCompliance!$I$2:$I$455,$A4, HCBSCompliance!$D$2:$D$455, "*905*", HCBSCompliance!$G$2:$G$455,"*Completed*", HCBSCompliance!$EY$2:$EY$455,"*Partially*")   + COUNTIFS(HCBSCompliance!$I$2:$I$455,$A4, HCBSCompliance!$D$2:$D$455, "*915*", HCBSCompliance!$G$2:$G$455,"*Completed*", HCBSCompliance!$EY$2:$EY$455,"*Partially*")   + COUNTIFS(HCBSCompliance!$I$2:$I$455,$A4, HCBSCompliance!$D$2:$D$455, "*910*", HCBSCompliance!$G$2:$G$455,"*Completed*", HCBSCompliance!$EY$2:$EY$455,"*Partially*")   + COUNTIFS(HCBSCompliance!$I$2:$I$455,$A4, HCBSCompliance!$D$2:$D$455, "*920*", HCBSCompliance!$G$2:$G$455,"*Completed*", HCBSCompliance!$EY$2:$EY$455,"*Partially*")   + COUNTIFS(HCBSCompliance!$I$2:$I$455,$A4, HCBSCompliance!$D$2:$D$455, "096", HCBSCompliance!$G$2:$G$455,"*Submitted*", HCBSCompliance!$EY$2:$EY$455,"*Partially*")   + COUNTIFS(HCBSCompliance!$I$2:$I$455,$A4, HCBSCompliance!$D$2:$D$455, "*113*", HCBSCompliance!$G$2:$G$455,"*Submitted*", HCBSCompliance!$EY$2:$EY$455,"*Partially*")   + COUNTIFS(HCBSCompliance!$I$2:$I$455,$A4, HCBSCompliance!$D$2:$D$455, "*904*", HCBSCompliance!$G$2:$G$455,"*Submitted*", HCBSCompliance!$EY$2:$EY$455,"*Partially*")   + COUNTIFS(HCBSCompliance!$I$2:$I$455,$A4, HCBSCompliance!$D$2:$D$455, "*905*", HCBSCompliance!$G$2:$G$455,"*Submitted*", HCBSCompliance!$EY$2:$EY$455,"*Partially*")   + COUNTIFS(HCBSCompliance!$I$2:$I$455,$A4, HCBSCompliance!$D$2:$D$455, "*915*", HCBSCompliance!$G$2:$G$455,"*Submitted*", HCBSCompliance!$EY$2:$EY$455,"*Partially*")   + COUNTIFS(HCBSCompliance!$I$2:$I$455,$A4, HCBSCompliance!$D$2:$D$455, "*910*", HCBSCompliance!$G$2:$G$455,"*Submitted*", HCBSCompliance!$EY$2:$EY$455,"*Partially*")   + COUNTIFS(HCBSCompliance!$I$2:$I$455,$A4, HCBSCompliance!$D$2:$D$455, "*920*", HCBSCompliance!$G$2:$G$455,"*Submitted*", HCBSCompliance!$EY$2:$EY$455,"*Partially*")   + COUNTIFS(HCBSCompliance!$I$2:$I$455,$A4, HCBSCompliance!$D$2:$D$455, "096", HCBSCompliance!$G$2:$G$455,"*Completed*", HCBSCompliance!$EY$2:$EY$455,"*No*")   + COUNTIFS(HCBSCompliance!$I$2:$I$455,$A4, HCBSCompliance!$D$2:$D$455, "*113*", HCBSCompliance!$G$2:$G$455,"*Completed*", HCBSCompliance!$EY$2:$EY$455,"*No*")   + COUNTIFS(HCBSCompliance!$I$2:$I$455,$A4, HCBSCompliance!$D$2:$D$455, "*904*", HCBSCompliance!$G$2:$G$455,"*Completed*", HCBSCompliance!$EY$2:$EY$455,"*No*")   + COUNTIFS(HCBSCompliance!$I$2:$I$455,$A4, HCBSCompliance!$D$2:$D$455, "*905*", HCBSCompliance!$G$2:$G$455,"*Completed*", HCBSCompliance!$EY$2:$EY$455,"*No*")   + COUNTIFS(HCBSCompliance!$I$2:$I$455,$A4, HCBSCompliance!$D$2:$D$455, "*915*", HCBSCompliance!$G$2:$G$455,"*Completed*", HCBSCompliance!$EY$2:$EY$455,"*No*")   + COUNTIFS(HCBSCompliance!$I$2:$I$455,$A4, HCBSCompliance!$D$2:$D$455, "*910*", HCBSCompliance!$G$2:$G$455,"*Completed*", HCBSCompliance!$EY$2:$EY$455,"*No*")   + COUNTIFS(HCBSCompliance!$I$2:$I$455,$A4, HCBSCompliance!$D$2:$D$455, "*920*", HCBSCompliance!$G$2:$G$455,"*Completed*", HCBSCompliance!$EY$2:$EY$455,"*No*")   + COUNTIFS(HCBSCompliance!$I$2:$I$455,$A4, HCBSCompliance!$D$2:$D$455, "096", HCBSCompliance!$G$2:$G$455,"*Submitted*", HCBSCompliance!$EY$2:$EY$455,"*No*")   + COUNTIFS(HCBSCompliance!$I$2:$I$455,$A4, HCBSCompliance!$D$2:$D$455, "*113*", HCBSCompliance!$G$2:$G$455,"*Submitted*", HCBSCompliance!$EY$2:$EY$455,"*No*")   + COUNTIFS(HCBSCompliance!$I$2:$I$455,$A4, HCBSCompliance!$D$2:$D$455, "*904*", HCBSCompliance!$G$2:$G$455,"*Submitted*", HCBSCompliance!$EY$2:$EY$455,"*No*")   + COUNTIFS(HCBSCompliance!$I$2:$I$455,$A4, HCBSCompliance!$D$2:$D$455, "*905*", HCBSCompliance!$G$2:$G$455,"*Submitted*", HCBSCompliance!$EY$2:$EY$455,"*No*")   + COUNTIFS(HCBSCompliance!$I$2:$I$455,$A4, HCBSCompliance!$D$2:$D$455, "*915*", HCBSCompliance!$G$2:$G$455,"*Submitted*", HCBSCompliance!$EY$2:$EY$455,"*No*")   + COUNTIFS(HCBSCompliance!$I$2:$I$455,$A4, HCBSCompliance!$D$2:$D$455, "*910*", HCBSCompliance!$G$2:$G$455,"*Submitted*", HCBSCompliance!$EY$2:$EY$455,"*No*")   + COUNTIFS(HCBSCompliance!$I$2:$I$455,$A4, HCBSCompliance!$D$2:$D$455, "*920*", HCBSCompliance!$G$2:$G$455,"*Submitted*", HCBSCompliance!$EY$2:$EY$455,"*No*")</f>
        <v>0</v>
      </c>
      <c r="S4" s="58"/>
    </row>
    <row r="5" spans="1:64" hidden="1" x14ac:dyDescent="0.2">
      <c r="A5" s="54" t="s">
        <v>293</v>
      </c>
      <c r="B5" s="55">
        <f>COUNTIFS(HCBSCompliance!$I$2:$I$455,$A5, HCBSCompliance!$D$2:$D$455, "096")  +COUNTIFS(HCBSCompliance!$I$2:$I$455,$A5, HCBSCompliance!$D$2:$D$455, "*113*")  +COUNTIFS(HCBSCompliance!$I$2:$I$455,$A5, HCBSCompliance!$D$2:$D$455, "*904*")  +COUNTIFS(HCBSCompliance!$I$2:$I$455,$A5, HCBSCompliance!$D$2:$D$455, "*905*")  +COUNTIFS(HCBSCompliance!$I$2:$I$455,$A5, HCBSCompliance!$D$2:$D$455, "*915*")  +COUNTIFS(HCBSCompliance!$I$2:$I$455,$A5, HCBSCompliance!$D$2:$D$455, "*910*")  +COUNTIFS(HCBSCompliance!$I$2:$I$455,$A5, HCBSCompliance!$D$2:$D$455, "*920*")</f>
        <v>0</v>
      </c>
      <c r="C5" s="55">
        <f>COUNTIFS(HCBSCompliance!$I$2:$I$455,$A5, HCBSCompliance!$D$2:$D$455, "096", HCBSCompliance!$G$2:$G$455,"*Completed*")  +COUNTIFS(HCBSCompliance!$I$2:$I$455,$A5, HCBSCompliance!$D$2:$D$455, "*113*", HCBSCompliance!$G$2:$G$455,"*Completed*")  +COUNTIFS(HCBSCompliance!$I$2:$I$455,$A5, HCBSCompliance!$D$2:$D$455, "*904*", HCBSCompliance!$G$2:$G$455,"*Completed*")  +COUNTIFS(HCBSCompliance!$I$2:$I$455,$A5, HCBSCompliance!$D$2:$D$455, "*905*", HCBSCompliance!$G$2:$G$455,"*Completed*")  +COUNTIFS(HCBSCompliance!$I$2:$I$455,$A5, HCBSCompliance!$D$2:$D$455, "*915*", HCBSCompliance!$G$2:$G$455,"*Completed*")  +COUNTIFS(HCBSCompliance!$I$2:$I$455,$A5, HCBSCompliance!$D$2:$D$455, "*910*", HCBSCompliance!$G$2:$G$455,"*Completed*")  +COUNTIFS(HCBSCompliance!$I$2:$I$455,$A5, HCBSCompliance!$D$2:$D$455, "*920*", HCBSCompliance!$G$2:$G$455,"*Completed*")  +COUNTIFS(HCBSCompliance!$I$2:$I$455,$A5, HCBSCompliance!$D$2:$D$455, "096", HCBSCompliance!$G$2:$G$455,"*Submitted*")  +COUNTIFS(HCBSCompliance!$I$2:$I$455,$A5, HCBSCompliance!$D$2:$D$455, "*113*", HCBSCompliance!$G$2:$G$455,"*Submitted*")  +COUNTIFS(HCBSCompliance!$I$2:$I$455,$A5, HCBSCompliance!$D$2:$D$455, "*904*", HCBSCompliance!$G$2:$G$455,"*Submitted*")  +COUNTIFS(HCBSCompliance!$I$2:$I$455,$A5, HCBSCompliance!$D$2:$D$455, "*905*", HCBSCompliance!$G$2:$G$455,"*Submitted*")  +COUNTIFS(HCBSCompliance!$I$2:$I$455,$A5, HCBSCompliance!$D$2:$D$455, "*915*", HCBSCompliance!$G$2:$G$455,"*Submitted*")  +COUNTIFS(HCBSCompliance!$I$2:$I$455,$A5, HCBSCompliance!$D$2:$D$455, "*910*", HCBSCompliance!$G$2:$G$455,"*Submitted*")  +COUNTIFS(HCBSCompliance!$I$2:$I$455,$A5, HCBSCompliance!$D$2:$D$455, "*920*", HCBSCompliance!$G$2:$G$455,"*Submitted*")</f>
        <v>0</v>
      </c>
      <c r="D5" s="56" t="str">
        <f t="shared" ref="D5:D24" si="0">IFERROR(C5/B5, "n/a")</f>
        <v>n/a</v>
      </c>
      <c r="E5" s="56" t="str">
        <f>IFERROR((COUNTIFS(HCBSCompliance!$I$2:$I$455,$A5, HCBSCompliance!$D$2:$D$455, "096", HCBSCompliance!$FA$2:$FA$455,"*no*", HCBSCompliance!$G$2:$G$455, "*Completed*") + COUNTIFS(HCBSCompliance!$I$2:$I$455,$A5, HCBSCompliance!$D$2:$D$455, "*113*", HCBSCompliance!$FA$2:$FA$455,"*no*", HCBSCompliance!$G$2:$G$455, "*Completed*") + COUNTIFS(HCBSCompliance!$I$2:$I$455,$A5, HCBSCompliance!$D$2:$D$455, "*904*", HCBSCompliance!$FA$2:$FA$455,"*no*", HCBSCompliance!$G$2:$G$455, "*Completed*") + COUNTIFS(HCBSCompliance!$I$2:$I$455,$A5, HCBSCompliance!$D$2:$D$455, "*905*", HCBSCompliance!$FA$2:$FA$455,"*no*", HCBSCompliance!$G$2:$G$455, "*Completed*") + COUNTIFS(HCBSCompliance!$I$2:$I$455,$A5, HCBSCompliance!$D$2:$D$455, "*915*", HCBSCompliance!$FA$2:$FA$455,"*no*", HCBSCompliance!$G$2:$G$455, "*Completed*") + COUNTIFS(HCBSCompliance!$I$2:$I$455,$A5, HCBSCompliance!$D$2:$D$455, "*910*", HCBSCompliance!$FA$2:$FA$455,"*no*", HCBSCompliance!$G$2:$G$455, "*Completed*") + COUNTIFS(HCBSCompliance!$I$2:$I$455,$A5, HCBSCompliance!$D$2:$D$455, "*920*", HCBSCompliance!$FA$2:$FA$455,"*no*", HCBSCompliance!$G$2:$G$455, "*Completed*") + COUNTIFS(HCBSCompliance!$I$2:$I$455,$A5, HCBSCompliance!$D$2:$D$455, "096", HCBSCompliance!$FA$2:$FA$455,"*no*", HCBSCompliance!$G$2:$G$455, "*Submitted*") + COUNTIFS(HCBSCompliance!$I$2:$I$455,$A5, HCBSCompliance!$D$2:$D$455, "*113*", HCBSCompliance!$FA$2:$FA$455,"*no*", HCBSCompliance!$G$2:$G$455, "*Submitted*") + COUNTIFS(HCBSCompliance!$I$2:$I$455,$A5, HCBSCompliance!$D$2:$D$455, "*904*", HCBSCompliance!$FA$2:$FA$455,"*no*", HCBSCompliance!$G$2:$G$455, "*Submitted*") + COUNTIFS(HCBSCompliance!$I$2:$I$455,$A5, HCBSCompliance!$D$2:$D$455, "*905*", HCBSCompliance!$FA$2:$FA$455,"*no*", HCBSCompliance!$G$2:$G$455, "*Submitted*") + COUNTIFS(HCBSCompliance!$I$2:$I$455,$A5, HCBSCompliance!$D$2:$D$455, "*915*", HCBSCompliance!$FA$2:$FA$455,"*no*", HCBSCompliance!$G$2:$G$455, "*Submitted*") + COUNTIFS(HCBSCompliance!$I$2:$I$455,$A5, HCBSCompliance!$D$2:$D$455, "*910*", HCBSCompliance!$FA$2:$FA$455,"*no*", HCBSCompliance!$G$2:$G$455, "*Submitted*") + COUNTIFS(HCBSCompliance!$I$2:$I$455,$A5, HCBSCompliance!$D$2:$D$455, "*920*", HCBSCompliance!$FA$2:$FA$455,"*no*", HCBSCompliance!$G$2:$G$455, "*Submitted*"))  /  $C5, "n/a")</f>
        <v>n/a</v>
      </c>
      <c r="F5" s="56" t="str">
        <f>IFERROR((COUNTIFS(HCBSCompliance!$I$2:$I$455,$A5, HCBSCompliance!$D$2:$D$455, "096", HCBSCompliance!$FA$2:$FA$455,"*yes*", HCBSCompliance!$G$2:$G$455, "*Completed*") + COUNTIFS(HCBSCompliance!$I$2:$I$455,$A5, HCBSCompliance!$D$2:$D$455, "*113*", HCBSCompliance!$FA$2:$FA$455,"*yes*", HCBSCompliance!$G$2:$G$455, "*Completed*") + COUNTIFS(HCBSCompliance!$I$2:$I$455,$A5, HCBSCompliance!$D$2:$D$455, "*904*", HCBSCompliance!$FA$2:$FA$455,"*yes*", HCBSCompliance!$G$2:$G$455, "*Completed*") + COUNTIFS(HCBSCompliance!$I$2:$I$455,$A5, HCBSCompliance!$D$2:$D$455, "*905*", HCBSCompliance!$FA$2:$FA$455,"*yes*", HCBSCompliance!$G$2:$G$455, "*Completed*") + COUNTIFS(HCBSCompliance!$I$2:$I$455,$A5, HCBSCompliance!$D$2:$D$455, "*915*", HCBSCompliance!$FA$2:$FA$455,"*yes*", HCBSCompliance!$G$2:$G$455, "*Completed*") + COUNTIFS(HCBSCompliance!$I$2:$I$455,$A5, HCBSCompliance!$D$2:$D$455, "*910*", HCBSCompliance!$FA$2:$FA$455,"*yes*", HCBSCompliance!$G$2:$G$455, "*Completed*") + COUNTIFS(HCBSCompliance!$I$2:$I$455,$A5, HCBSCompliance!$D$2:$D$455, "*920*", HCBSCompliance!$FA$2:$FA$455,"*yes*", HCBSCompliance!$G$2:$G$455, "*Completed*") + COUNTIFS(HCBSCompliance!$I$2:$I$455,$A5, HCBSCompliance!$D$2:$D$455, "096", HCBSCompliance!$FA$2:$FA$455,"*yes*", HCBSCompliance!$G$2:$G$455, "*Submitted*") + COUNTIFS(HCBSCompliance!$I$2:$I$455,$A5, HCBSCompliance!$D$2:$D$455, "*113*", HCBSCompliance!$FA$2:$FA$455,"*yes*", HCBSCompliance!$G$2:$G$455, "*Submitted*") + COUNTIFS(HCBSCompliance!$I$2:$I$455,$A5, HCBSCompliance!$D$2:$D$455, "*904*", HCBSCompliance!$FA$2:$FA$455,"*yes*", HCBSCompliance!$G$2:$G$455, "*Submitted*") + COUNTIFS(HCBSCompliance!$I$2:$I$455,$A5, HCBSCompliance!$D$2:$D$455, "*905*", HCBSCompliance!$FA$2:$FA$455,"*yes*", HCBSCompliance!$G$2:$G$455, "*Submitted*") + COUNTIFS(HCBSCompliance!$I$2:$I$455,$A5, HCBSCompliance!$D$2:$D$455, "*915*", HCBSCompliance!$FA$2:$FA$455,"*yes*", HCBSCompliance!$G$2:$G$455, "*Submitted*") + COUNTIFS(HCBSCompliance!$I$2:$I$455,$A5, HCBSCompliance!$D$2:$D$455, "*910*", HCBSCompliance!$FA$2:$FA$455,"*yes*", HCBSCompliance!$G$2:$G$455, "*Submitted*") + COUNTIFS(HCBSCompliance!$I$2:$I$455,$A5, HCBSCompliance!$D$2:$D$455, "*920*", HCBSCompliance!$FA$2:$FA$455,"*yes*", HCBSCompliance!$G$2:$G$455, "*Submitted*"))  /  $C5, "n/a")</f>
        <v>n/a</v>
      </c>
      <c r="G5" s="57" t="str">
        <f>IFERROR((COUNTIFS(HCBSCompliance!$D$2:$D$455, "096", HCBSCompliance!$I$2:$I$455, $A5, HCBSCompliance!$G$2:$G$455, "*Completed*", HCBSCompliance!$FE$2:$FE$455, "TRUE") + COUNTIFS(HCBSCompliance!$D$2:$D$455, "*113*", HCBSCompliance!$I$2:$I$455, $A5, HCBSCompliance!$G$2:$G$455, "*Completed*", HCBSCompliance!$FE$2:$FE$455, "TRUE") + COUNTIFS(HCBSCompliance!$D$2:$D$455, "*904*", HCBSCompliance!$I$2:$I$455, $A5, HCBSCompliance!$G$2:$G$455, "*Completed*", HCBSCompliance!$FE$2:$FE$455, "TRUE") + COUNTIFS(HCBSCompliance!$D$2:$D$455, "*905*", HCBSCompliance!$I$2:$I$455, $A5, HCBSCompliance!$G$2:$G$455, "*Completed*", HCBSCompliance!$FE$2:$FE$455, "TRUE") + COUNTIFS(HCBSCompliance!$D$2:$D$455, "*915*", HCBSCompliance!$I$2:$I$455, $A5, HCBSCompliance!$G$2:$G$455, "*Completed*", HCBSCompliance!$FE$2:$FE$455, "TRUE") + COUNTIFS(HCBSCompliance!$D$2:$D$455, "*910*", HCBSCompliance!$I$2:$I$455, $A5, HCBSCompliance!$G$2:$G$455, "*Completed*", HCBSCompliance!$FE$2:$FE$455, "TRUE") + COUNTIFS(HCBSCompliance!$D$2:$D$455, "*920*", HCBSCompliance!$I$2:$I$455, $A5, HCBSCompliance!$G$2:$G$455, "*Completed*", HCBSCompliance!$FE$2:$FE$455, "TRUE") + COUNTIFS(HCBSCompliance!$D$2:$D$455, "096", HCBSCompliance!$I$2:$I$455, $A5, HCBSCompliance!$G$2:$G$455, "*Submitted*", HCBSCompliance!$FE$2:$FE$455, "TRUE") + COUNTIFS(HCBSCompliance!$D$2:$D$455, "*113*", HCBSCompliance!$I$2:$I$455, $A5, HCBSCompliance!$G$2:$G$455, "*Submitted*", HCBSCompliance!$FE$2:$FE$455, "TRUE") + COUNTIFS(HCBSCompliance!$D$2:$D$455, "*904*", HCBSCompliance!$I$2:$I$455, $A5, HCBSCompliance!$G$2:$G$455, "*Submitted*", HCBSCompliance!$FE$2:$FE$455, "TRUE") + COUNTIFS(HCBSCompliance!$D$2:$D$455, "*905*", HCBSCompliance!$I$2:$I$455, $A5, HCBSCompliance!$G$2:$G$455, "*Submitted*", HCBSCompliance!$FE$2:$FE$455, "TRUE") + COUNTIFS(HCBSCompliance!$D$2:$D$455, "*915*", HCBSCompliance!$I$2:$I$455, $A5, HCBSCompliance!$G$2:$G$455, "*Submitted*", HCBSCompliance!$FE$2:$FE$455, "TRUE") + COUNTIFS(HCBSCompliance!$D$2:$D$455, "*910*", HCBSCompliance!$I$2:$I$455, $A5, HCBSCompliance!$G$2:$G$455, "*Submitted*", HCBSCompliance!$FE$2:$FE$455, "TRUE") + COUNTIFS(HCBSCompliance!$D$2:$D$455, "*920*", HCBSCompliance!$I$2:$I$455, $A5, HCBSCompliance!$G$2:$G$455, "*Submitted*", HCBSCompliance!$FE$2:$FE$455, "TRUE")) /  $C5, "n/a")</f>
        <v>n/a</v>
      </c>
      <c r="H5" s="57"/>
      <c r="I5" s="55">
        <f>COUNTIFS(HCBSCompliance!$I$2:$I$455,$A5, HCBSCompliance!$D$2:$D$455, "096", HCBSCompliance!$G$2:$G$455,"*Completed*", HCBSCompliance!$BC$2:$BC$455,"*Partially*")   + COUNTIFS(HCBSCompliance!$I$2:$I$455,$A5, HCBSCompliance!$D$2:$D$455, "*113*", HCBSCompliance!$G$2:$G$455,"*Completed*", HCBSCompliance!$BC$2:$BC$455,"*Partially*")   + COUNTIFS(HCBSCompliance!$I$2:$I$455,$A5, HCBSCompliance!$D$2:$D$455, "*904*", HCBSCompliance!$G$2:$G$455,"*Completed*", HCBSCompliance!$BC$2:$BC$455,"*Partially*")   + COUNTIFS(HCBSCompliance!$I$2:$I$455,$A5, HCBSCompliance!$D$2:$D$455, "*905*", HCBSCompliance!$G$2:$G$455,"*Completed*", HCBSCompliance!$BC$2:$BC$455,"*Partially*")   + COUNTIFS(HCBSCompliance!$I$2:$I$455,$A5, HCBSCompliance!$D$2:$D$455, "*915*", HCBSCompliance!$G$2:$G$455,"*Completed*", HCBSCompliance!$BC$2:$BC$455,"*Partially*")   + COUNTIFS(HCBSCompliance!$I$2:$I$455,$A5, HCBSCompliance!$D$2:$D$455, "*910*", HCBSCompliance!$G$2:$G$455,"*Completed*", HCBSCompliance!$BC$2:$BC$455,"*Partially*")   + COUNTIFS(HCBSCompliance!$I$2:$I$455,$A5, HCBSCompliance!$D$2:$D$455, "*920*", HCBSCompliance!$G$2:$G$455,"*Completed*", HCBSCompliance!$BC$2:$BC$455,"*Partially*")   + COUNTIFS(HCBSCompliance!$I$2:$I$455,$A5, HCBSCompliance!$D$2:$D$455, "096", HCBSCompliance!$G$2:$G$455,"*Submitted*", HCBSCompliance!$BC$2:$BC$455,"*Partially*")   + COUNTIFS(HCBSCompliance!$I$2:$I$455,$A5, HCBSCompliance!$D$2:$D$455, "*113*", HCBSCompliance!$G$2:$G$455,"*Submitted*", HCBSCompliance!$BC$2:$BC$455,"*Partially*")   + COUNTIFS(HCBSCompliance!$I$2:$I$455,$A5, HCBSCompliance!$D$2:$D$455, "*904*", HCBSCompliance!$G$2:$G$455,"*Submitted*", HCBSCompliance!$BC$2:$BC$455,"*Partially*")   + COUNTIFS(HCBSCompliance!$I$2:$I$455,$A5, HCBSCompliance!$D$2:$D$455, "*905*", HCBSCompliance!$G$2:$G$455,"*Submitted*", HCBSCompliance!$BC$2:$BC$455,"*Partially*")   + COUNTIFS(HCBSCompliance!$I$2:$I$455,$A5, HCBSCompliance!$D$2:$D$455, "*915*", HCBSCompliance!$G$2:$G$455,"*Submitted*", HCBSCompliance!$BC$2:$BC$455,"*Partially*")   + COUNTIFS(HCBSCompliance!$I$2:$I$455,$A5, HCBSCompliance!$D$2:$D$455, "*910*", HCBSCompliance!$G$2:$G$455,"*Submitted*", HCBSCompliance!$BC$2:$BC$455,"*Partially*")   + COUNTIFS(HCBSCompliance!$I$2:$I$455,$A5, HCBSCompliance!$D$2:$D$455, "*920*", HCBSCompliance!$G$2:$G$455,"*Submitted*", HCBSCompliance!$BC$2:$BC$455,"*Partially*")   + COUNTIFS(HCBSCompliance!$I$2:$I$455,$A5, HCBSCompliance!$D$2:$D$455, "096", HCBSCompliance!$G$2:$G$455,"*Completed*", HCBSCompliance!$BC$2:$BC$455,"*NotMet*")   + COUNTIFS(HCBSCompliance!$I$2:$I$455,$A5, HCBSCompliance!$D$2:$D$455, "*113*", HCBSCompliance!$G$2:$G$455,"*Completed*", HCBSCompliance!$BC$2:$BC$455,"*NotMet*")   + COUNTIFS(HCBSCompliance!$I$2:$I$455,$A5, HCBSCompliance!$D$2:$D$455, "*904*", HCBSCompliance!$G$2:$G$455,"*Completed*", HCBSCompliance!$BC$2:$BC$455,"*NotMet*")   + COUNTIFS(HCBSCompliance!$I$2:$I$455,$A5, HCBSCompliance!$D$2:$D$455, "*905*", HCBSCompliance!$G$2:$G$455,"*Completed*", HCBSCompliance!$BC$2:$BC$455,"*NotMet*")   + COUNTIFS(HCBSCompliance!$I$2:$I$455,$A5, HCBSCompliance!$D$2:$D$455, "*915*", HCBSCompliance!$G$2:$G$455,"*Completed*", HCBSCompliance!$BC$2:$BC$455,"*NotMet*")   + COUNTIFS(HCBSCompliance!$I$2:$I$455,$A5, HCBSCompliance!$D$2:$D$455, "*910*", HCBSCompliance!$G$2:$G$455,"*Completed*", HCBSCompliance!$BC$2:$BC$455,"*NotMet*")   + COUNTIFS(HCBSCompliance!$I$2:$I$455,$A5, HCBSCompliance!$D$2:$D$455, "*920*", HCBSCompliance!$G$2:$G$455,"*Completed*", HCBSCompliance!$BC$2:$BC$455,"*NotMet*")   + COUNTIFS(HCBSCompliance!$I$2:$I$455,$A5, HCBSCompliance!$D$2:$D$455, "096", HCBSCompliance!$G$2:$G$455,"*Submitted*", HCBSCompliance!$BC$2:$BC$455,"*NotMet*")   + COUNTIFS(HCBSCompliance!$I$2:$I$455,$A5, HCBSCompliance!$D$2:$D$455, "*113*", HCBSCompliance!$G$2:$G$455,"*Submitted*", HCBSCompliance!$BC$2:$BC$455,"*NotMet*")   + COUNTIFS(HCBSCompliance!$I$2:$I$455,$A5, HCBSCompliance!$D$2:$D$455, "*904*", HCBSCompliance!$G$2:$G$455,"*Submitted*", HCBSCompliance!$BC$2:$BC$455,"*NotMet*")   + COUNTIFS(HCBSCompliance!$I$2:$I$455,$A5, HCBSCompliance!$D$2:$D$455, "*905*", HCBSCompliance!$G$2:$G$455,"*Submitted*", HCBSCompliance!$BC$2:$BC$455,"*NotMet*")   + COUNTIFS(HCBSCompliance!$I$2:$I$455,$A5, HCBSCompliance!$D$2:$D$455, "*915*", HCBSCompliance!$G$2:$G$455,"*Submitted*", HCBSCompliance!$BC$2:$BC$455,"*NotMet*")   + COUNTIFS(HCBSCompliance!$I$2:$I$455,$A5, HCBSCompliance!$D$2:$D$455, "*910*", HCBSCompliance!$G$2:$G$455,"*Submitted*", HCBSCompliance!$BC$2:$BC$455,"*NotMet*")   + COUNTIFS(HCBSCompliance!$I$2:$I$455,$A5, HCBSCompliance!$D$2:$D$455, "*920*", HCBSCompliance!$G$2:$G$455,"*Submitted*", HCBSCompliance!$BC$2:$BC$455,"*NotMet*")</f>
        <v>0</v>
      </c>
      <c r="J5" s="55">
        <f>COUNTIFS(HCBSCompliance!$I$2:$I$455,$A5, HCBSCompliance!$D$2:$D$455, "096", HCBSCompliance!$G$2:$G$455,"*Completed*", HCBSCompliance!$BI$2:$BI$455,"*Partially*")   + COUNTIFS(HCBSCompliance!$I$2:$I$455,$A5, HCBSCompliance!$D$2:$D$455, "*113*", HCBSCompliance!$G$2:$G$455,"*Completed*", HCBSCompliance!$BI$2:$BI$455,"*Partially*")   + COUNTIFS(HCBSCompliance!$I$2:$I$455,$A5, HCBSCompliance!$D$2:$D$455, "*904*", HCBSCompliance!$G$2:$G$455,"*Completed*", HCBSCompliance!$BI$2:$BI$455,"*Partially*")   + COUNTIFS(HCBSCompliance!$I$2:$I$455,$A5, HCBSCompliance!$D$2:$D$455, "*905*", HCBSCompliance!$G$2:$G$455,"*Completed*", HCBSCompliance!$BI$2:$BI$455,"*Partially*")   + COUNTIFS(HCBSCompliance!$I$2:$I$455,$A5, HCBSCompliance!$D$2:$D$455, "*915*", HCBSCompliance!$G$2:$G$455,"*Completed*", HCBSCompliance!$BI$2:$BI$455,"*Partially*")   + COUNTIFS(HCBSCompliance!$I$2:$I$455,$A5, HCBSCompliance!$D$2:$D$455, "*910*", HCBSCompliance!$G$2:$G$455,"*Completed*", HCBSCompliance!$BI$2:$BI$455,"*Partially*")   + COUNTIFS(HCBSCompliance!$I$2:$I$455,$A5, HCBSCompliance!$D$2:$D$455, "*920*", HCBSCompliance!$G$2:$G$455,"*Completed*", HCBSCompliance!$BI$2:$BI$455,"*Partially*")   + COUNTIFS(HCBSCompliance!$I$2:$I$455,$A5, HCBSCompliance!$D$2:$D$455, "096", HCBSCompliance!$G$2:$G$455,"*Submitted*", HCBSCompliance!$BI$2:$BI$455,"*Partially*")   + COUNTIFS(HCBSCompliance!$I$2:$I$455,$A5, HCBSCompliance!$D$2:$D$455, "*113*", HCBSCompliance!$G$2:$G$455,"*Submitted*", HCBSCompliance!$BI$2:$BI$455,"*Partially*")   + COUNTIFS(HCBSCompliance!$I$2:$I$455,$A5, HCBSCompliance!$D$2:$D$455, "*904*", HCBSCompliance!$G$2:$G$455,"*Submitted*", HCBSCompliance!$BI$2:$BI$455,"*Partially*")   + COUNTIFS(HCBSCompliance!$I$2:$I$455,$A5, HCBSCompliance!$D$2:$D$455, "*905*", HCBSCompliance!$G$2:$G$455,"*Submitted*", HCBSCompliance!$BI$2:$BI$455,"*Partially*")   + COUNTIFS(HCBSCompliance!$I$2:$I$455,$A5, HCBSCompliance!$D$2:$D$455, "*915*", HCBSCompliance!$G$2:$G$455,"*Submitted*", HCBSCompliance!$BI$2:$BI$455,"*Partially*")   + COUNTIFS(HCBSCompliance!$I$2:$I$455,$A5, HCBSCompliance!$D$2:$D$455, "*910*", HCBSCompliance!$G$2:$G$455,"*Submitted*", HCBSCompliance!$BI$2:$BI$455,"*Partially*")   + COUNTIFS(HCBSCompliance!$I$2:$I$455,$A5, HCBSCompliance!$D$2:$D$455, "*920*", HCBSCompliance!$G$2:$G$455,"*Submitted*", HCBSCompliance!$BI$2:$BI$455,"*Partially*")   + COUNTIFS(HCBSCompliance!$I$2:$I$455,$A5, HCBSCompliance!$D$2:$D$455, "096", HCBSCompliance!$G$2:$G$455,"*Completed*", HCBSCompliance!$BI$2:$BI$455,"*No*")   + COUNTIFS(HCBSCompliance!$I$2:$I$455,$A5, HCBSCompliance!$D$2:$D$455, "*113*", HCBSCompliance!$G$2:$G$455,"*Completed*", HCBSCompliance!$BI$2:$BI$455,"*No*")   + COUNTIFS(HCBSCompliance!$I$2:$I$455,$A5, HCBSCompliance!$D$2:$D$455, "*904*", HCBSCompliance!$G$2:$G$455,"*Completed*", HCBSCompliance!$BI$2:$BI$455,"*No*")   + COUNTIFS(HCBSCompliance!$I$2:$I$455,$A5, HCBSCompliance!$D$2:$D$455, "*905*", HCBSCompliance!$G$2:$G$455,"*Completed*", HCBSCompliance!$BI$2:$BI$455,"*No*")   + COUNTIFS(HCBSCompliance!$I$2:$I$455,$A5, HCBSCompliance!$D$2:$D$455, "*915*", HCBSCompliance!$G$2:$G$455,"*Completed*", HCBSCompliance!$BI$2:$BI$455,"*No*")   + COUNTIFS(HCBSCompliance!$I$2:$I$455,$A5, HCBSCompliance!$D$2:$D$455, "*910*", HCBSCompliance!$G$2:$G$455,"*Completed*", HCBSCompliance!$BI$2:$BI$455,"*No*")   + COUNTIFS(HCBSCompliance!$I$2:$I$455,$A5, HCBSCompliance!$D$2:$D$455, "*920*", HCBSCompliance!$G$2:$G$455,"*Completed*", HCBSCompliance!$BI$2:$BI$455,"*No*")   + COUNTIFS(HCBSCompliance!$I$2:$I$455,$A5, HCBSCompliance!$D$2:$D$455, "096", HCBSCompliance!$G$2:$G$455,"*Submitted*", HCBSCompliance!$BI$2:$BI$455,"*No*")   + COUNTIFS(HCBSCompliance!$I$2:$I$455,$A5, HCBSCompliance!$D$2:$D$455, "*113*", HCBSCompliance!$G$2:$G$455,"*Submitted*", HCBSCompliance!$BI$2:$BI$455,"*No*")   + COUNTIFS(HCBSCompliance!$I$2:$I$455,$A5, HCBSCompliance!$D$2:$D$455, "*904*", HCBSCompliance!$G$2:$G$455,"*Submitted*", HCBSCompliance!$BI$2:$BI$455,"*No*")   + COUNTIFS(HCBSCompliance!$I$2:$I$455,$A5, HCBSCompliance!$D$2:$D$455, "*905*", HCBSCompliance!$G$2:$G$455,"*Submitted*", HCBSCompliance!$BI$2:$BI$455,"*No*")   + COUNTIFS(HCBSCompliance!$I$2:$I$455,$A5, HCBSCompliance!$D$2:$D$455, "*915*", HCBSCompliance!$G$2:$G$455,"*Submitted*", HCBSCompliance!$BI$2:$BI$455,"*No*")   + COUNTIFS(HCBSCompliance!$I$2:$I$455,$A5, HCBSCompliance!$D$2:$D$455, "*910*", HCBSCompliance!$G$2:$G$455,"*Submitted*", HCBSCompliance!$BI$2:$BI$455,"*No*")   + COUNTIFS(HCBSCompliance!$I$2:$I$455,$A5, HCBSCompliance!$D$2:$D$455, "*920*", HCBSCompliance!$G$2:$G$455,"*Submitted*", HCBSCompliance!$BI$2:$BI$455,"*No*")</f>
        <v>0</v>
      </c>
      <c r="K5" s="55">
        <f>COUNTIFS(HCBSCompliance!$I$2:$I$455,$A5, HCBSCompliance!$D$2:$D$455, "096", HCBSCompliance!$G$2:$G$455,"*Completed*", HCBSCompliance!$CK$2:$CK$455,"*Partially*")   + COUNTIFS(HCBSCompliance!$I$2:$I$455,$A5, HCBSCompliance!$D$2:$D$455, "*113*", HCBSCompliance!$G$2:$G$455,"*Completed*", HCBSCompliance!$CK$2:$CK$455,"*Partially*")   + COUNTIFS(HCBSCompliance!$I$2:$I$455,$A5, HCBSCompliance!$D$2:$D$455, "*904*", HCBSCompliance!$G$2:$G$455,"*Completed*", HCBSCompliance!$CK$2:$CK$455,"*Partially*")   + COUNTIFS(HCBSCompliance!$I$2:$I$455,$A5, HCBSCompliance!$D$2:$D$455, "*905*", HCBSCompliance!$G$2:$G$455,"*Completed*", HCBSCompliance!$CK$2:$CK$455,"*Partially*")   + COUNTIFS(HCBSCompliance!$I$2:$I$455,$A5, HCBSCompliance!$D$2:$D$455, "*915*", HCBSCompliance!$G$2:$G$455,"*Completed*", HCBSCompliance!$CK$2:$CK$455,"*Partially*")   + COUNTIFS(HCBSCompliance!$I$2:$I$455,$A5, HCBSCompliance!$D$2:$D$455, "*910*", HCBSCompliance!$G$2:$G$455,"*Completed*", HCBSCompliance!$CK$2:$CK$455,"*Partially*")   + COUNTIFS(HCBSCompliance!$I$2:$I$455,$A5, HCBSCompliance!$D$2:$D$455, "*920*", HCBSCompliance!$G$2:$G$455,"*Completed*", HCBSCompliance!$CK$2:$CK$455,"*Partially*")   + COUNTIFS(HCBSCompliance!$I$2:$I$455,$A5, HCBSCompliance!$D$2:$D$455, "096", HCBSCompliance!$G$2:$G$455,"*Submitted*", HCBSCompliance!$CK$2:$CK$455,"*Partially*")   + COUNTIFS(HCBSCompliance!$I$2:$I$455,$A5, HCBSCompliance!$D$2:$D$455, "*113*", HCBSCompliance!$G$2:$G$455,"*Submitted*", HCBSCompliance!$CK$2:$CK$455,"*Partially*")   + COUNTIFS(HCBSCompliance!$I$2:$I$455,$A5, HCBSCompliance!$D$2:$D$455, "*904*", HCBSCompliance!$G$2:$G$455,"*Submitted*", HCBSCompliance!$CK$2:$CK$455,"*Partially*")   + COUNTIFS(HCBSCompliance!$I$2:$I$455,$A5, HCBSCompliance!$D$2:$D$455, "*905*", HCBSCompliance!$G$2:$G$455,"*Submitted*", HCBSCompliance!$CK$2:$CK$455,"*Partially*")   + COUNTIFS(HCBSCompliance!$I$2:$I$455,$A5, HCBSCompliance!$D$2:$D$455, "*915*", HCBSCompliance!$G$2:$G$455,"*Submitted*", HCBSCompliance!$CK$2:$CK$455,"*Partially*")   + COUNTIFS(HCBSCompliance!$I$2:$I$455,$A5, HCBSCompliance!$D$2:$D$455, "*910*", HCBSCompliance!$G$2:$G$455,"*Submitted*", HCBSCompliance!$CK$2:$CK$455,"*Partially*")   + COUNTIFS(HCBSCompliance!$I$2:$I$455,$A5, HCBSCompliance!$D$2:$D$455, "*920*", HCBSCompliance!$G$2:$G$455,"*Submitted*", HCBSCompliance!$CK$2:$CK$455,"*Partially*")   + COUNTIFS(HCBSCompliance!$I$2:$I$455,$A5, HCBSCompliance!$D$2:$D$455, "096", HCBSCompliance!$G$2:$G$455,"*Completed*", HCBSCompliance!$CK$2:$CK$455,"*No*")   + COUNTIFS(HCBSCompliance!$I$2:$I$455,$A5, HCBSCompliance!$D$2:$D$455, "*113*", HCBSCompliance!$G$2:$G$455,"*Completed*", HCBSCompliance!$CK$2:$CK$455,"*No*")   + COUNTIFS(HCBSCompliance!$I$2:$I$455,$A5, HCBSCompliance!$D$2:$D$455, "*904*", HCBSCompliance!$G$2:$G$455,"*Completed*", HCBSCompliance!$CK$2:$CK$455,"*No*")   + COUNTIFS(HCBSCompliance!$I$2:$I$455,$A5, HCBSCompliance!$D$2:$D$455, "*905*", HCBSCompliance!$G$2:$G$455,"*Completed*", HCBSCompliance!$CK$2:$CK$455,"*No*")   + COUNTIFS(HCBSCompliance!$I$2:$I$455,$A5, HCBSCompliance!$D$2:$D$455, "*915*", HCBSCompliance!$G$2:$G$455,"*Completed*", HCBSCompliance!$CK$2:$CK$455,"*No*")   + COUNTIFS(HCBSCompliance!$I$2:$I$455,$A5, HCBSCompliance!$D$2:$D$455, "*910*", HCBSCompliance!$G$2:$G$455,"*Completed*", HCBSCompliance!$CK$2:$CK$455,"*No*")   + COUNTIFS(HCBSCompliance!$I$2:$I$455,$A5, HCBSCompliance!$D$2:$D$455, "*920*", HCBSCompliance!$G$2:$G$455,"*Completed*", HCBSCompliance!$CK$2:$CK$455,"*No*")   + COUNTIFS(HCBSCompliance!$I$2:$I$455,$A5, HCBSCompliance!$D$2:$D$455, "096", HCBSCompliance!$G$2:$G$455,"*Submitted*", HCBSCompliance!$CK$2:$CK$455,"*No*")   + COUNTIFS(HCBSCompliance!$I$2:$I$455,$A5, HCBSCompliance!$D$2:$D$455, "*113*", HCBSCompliance!$G$2:$G$455,"*Submitted*", HCBSCompliance!$CK$2:$CK$455,"*No*")   + COUNTIFS(HCBSCompliance!$I$2:$I$455,$A5, HCBSCompliance!$D$2:$D$455, "*904*", HCBSCompliance!$G$2:$G$455,"*Submitted*", HCBSCompliance!$CK$2:$CK$455,"*No*")   + COUNTIFS(HCBSCompliance!$I$2:$I$455,$A5, HCBSCompliance!$D$2:$D$455, "*905*", HCBSCompliance!$G$2:$G$455,"*Submitted*", HCBSCompliance!$CK$2:$CK$455,"*No*")   + COUNTIFS(HCBSCompliance!$I$2:$I$455,$A5, HCBSCompliance!$D$2:$D$455, "*915*", HCBSCompliance!$G$2:$G$455,"*Submitted*", HCBSCompliance!$CK$2:$CK$455,"*No*")   + COUNTIFS(HCBSCompliance!$I$2:$I$455,$A5, HCBSCompliance!$D$2:$D$455, "*910*", HCBSCompliance!$G$2:$G$455,"*Submitted*", HCBSCompliance!$CK$2:$CK$455,"*No*")   + COUNTIFS(HCBSCompliance!$I$2:$I$455,$A5, HCBSCompliance!$D$2:$D$455, "*920*", HCBSCompliance!$G$2:$G$455,"*Submitted*", HCBSCompliance!$CK$2:$CK$455,"*No*")</f>
        <v>0</v>
      </c>
      <c r="L5" s="55">
        <f>COUNTIFS(HCBSCompliance!$I$2:$I$455,$A5, HCBSCompliance!$D$2:$D$455, "096", HCBSCompliance!$G$2:$G$455,"*Completed*", HCBSCompliance!$CY$2:$CY$455,"*Partially*")   + COUNTIFS(HCBSCompliance!$I$2:$I$455,$A5, HCBSCompliance!$D$2:$D$455, "*113*", HCBSCompliance!$G$2:$G$455,"*Completed*", HCBSCompliance!$CY$2:$CY$455,"*Partially*")   + COUNTIFS(HCBSCompliance!$I$2:$I$455,$A5, HCBSCompliance!$D$2:$D$455, "*904*", HCBSCompliance!$G$2:$G$455,"*Completed*", HCBSCompliance!$CY$2:$CY$455,"*Partially*")   + COUNTIFS(HCBSCompliance!$I$2:$I$455,$A5, HCBSCompliance!$D$2:$D$455, "*905*", HCBSCompliance!$G$2:$G$455,"*Completed*", HCBSCompliance!$CY$2:$CY$455,"*Partially*")   + COUNTIFS(HCBSCompliance!$I$2:$I$455,$A5, HCBSCompliance!$D$2:$D$455, "*915*", HCBSCompliance!$G$2:$G$455,"*Completed*", HCBSCompliance!$CY$2:$CY$455,"*Partially*")   + COUNTIFS(HCBSCompliance!$I$2:$I$455,$A5, HCBSCompliance!$D$2:$D$455, "*910*", HCBSCompliance!$G$2:$G$455,"*Completed*", HCBSCompliance!$CY$2:$CY$455,"*Partially*")   + COUNTIFS(HCBSCompliance!$I$2:$I$455,$A5, HCBSCompliance!$D$2:$D$455, "*920*", HCBSCompliance!$G$2:$G$455,"*Completed*", HCBSCompliance!$CY$2:$CY$455,"*Partially*")   + COUNTIFS(HCBSCompliance!$I$2:$I$455,$A5, HCBSCompliance!$D$2:$D$455, "096", HCBSCompliance!$G$2:$G$455,"*Submitted*", HCBSCompliance!$CY$2:$CY$455,"*Partially*")   + COUNTIFS(HCBSCompliance!$I$2:$I$455,$A5, HCBSCompliance!$D$2:$D$455, "*113*", HCBSCompliance!$G$2:$G$455,"*Submitted*", HCBSCompliance!$CY$2:$CY$455,"*Partially*")   + COUNTIFS(HCBSCompliance!$I$2:$I$455,$A5, HCBSCompliance!$D$2:$D$455, "*904*", HCBSCompliance!$G$2:$G$455,"*Submitted*", HCBSCompliance!$CY$2:$CY$455,"*Partially*")   + COUNTIFS(HCBSCompliance!$I$2:$I$455,$A5, HCBSCompliance!$D$2:$D$455, "*905*", HCBSCompliance!$G$2:$G$455,"*Submitted*", HCBSCompliance!$CY$2:$CY$455,"*Partially*")   + COUNTIFS(HCBSCompliance!$I$2:$I$455,$A5, HCBSCompliance!$D$2:$D$455, "*915*", HCBSCompliance!$G$2:$G$455,"*Submitted*", HCBSCompliance!$CY$2:$CY$455,"*Partially*")   + COUNTIFS(HCBSCompliance!$I$2:$I$455,$A5, HCBSCompliance!$D$2:$D$455, "*910*", HCBSCompliance!$G$2:$G$455,"*Submitted*", HCBSCompliance!$CY$2:$CY$455,"*Partially*")   + COUNTIFS(HCBSCompliance!$I$2:$I$455,$A5, HCBSCompliance!$D$2:$D$455, "*920*", HCBSCompliance!$G$2:$G$455,"*Submitted*", HCBSCompliance!$CY$2:$CY$455,"*Partially*")   + COUNTIFS(HCBSCompliance!$I$2:$I$455,$A5, HCBSCompliance!$D$2:$D$455, "096", HCBSCompliance!$G$2:$G$455,"*Completed*", HCBSCompliance!$CY$2:$CY$455,"*No*")   + COUNTIFS(HCBSCompliance!$I$2:$I$455,$A5, HCBSCompliance!$D$2:$D$455, "*113*", HCBSCompliance!$G$2:$G$455,"*Completed*", HCBSCompliance!$CY$2:$CY$455,"*No*")   + COUNTIFS(HCBSCompliance!$I$2:$I$455,$A5, HCBSCompliance!$D$2:$D$455, "*904*", HCBSCompliance!$G$2:$G$455,"*Completed*", HCBSCompliance!$CY$2:$CY$455,"*No*")   + COUNTIFS(HCBSCompliance!$I$2:$I$455,$A5, HCBSCompliance!$D$2:$D$455, "*905*", HCBSCompliance!$G$2:$G$455,"*Completed*", HCBSCompliance!$CY$2:$CY$455,"*No*")   + COUNTIFS(HCBSCompliance!$I$2:$I$455,$A5, HCBSCompliance!$D$2:$D$455, "*915*", HCBSCompliance!$G$2:$G$455,"*Completed*", HCBSCompliance!$CY$2:$CY$455,"*No*")   + COUNTIFS(HCBSCompliance!$I$2:$I$455,$A5, HCBSCompliance!$D$2:$D$455, "*910*", HCBSCompliance!$G$2:$G$455,"*Completed*", HCBSCompliance!$CY$2:$CY$455,"*No*")   + COUNTIFS(HCBSCompliance!$I$2:$I$455,$A5, HCBSCompliance!$D$2:$D$455, "*920*", HCBSCompliance!$G$2:$G$455,"*Completed*", HCBSCompliance!$CY$2:$CY$455,"*No*")   + COUNTIFS(HCBSCompliance!$I$2:$I$455,$A5, HCBSCompliance!$D$2:$D$455, "096", HCBSCompliance!$G$2:$G$455,"*Submitted*", HCBSCompliance!$CY$2:$CY$455,"*No*")   + COUNTIFS(HCBSCompliance!$I$2:$I$455,$A5, HCBSCompliance!$D$2:$D$455, "*113*", HCBSCompliance!$G$2:$G$455,"*Submitted*", HCBSCompliance!$CY$2:$CY$455,"*No*")   + COUNTIFS(HCBSCompliance!$I$2:$I$455,$A5, HCBSCompliance!$D$2:$D$455, "*904*", HCBSCompliance!$G$2:$G$455,"*Submitted*", HCBSCompliance!$CY$2:$CY$455,"*No*")   + COUNTIFS(HCBSCompliance!$I$2:$I$455,$A5, HCBSCompliance!$D$2:$D$455, "*905*", HCBSCompliance!$G$2:$G$455,"*Submitted*", HCBSCompliance!$CY$2:$CY$455,"*No*")   + COUNTIFS(HCBSCompliance!$I$2:$I$455,$A5, HCBSCompliance!$D$2:$D$455, "*915*", HCBSCompliance!$G$2:$G$455,"*Submitted*", HCBSCompliance!$CY$2:$CY$455,"*No*")   + COUNTIFS(HCBSCompliance!$I$2:$I$455,$A5, HCBSCompliance!$D$2:$D$455, "*910*", HCBSCompliance!$G$2:$G$455,"*Submitted*", HCBSCompliance!$CY$2:$CY$455,"*No*")   + COUNTIFS(HCBSCompliance!$I$2:$I$455,$A5, HCBSCompliance!$D$2:$D$455, "*920*", HCBSCompliance!$G$2:$G$455,"*Submitted*", HCBSCompliance!$CY$2:$CY$455,"*No*")</f>
        <v>0</v>
      </c>
      <c r="M5" s="55">
        <f>COUNTIFS(HCBSCompliance!$I$2:$I$455,$A5, HCBSCompliance!$D$2:$D$455, "096", HCBSCompliance!$G$2:$G$455,"*Completed*", HCBSCompliance!$DI$2:$DI$455,"*Partially*")   + COUNTIFS(HCBSCompliance!$I$2:$I$455,$A5, HCBSCompliance!$D$2:$D$455, "*113*", HCBSCompliance!$G$2:$G$455,"*Completed*", HCBSCompliance!$DI$2:$DI$455,"*Partially*")   + COUNTIFS(HCBSCompliance!$I$2:$I$455,$A5, HCBSCompliance!$D$2:$D$455, "*904*", HCBSCompliance!$G$2:$G$455,"*Completed*", HCBSCompliance!$DI$2:$DI$455,"*Partially*")   + COUNTIFS(HCBSCompliance!$I$2:$I$455,$A5, HCBSCompliance!$D$2:$D$455, "*905*", HCBSCompliance!$G$2:$G$455,"*Completed*", HCBSCompliance!$DI$2:$DI$455,"*Partially*")   + COUNTIFS(HCBSCompliance!$I$2:$I$455,$A5, HCBSCompliance!$D$2:$D$455, "*915*", HCBSCompliance!$G$2:$G$455,"*Completed*", HCBSCompliance!$DI$2:$DI$455,"*Partially*")   + COUNTIFS(HCBSCompliance!$I$2:$I$455,$A5, HCBSCompliance!$D$2:$D$455, "*910*", HCBSCompliance!$G$2:$G$455,"*Completed*", HCBSCompliance!$DI$2:$DI$455,"*Partially*")   + COUNTIFS(HCBSCompliance!$I$2:$I$455,$A5, HCBSCompliance!$D$2:$D$455, "*920*", HCBSCompliance!$G$2:$G$455,"*Completed*", HCBSCompliance!$DI$2:$DI$455,"*Partially*")   + COUNTIFS(HCBSCompliance!$I$2:$I$455,$A5, HCBSCompliance!$D$2:$D$455, "096", HCBSCompliance!$G$2:$G$455,"*Submitted*", HCBSCompliance!$DI$2:$DI$455,"*Partially*")   + COUNTIFS(HCBSCompliance!$I$2:$I$455,$A5, HCBSCompliance!$D$2:$D$455, "*113*", HCBSCompliance!$G$2:$G$455,"*Submitted*", HCBSCompliance!$DI$2:$DI$455,"*Partially*")   + COUNTIFS(HCBSCompliance!$I$2:$I$455,$A5, HCBSCompliance!$D$2:$D$455, "*904*", HCBSCompliance!$G$2:$G$455,"*Submitted*", HCBSCompliance!$DI$2:$DI$455,"*Partially*")   + COUNTIFS(HCBSCompliance!$I$2:$I$455,$A5, HCBSCompliance!$D$2:$D$455, "*905*", HCBSCompliance!$G$2:$G$455,"*Submitted*", HCBSCompliance!$DI$2:$DI$455,"*Partially*")   + COUNTIFS(HCBSCompliance!$I$2:$I$455,$A5, HCBSCompliance!$D$2:$D$455, "*915*", HCBSCompliance!$G$2:$G$455,"*Submitted*", HCBSCompliance!$DI$2:$DI$455,"*Partially*")   + COUNTIFS(HCBSCompliance!$I$2:$I$455,$A5, HCBSCompliance!$D$2:$D$455, "*910*", HCBSCompliance!$G$2:$G$455,"*Submitted*", HCBSCompliance!$DI$2:$DI$455,"*Partially*")   + COUNTIFS(HCBSCompliance!$I$2:$I$455,$A5, HCBSCompliance!$D$2:$D$455, "*920*", HCBSCompliance!$G$2:$G$455,"*Submitted*", HCBSCompliance!$DI$2:$DI$455,"*Partially*")   + COUNTIFS(HCBSCompliance!$I$2:$I$455,$A5, HCBSCompliance!$D$2:$D$455, "096", HCBSCompliance!$G$2:$G$455,"*Completed*", HCBSCompliance!$DI$2:$DI$455,"*No*")   + COUNTIFS(HCBSCompliance!$I$2:$I$455,$A5, HCBSCompliance!$D$2:$D$455, "*113*", HCBSCompliance!$G$2:$G$455,"*Completed*", HCBSCompliance!$DI$2:$DI$455,"*No*")   + COUNTIFS(HCBSCompliance!$I$2:$I$455,$A5, HCBSCompliance!$D$2:$D$455, "*904*", HCBSCompliance!$G$2:$G$455,"*Completed*", HCBSCompliance!$DI$2:$DI$455,"*No*")   + COUNTIFS(HCBSCompliance!$I$2:$I$455,$A5, HCBSCompliance!$D$2:$D$455, "*905*", HCBSCompliance!$G$2:$G$455,"*Completed*", HCBSCompliance!$DI$2:$DI$455,"*No*")   + COUNTIFS(HCBSCompliance!$I$2:$I$455,$A5, HCBSCompliance!$D$2:$D$455, "*915*", HCBSCompliance!$G$2:$G$455,"*Completed*", HCBSCompliance!$DI$2:$DI$455,"*No*")   + COUNTIFS(HCBSCompliance!$I$2:$I$455,$A5, HCBSCompliance!$D$2:$D$455, "*910*", HCBSCompliance!$G$2:$G$455,"*Completed*", HCBSCompliance!$DI$2:$DI$455,"*No*")   + COUNTIFS(HCBSCompliance!$I$2:$I$455,$A5, HCBSCompliance!$D$2:$D$455, "*920*", HCBSCompliance!$G$2:$G$455,"*Completed*", HCBSCompliance!$DI$2:$DI$455,"*No*")   + COUNTIFS(HCBSCompliance!$I$2:$I$455,$A5, HCBSCompliance!$D$2:$D$455, "096", HCBSCompliance!$G$2:$G$455,"*Submitted*", HCBSCompliance!$DI$2:$DI$455,"*No*")   + COUNTIFS(HCBSCompliance!$I$2:$I$455,$A5, HCBSCompliance!$D$2:$D$455, "*113*", HCBSCompliance!$G$2:$G$455,"*Submitted*", HCBSCompliance!$DI$2:$DI$455,"*No*")   + COUNTIFS(HCBSCompliance!$I$2:$I$455,$A5, HCBSCompliance!$D$2:$D$455, "*904*", HCBSCompliance!$G$2:$G$455,"*Submitted*", HCBSCompliance!$DI$2:$DI$455,"*No*")   + COUNTIFS(HCBSCompliance!$I$2:$I$455,$A5, HCBSCompliance!$D$2:$D$455, "*905*", HCBSCompliance!$G$2:$G$455,"*Submitted*", HCBSCompliance!$DI$2:$DI$455,"*No*")   + COUNTIFS(HCBSCompliance!$I$2:$I$455,$A5, HCBSCompliance!$D$2:$D$455, "*915*", HCBSCompliance!$G$2:$G$455,"*Submitted*", HCBSCompliance!$DI$2:$DI$455,"*No*")   + COUNTIFS(HCBSCompliance!$I$2:$I$455,$A5, HCBSCompliance!$D$2:$D$455, "*910*", HCBSCompliance!$G$2:$G$455,"*Submitted*", HCBSCompliance!$DI$2:$DI$455,"*No*")   + COUNTIFS(HCBSCompliance!$I$2:$I$455,$A5, HCBSCompliance!$D$2:$D$455, "*920*", HCBSCompliance!$G$2:$G$455,"*Submitted*", HCBSCompliance!$DI$2:$DI$455,"*No*")</f>
        <v>0</v>
      </c>
      <c r="N5" s="55">
        <f>COUNTIFS(HCBSCompliance!$I$2:$I$455,$A5, HCBSCompliance!$D$2:$D$455, "096", HCBSCompliance!$G$2:$G$455,"*Completed*", HCBSCompliance!$DQ$2:$DQ$455,"*Partially*")   + COUNTIFS(HCBSCompliance!$I$2:$I$455,$A5, HCBSCompliance!$D$2:$D$455, "*113*", HCBSCompliance!$G$2:$G$455,"*Completed*", HCBSCompliance!$DQ$2:$DQ$455,"*Partially*")   + COUNTIFS(HCBSCompliance!$I$2:$I$455,$A5, HCBSCompliance!$D$2:$D$455, "*904*", HCBSCompliance!$G$2:$G$455,"*Completed*", HCBSCompliance!$DQ$2:$DQ$455,"*Partially*")   + COUNTIFS(HCBSCompliance!$I$2:$I$455,$A5, HCBSCompliance!$D$2:$D$455, "*905*", HCBSCompliance!$G$2:$G$455,"*Completed*", HCBSCompliance!$DQ$2:$DQ$455,"*Partially*")   + COUNTIFS(HCBSCompliance!$I$2:$I$455,$A5, HCBSCompliance!$D$2:$D$455, "*915*", HCBSCompliance!$G$2:$G$455,"*Completed*", HCBSCompliance!$DQ$2:$DQ$455,"*Partially*")   + COUNTIFS(HCBSCompliance!$I$2:$I$455,$A5, HCBSCompliance!$D$2:$D$455, "*910*", HCBSCompliance!$G$2:$G$455,"*Completed*", HCBSCompliance!$DQ$2:$DQ$455,"*Partially*")   + COUNTIFS(HCBSCompliance!$I$2:$I$455,$A5, HCBSCompliance!$D$2:$D$455, "*920*", HCBSCompliance!$G$2:$G$455,"*Completed*", HCBSCompliance!$DQ$2:$DQ$455,"*Partially*")   + COUNTIFS(HCBSCompliance!$I$2:$I$455,$A5, HCBSCompliance!$D$2:$D$455, "096", HCBSCompliance!$G$2:$G$455,"*Submitted*", HCBSCompliance!$DQ$2:$DQ$455,"*Partially*")   + COUNTIFS(HCBSCompliance!$I$2:$I$455,$A5, HCBSCompliance!$D$2:$D$455, "*113*", HCBSCompliance!$G$2:$G$455,"*Submitted*", HCBSCompliance!$DQ$2:$DQ$455,"*Partially*")   + COUNTIFS(HCBSCompliance!$I$2:$I$455,$A5, HCBSCompliance!$D$2:$D$455, "*904*", HCBSCompliance!$G$2:$G$455,"*Submitted*", HCBSCompliance!$DQ$2:$DQ$455,"*Partially*")   + COUNTIFS(HCBSCompliance!$I$2:$I$455,$A5, HCBSCompliance!$D$2:$D$455, "*905*", HCBSCompliance!$G$2:$G$455,"*Submitted*", HCBSCompliance!$DQ$2:$DQ$455,"*Partially*")   + COUNTIFS(HCBSCompliance!$I$2:$I$455,$A5, HCBSCompliance!$D$2:$D$455, "*915*", HCBSCompliance!$G$2:$G$455,"*Submitted*", HCBSCompliance!$DQ$2:$DQ$455,"*Partially*")   + COUNTIFS(HCBSCompliance!$I$2:$I$455,$A5, HCBSCompliance!$D$2:$D$455, "*910*", HCBSCompliance!$G$2:$G$455,"*Submitted*", HCBSCompliance!$DQ$2:$DQ$455,"*Partially*")   + COUNTIFS(HCBSCompliance!$I$2:$I$455,$A5, HCBSCompliance!$D$2:$D$455, "*920*", HCBSCompliance!$G$2:$G$455,"*Submitted*", HCBSCompliance!$DQ$2:$DQ$455,"*Partially*")   + COUNTIFS(HCBSCompliance!$I$2:$I$455,$A5, HCBSCompliance!$D$2:$D$455, "096", HCBSCompliance!$G$2:$G$455,"*Completed*", HCBSCompliance!$DQ$2:$DQ$455,"*No*")   + COUNTIFS(HCBSCompliance!$I$2:$I$455,$A5, HCBSCompliance!$D$2:$D$455, "*113*", HCBSCompliance!$G$2:$G$455,"*Completed*", HCBSCompliance!$DQ$2:$DQ$455,"*No*")   + COUNTIFS(HCBSCompliance!$I$2:$I$455,$A5, HCBSCompliance!$D$2:$D$455, "*904*", HCBSCompliance!$G$2:$G$455,"*Completed*", HCBSCompliance!$DQ$2:$DQ$455,"*No*")   + COUNTIFS(HCBSCompliance!$I$2:$I$455,$A5, HCBSCompliance!$D$2:$D$455, "*905*", HCBSCompliance!$G$2:$G$455,"*Completed*", HCBSCompliance!$DQ$2:$DQ$455,"*No*")   + COUNTIFS(HCBSCompliance!$I$2:$I$455,$A5, HCBSCompliance!$D$2:$D$455, "*915*", HCBSCompliance!$G$2:$G$455,"*Completed*", HCBSCompliance!$DQ$2:$DQ$455,"*No*")   + COUNTIFS(HCBSCompliance!$I$2:$I$455,$A5, HCBSCompliance!$D$2:$D$455, "*910*", HCBSCompliance!$G$2:$G$455,"*Completed*", HCBSCompliance!$DQ$2:$DQ$455,"*No*")   + COUNTIFS(HCBSCompliance!$I$2:$I$455,$A5, HCBSCompliance!$D$2:$D$455, "*920*", HCBSCompliance!$G$2:$G$455,"*Completed*", HCBSCompliance!$DQ$2:$DQ$455,"*No*")   + COUNTIFS(HCBSCompliance!$I$2:$I$455,$A5, HCBSCompliance!$D$2:$D$455, "096", HCBSCompliance!$G$2:$G$455,"*Submitted*", HCBSCompliance!$DQ$2:$DQ$455,"*No*")   + COUNTIFS(HCBSCompliance!$I$2:$I$455,$A5, HCBSCompliance!$D$2:$D$455, "*113*", HCBSCompliance!$G$2:$G$455,"*Submitted*", HCBSCompliance!$DQ$2:$DQ$455,"*No*")   + COUNTIFS(HCBSCompliance!$I$2:$I$455,$A5, HCBSCompliance!$D$2:$D$455, "*904*", HCBSCompliance!$G$2:$G$455,"*Submitted*", HCBSCompliance!$DQ$2:$DQ$455,"*No*")   + COUNTIFS(HCBSCompliance!$I$2:$I$455,$A5, HCBSCompliance!$D$2:$D$455, "*905*", HCBSCompliance!$G$2:$G$455,"*Submitted*", HCBSCompliance!$DQ$2:$DQ$455,"*No*")   + COUNTIFS(HCBSCompliance!$I$2:$I$455,$A5, HCBSCompliance!$D$2:$D$455, "*915*", HCBSCompliance!$G$2:$G$455,"*Submitted*", HCBSCompliance!$DQ$2:$DQ$455,"*No*")   + COUNTIFS(HCBSCompliance!$I$2:$I$455,$A5, HCBSCompliance!$D$2:$D$455, "*910*", HCBSCompliance!$G$2:$G$455,"*Submitted*", HCBSCompliance!$DQ$2:$DQ$455,"*No*")   + COUNTIFS(HCBSCompliance!$I$2:$I$455,$A5, HCBSCompliance!$D$2:$D$455, "*920*", HCBSCompliance!$G$2:$G$455,"*Submitted*", HCBSCompliance!$DQ$2:$DQ$455,"*No*")</f>
        <v>0</v>
      </c>
      <c r="O5" s="55">
        <f>COUNTIFS(HCBSCompliance!$I$2:$I$455,$A5, HCBSCompliance!$D$2:$D$455, "096", HCBSCompliance!$G$2:$G$455,"*Completed*", HCBSCompliance!$EC$2:$EC$455,"*Partially*")   + COUNTIFS(HCBSCompliance!$I$2:$I$455,$A5, HCBSCompliance!$D$2:$D$455, "*113*", HCBSCompliance!$G$2:$G$455,"*Completed*", HCBSCompliance!$EC$2:$EC$455,"*Partially*")   + COUNTIFS(HCBSCompliance!$I$2:$I$455,$A5, HCBSCompliance!$D$2:$D$455, "*904*", HCBSCompliance!$G$2:$G$455,"*Completed*", HCBSCompliance!$EC$2:$EC$455,"*Partially*")   + COUNTIFS(HCBSCompliance!$I$2:$I$455,$A5, HCBSCompliance!$D$2:$D$455, "*905*", HCBSCompliance!$G$2:$G$455,"*Completed*", HCBSCompliance!$EC$2:$EC$455,"*Partially*")   + COUNTIFS(HCBSCompliance!$I$2:$I$455,$A5, HCBSCompliance!$D$2:$D$455, "*915*", HCBSCompliance!$G$2:$G$455,"*Completed*", HCBSCompliance!$EC$2:$EC$455,"*Partially*")   + COUNTIFS(HCBSCompliance!$I$2:$I$455,$A5, HCBSCompliance!$D$2:$D$455, "*910*", HCBSCompliance!$G$2:$G$455,"*Completed*", HCBSCompliance!$EC$2:$EC$455,"*Partially*")   + COUNTIFS(HCBSCompliance!$I$2:$I$455,$A5, HCBSCompliance!$D$2:$D$455, "*920*", HCBSCompliance!$G$2:$G$455,"*Completed*", HCBSCompliance!$EC$2:$EC$455,"*Partially*")   + COUNTIFS(HCBSCompliance!$I$2:$I$455,$A5, HCBSCompliance!$D$2:$D$455, "096", HCBSCompliance!$G$2:$G$455,"*Submitted*", HCBSCompliance!$EC$2:$EC$455,"*Partially*")   + COUNTIFS(HCBSCompliance!$I$2:$I$455,$A5, HCBSCompliance!$D$2:$D$455, "*113*", HCBSCompliance!$G$2:$G$455,"*Submitted*", HCBSCompliance!$EC$2:$EC$455,"*Partially*")   + COUNTIFS(HCBSCompliance!$I$2:$I$455,$A5, HCBSCompliance!$D$2:$D$455, "*904*", HCBSCompliance!$G$2:$G$455,"*Submitted*", HCBSCompliance!$EC$2:$EC$455,"*Partially*")   + COUNTIFS(HCBSCompliance!$I$2:$I$455,$A5, HCBSCompliance!$D$2:$D$455, "*905*", HCBSCompliance!$G$2:$G$455,"*Submitted*", HCBSCompliance!$EC$2:$EC$455,"*Partially*")   + COUNTIFS(HCBSCompliance!$I$2:$I$455,$A5, HCBSCompliance!$D$2:$D$455, "*915*", HCBSCompliance!$G$2:$G$455,"*Submitted*", HCBSCompliance!$EC$2:$EC$455,"*Partially*")   + COUNTIFS(HCBSCompliance!$I$2:$I$455,$A5, HCBSCompliance!$D$2:$D$455, "*910*", HCBSCompliance!$G$2:$G$455,"*Submitted*", HCBSCompliance!$EC$2:$EC$455,"*Partially*")   + COUNTIFS(HCBSCompliance!$I$2:$I$455,$A5, HCBSCompliance!$D$2:$D$455, "*920*", HCBSCompliance!$G$2:$G$455,"*Submitted*", HCBSCompliance!$EC$2:$EC$455,"*Partially*")   + COUNTIFS(HCBSCompliance!$I$2:$I$455,$A5, HCBSCompliance!$D$2:$D$455, "096", HCBSCompliance!$G$2:$G$455,"*Completed*", HCBSCompliance!$EC$2:$EC$455,"*No*")   + COUNTIFS(HCBSCompliance!$I$2:$I$455,$A5, HCBSCompliance!$D$2:$D$455, "*113*", HCBSCompliance!$G$2:$G$455,"*Completed*", HCBSCompliance!$EC$2:$EC$455,"*No*")   + COUNTIFS(HCBSCompliance!$I$2:$I$455,$A5, HCBSCompliance!$D$2:$D$455, "*904*", HCBSCompliance!$G$2:$G$455,"*Completed*", HCBSCompliance!$EC$2:$EC$455,"*No*")   + COUNTIFS(HCBSCompliance!$I$2:$I$455,$A5, HCBSCompliance!$D$2:$D$455, "*905*", HCBSCompliance!$G$2:$G$455,"*Completed*", HCBSCompliance!$EC$2:$EC$455,"*No*")   + COUNTIFS(HCBSCompliance!$I$2:$I$455,$A5, HCBSCompliance!$D$2:$D$455, "*915*", HCBSCompliance!$G$2:$G$455,"*Completed*", HCBSCompliance!$EC$2:$EC$455,"*No*")   + COUNTIFS(HCBSCompliance!$I$2:$I$455,$A5, HCBSCompliance!$D$2:$D$455, "*910*", HCBSCompliance!$G$2:$G$455,"*Completed*", HCBSCompliance!$EC$2:$EC$455,"*No*")   + COUNTIFS(HCBSCompliance!$I$2:$I$455,$A5, HCBSCompliance!$D$2:$D$455, "*920*", HCBSCompliance!$G$2:$G$455,"*Completed*", HCBSCompliance!$EC$2:$EC$455,"*No*")   + COUNTIFS(HCBSCompliance!$I$2:$I$455,$A5, HCBSCompliance!$D$2:$D$455, "096", HCBSCompliance!$G$2:$G$455,"*Submitted*", HCBSCompliance!$EC$2:$EC$455,"*No*")   + COUNTIFS(HCBSCompliance!$I$2:$I$455,$A5, HCBSCompliance!$D$2:$D$455, "*113*", HCBSCompliance!$G$2:$G$455,"*Submitted*", HCBSCompliance!$EC$2:$EC$455,"*No*")   + COUNTIFS(HCBSCompliance!$I$2:$I$455,$A5, HCBSCompliance!$D$2:$D$455, "*904*", HCBSCompliance!$G$2:$G$455,"*Submitted*", HCBSCompliance!$EC$2:$EC$455,"*No*")   + COUNTIFS(HCBSCompliance!$I$2:$I$455,$A5, HCBSCompliance!$D$2:$D$455, "*905*", HCBSCompliance!$G$2:$G$455,"*Submitted*", HCBSCompliance!$EC$2:$EC$455,"*No*")   + COUNTIFS(HCBSCompliance!$I$2:$I$455,$A5, HCBSCompliance!$D$2:$D$455, "*915*", HCBSCompliance!$G$2:$G$455,"*Submitted*", HCBSCompliance!$EC$2:$EC$455,"*No*")   + COUNTIFS(HCBSCompliance!$I$2:$I$455,$A5, HCBSCompliance!$D$2:$D$455, "*910*", HCBSCompliance!$G$2:$G$455,"*Submitted*", HCBSCompliance!$EC$2:$EC$455,"*No*")   + COUNTIFS(HCBSCompliance!$I$2:$I$455,$A5, HCBSCompliance!$D$2:$D$455, "*920*", HCBSCompliance!$G$2:$G$455,"*Submitted*", HCBSCompliance!$EC$2:$EC$455,"*No*")</f>
        <v>0</v>
      </c>
      <c r="P5" s="55">
        <f>COUNTIFS(HCBSCompliance!$I$2:$I$455,$A5, HCBSCompliance!$D$2:$D$455, "096", HCBSCompliance!$G$2:$G$455,"*Completed*", HCBSCompliance!$EM$2:$EM$455,"*Partially*")   + COUNTIFS(HCBSCompliance!$I$2:$I$455,$A5, HCBSCompliance!$D$2:$D$455, "*113*", HCBSCompliance!$G$2:$G$455,"*Completed*", HCBSCompliance!$EM$2:$EM$455,"*Partially*")   + COUNTIFS(HCBSCompliance!$I$2:$I$455,$A5, HCBSCompliance!$D$2:$D$455, "*904*", HCBSCompliance!$G$2:$G$455,"*Completed*", HCBSCompliance!$EM$2:$EM$455,"*Partially*")   + COUNTIFS(HCBSCompliance!$I$2:$I$455,$A5, HCBSCompliance!$D$2:$D$455, "*905*", HCBSCompliance!$G$2:$G$455,"*Completed*", HCBSCompliance!$EM$2:$EM$455,"*Partially*")   + COUNTIFS(HCBSCompliance!$I$2:$I$455,$A5, HCBSCompliance!$D$2:$D$455, "*915*", HCBSCompliance!$G$2:$G$455,"*Completed*", HCBSCompliance!$EM$2:$EM$455,"*Partially*")   + COUNTIFS(HCBSCompliance!$I$2:$I$455,$A5, HCBSCompliance!$D$2:$D$455, "*910*", HCBSCompliance!$G$2:$G$455,"*Completed*", HCBSCompliance!$EM$2:$EM$455,"*Partially*")   + COUNTIFS(HCBSCompliance!$I$2:$I$455,$A5, HCBSCompliance!$D$2:$D$455, "*920*", HCBSCompliance!$G$2:$G$455,"*Completed*", HCBSCompliance!$EM$2:$EM$455,"*Partially*")   + COUNTIFS(HCBSCompliance!$I$2:$I$455,$A5, HCBSCompliance!$D$2:$D$455, "096", HCBSCompliance!$G$2:$G$455,"*Submitted*", HCBSCompliance!$EM$2:$EM$455,"*Partially*")   + COUNTIFS(HCBSCompliance!$I$2:$I$455,$A5, HCBSCompliance!$D$2:$D$455, "*113*", HCBSCompliance!$G$2:$G$455,"*Submitted*", HCBSCompliance!$EM$2:$EM$455,"*Partially*")   + COUNTIFS(HCBSCompliance!$I$2:$I$455,$A5, HCBSCompliance!$D$2:$D$455, "*904*", HCBSCompliance!$G$2:$G$455,"*Submitted*", HCBSCompliance!$EM$2:$EM$455,"*Partially*")   + COUNTIFS(HCBSCompliance!$I$2:$I$455,$A5, HCBSCompliance!$D$2:$D$455, "*905*", HCBSCompliance!$G$2:$G$455,"*Submitted*", HCBSCompliance!$EM$2:$EM$455,"*Partially*")   + COUNTIFS(HCBSCompliance!$I$2:$I$455,$A5, HCBSCompliance!$D$2:$D$455, "*915*", HCBSCompliance!$G$2:$G$455,"*Submitted*", HCBSCompliance!$EM$2:$EM$455,"*Partially*")   + COUNTIFS(HCBSCompliance!$I$2:$I$455,$A5, HCBSCompliance!$D$2:$D$455, "*910*", HCBSCompliance!$G$2:$G$455,"*Submitted*", HCBSCompliance!$EM$2:$EM$455,"*Partially*")   + COUNTIFS(HCBSCompliance!$I$2:$I$455,$A5, HCBSCompliance!$D$2:$D$455, "*920*", HCBSCompliance!$G$2:$G$455,"*Submitted*", HCBSCompliance!$EM$2:$EM$455,"*Partially*")   + COUNTIFS(HCBSCompliance!$I$2:$I$455,$A5, HCBSCompliance!$D$2:$D$455, "096", HCBSCompliance!$G$2:$G$455,"*Completed*", HCBSCompliance!$EM$2:$EM$455,"*No*")   + COUNTIFS(HCBSCompliance!$I$2:$I$455,$A5, HCBSCompliance!$D$2:$D$455, "*113*", HCBSCompliance!$G$2:$G$455,"*Completed*", HCBSCompliance!$EM$2:$EM$455,"*No*")   + COUNTIFS(HCBSCompliance!$I$2:$I$455,$A5, HCBSCompliance!$D$2:$D$455, "*904*", HCBSCompliance!$G$2:$G$455,"*Completed*", HCBSCompliance!$EM$2:$EM$455,"*No*")   + COUNTIFS(HCBSCompliance!$I$2:$I$455,$A5, HCBSCompliance!$D$2:$D$455, "*905*", HCBSCompliance!$G$2:$G$455,"*Completed*", HCBSCompliance!$EM$2:$EM$455,"*No*")   + COUNTIFS(HCBSCompliance!$I$2:$I$455,$A5, HCBSCompliance!$D$2:$D$455, "*915*", HCBSCompliance!$G$2:$G$455,"*Completed*", HCBSCompliance!$EM$2:$EM$455,"*No*")   + COUNTIFS(HCBSCompliance!$I$2:$I$455,$A5, HCBSCompliance!$D$2:$D$455, "*910*", HCBSCompliance!$G$2:$G$455,"*Completed*", HCBSCompliance!$EM$2:$EM$455,"*No*")   + COUNTIFS(HCBSCompliance!$I$2:$I$455,$A5, HCBSCompliance!$D$2:$D$455, "*920*", HCBSCompliance!$G$2:$G$455,"*Completed*", HCBSCompliance!$EM$2:$EM$455,"*No*")   + COUNTIFS(HCBSCompliance!$I$2:$I$455,$A5, HCBSCompliance!$D$2:$D$455, "096", HCBSCompliance!$G$2:$G$455,"*Submitted*", HCBSCompliance!$EM$2:$EM$455,"*No*")   + COUNTIFS(HCBSCompliance!$I$2:$I$455,$A5, HCBSCompliance!$D$2:$D$455, "*113*", HCBSCompliance!$G$2:$G$455,"*Submitted*", HCBSCompliance!$EM$2:$EM$455,"*No*")   + COUNTIFS(HCBSCompliance!$I$2:$I$455,$A5, HCBSCompliance!$D$2:$D$455, "*904*", HCBSCompliance!$G$2:$G$455,"*Submitted*", HCBSCompliance!$EM$2:$EM$455,"*No*")   + COUNTIFS(HCBSCompliance!$I$2:$I$455,$A5, HCBSCompliance!$D$2:$D$455, "*905*", HCBSCompliance!$G$2:$G$455,"*Submitted*", HCBSCompliance!$EM$2:$EM$455,"*No*")   + COUNTIFS(HCBSCompliance!$I$2:$I$455,$A5, HCBSCompliance!$D$2:$D$455, "*915*", HCBSCompliance!$G$2:$G$455,"*Submitted*", HCBSCompliance!$EM$2:$EM$455,"*No*")   + COUNTIFS(HCBSCompliance!$I$2:$I$455,$A5, HCBSCompliance!$D$2:$D$455, "*910*", HCBSCompliance!$G$2:$G$455,"*Submitted*", HCBSCompliance!$EM$2:$EM$455,"*No*")   + COUNTIFS(HCBSCompliance!$I$2:$I$455,$A5, HCBSCompliance!$D$2:$D$455, "*920*", HCBSCompliance!$G$2:$G$455,"*Submitted*", HCBSCompliance!$EM$2:$EM$455,"*No*")</f>
        <v>0</v>
      </c>
      <c r="Q5" s="55">
        <f>COUNTIFS(HCBSCompliance!$I$2:$I$455,$A5, HCBSCompliance!$D$2:$D$455, "096", HCBSCompliance!$G$2:$G$455,"*Completed*", HCBSCompliance!$ES$2:$ES$455,"*Partially*")   + COUNTIFS(HCBSCompliance!$I$2:$I$455,$A5, HCBSCompliance!$D$2:$D$455, "*113*", HCBSCompliance!$G$2:$G$455,"*Completed*", HCBSCompliance!$ES$2:$ES$455,"*Partially*")   + COUNTIFS(HCBSCompliance!$I$2:$I$455,$A5, HCBSCompliance!$D$2:$D$455, "*904*", HCBSCompliance!$G$2:$G$455,"*Completed*", HCBSCompliance!$ES$2:$ES$455,"*Partially*")   + COUNTIFS(HCBSCompliance!$I$2:$I$455,$A5, HCBSCompliance!$D$2:$D$455, "*905*", HCBSCompliance!$G$2:$G$455,"*Completed*", HCBSCompliance!$ES$2:$ES$455,"*Partially*")   + COUNTIFS(HCBSCompliance!$I$2:$I$455,$A5, HCBSCompliance!$D$2:$D$455, "*915*", HCBSCompliance!$G$2:$G$455,"*Completed*", HCBSCompliance!$ES$2:$ES$455,"*Partially*")   + COUNTIFS(HCBSCompliance!$I$2:$I$455,$A5, HCBSCompliance!$D$2:$D$455, "*910*", HCBSCompliance!$G$2:$G$455,"*Completed*", HCBSCompliance!$ES$2:$ES$455,"*Partially*")   + COUNTIFS(HCBSCompliance!$I$2:$I$455,$A5, HCBSCompliance!$D$2:$D$455, "*920*", HCBSCompliance!$G$2:$G$455,"*Completed*", HCBSCompliance!$ES$2:$ES$455,"*Partially*")   + COUNTIFS(HCBSCompliance!$I$2:$I$455,$A5, HCBSCompliance!$D$2:$D$455, "096", HCBSCompliance!$G$2:$G$455,"*Submitted*", HCBSCompliance!$ES$2:$ES$455,"*Partially*")   + COUNTIFS(HCBSCompliance!$I$2:$I$455,$A5, HCBSCompliance!$D$2:$D$455, "*113*", HCBSCompliance!$G$2:$G$455,"*Submitted*", HCBSCompliance!$ES$2:$ES$455,"*Partially*")   + COUNTIFS(HCBSCompliance!$I$2:$I$455,$A5, HCBSCompliance!$D$2:$D$455, "*904*", HCBSCompliance!$G$2:$G$455,"*Submitted*", HCBSCompliance!$ES$2:$ES$455,"*Partially*")   + COUNTIFS(HCBSCompliance!$I$2:$I$455,$A5, HCBSCompliance!$D$2:$D$455, "*905*", HCBSCompliance!$G$2:$G$455,"*Submitted*", HCBSCompliance!$ES$2:$ES$455,"*Partially*")   + COUNTIFS(HCBSCompliance!$I$2:$I$455,$A5, HCBSCompliance!$D$2:$D$455, "*915*", HCBSCompliance!$G$2:$G$455,"*Submitted*", HCBSCompliance!$ES$2:$ES$455,"*Partially*")   + COUNTIFS(HCBSCompliance!$I$2:$I$455,$A5, HCBSCompliance!$D$2:$D$455, "*910*", HCBSCompliance!$G$2:$G$455,"*Submitted*", HCBSCompliance!$ES$2:$ES$455,"*Partially*")   + COUNTIFS(HCBSCompliance!$I$2:$I$455,$A5, HCBSCompliance!$D$2:$D$455, "*920*", HCBSCompliance!$G$2:$G$455,"*Submitted*", HCBSCompliance!$ES$2:$ES$455,"*Partially*")   + COUNTIFS(HCBSCompliance!$I$2:$I$455,$A5, HCBSCompliance!$D$2:$D$455, "096", HCBSCompliance!$G$2:$G$455,"*Completed*", HCBSCompliance!$ES$2:$ES$455,"*No*")   + COUNTIFS(HCBSCompliance!$I$2:$I$455,$A5, HCBSCompliance!$D$2:$D$455, "*113*", HCBSCompliance!$G$2:$G$455,"*Completed*", HCBSCompliance!$ES$2:$ES$455,"*No*")   + COUNTIFS(HCBSCompliance!$I$2:$I$455,$A5, HCBSCompliance!$D$2:$D$455, "*904*", HCBSCompliance!$G$2:$G$455,"*Completed*", HCBSCompliance!$ES$2:$ES$455,"*No*")   + COUNTIFS(HCBSCompliance!$I$2:$I$455,$A5, HCBSCompliance!$D$2:$D$455, "*905*", HCBSCompliance!$G$2:$G$455,"*Completed*", HCBSCompliance!$ES$2:$ES$455,"*No*")   + COUNTIFS(HCBSCompliance!$I$2:$I$455,$A5, HCBSCompliance!$D$2:$D$455, "*915*", HCBSCompliance!$G$2:$G$455,"*Completed*", HCBSCompliance!$ES$2:$ES$455,"*No*")   + COUNTIFS(HCBSCompliance!$I$2:$I$455,$A5, HCBSCompliance!$D$2:$D$455, "*910*", HCBSCompliance!$G$2:$G$455,"*Completed*", HCBSCompliance!$ES$2:$ES$455,"*No*")   + COUNTIFS(HCBSCompliance!$I$2:$I$455,$A5, HCBSCompliance!$D$2:$D$455, "*920*", HCBSCompliance!$G$2:$G$455,"*Completed*", HCBSCompliance!$ES$2:$ES$455,"*No*")   + COUNTIFS(HCBSCompliance!$I$2:$I$455,$A5, HCBSCompliance!$D$2:$D$455, "096", HCBSCompliance!$G$2:$G$455,"*Submitted*", HCBSCompliance!$ES$2:$ES$455,"*No*")   + COUNTIFS(HCBSCompliance!$I$2:$I$455,$A5, HCBSCompliance!$D$2:$D$455, "*113*", HCBSCompliance!$G$2:$G$455,"*Submitted*", HCBSCompliance!$ES$2:$ES$455,"*No*")   + COUNTIFS(HCBSCompliance!$I$2:$I$455,$A5, HCBSCompliance!$D$2:$D$455, "*904*", HCBSCompliance!$G$2:$G$455,"*Submitted*", HCBSCompliance!$ES$2:$ES$455,"*No*")   + COUNTIFS(HCBSCompliance!$I$2:$I$455,$A5, HCBSCompliance!$D$2:$D$455, "*905*", HCBSCompliance!$G$2:$G$455,"*Submitted*", HCBSCompliance!$ES$2:$ES$455,"*No*")   + COUNTIFS(HCBSCompliance!$I$2:$I$455,$A5, HCBSCompliance!$D$2:$D$455, "*915*", HCBSCompliance!$G$2:$G$455,"*Submitted*", HCBSCompliance!$ES$2:$ES$455,"*No*")   + COUNTIFS(HCBSCompliance!$I$2:$I$455,$A5, HCBSCompliance!$D$2:$D$455, "*910*", HCBSCompliance!$G$2:$G$455,"*Submitted*", HCBSCompliance!$ES$2:$ES$455,"*No*")   + COUNTIFS(HCBSCompliance!$I$2:$I$455,$A5, HCBSCompliance!$D$2:$D$455, "*920*", HCBSCompliance!$G$2:$G$455,"*Submitted*", HCBSCompliance!$ES$2:$ES$455,"*No*")</f>
        <v>0</v>
      </c>
      <c r="R5" s="55">
        <f>COUNTIFS(HCBSCompliance!$I$2:$I$455,$A5, HCBSCompliance!$D$2:$D$455, "096", HCBSCompliance!$G$2:$G$455,"*Completed*", HCBSCompliance!$EY$2:$EY$455,"*Partially*")   + COUNTIFS(HCBSCompliance!$I$2:$I$455,$A5, HCBSCompliance!$D$2:$D$455, "*113*", HCBSCompliance!$G$2:$G$455,"*Completed*", HCBSCompliance!$EY$2:$EY$455,"*Partially*")   + COUNTIFS(HCBSCompliance!$I$2:$I$455,$A5, HCBSCompliance!$D$2:$D$455, "*904*", HCBSCompliance!$G$2:$G$455,"*Completed*", HCBSCompliance!$EY$2:$EY$455,"*Partially*")   + COUNTIFS(HCBSCompliance!$I$2:$I$455,$A5, HCBSCompliance!$D$2:$D$455, "*905*", HCBSCompliance!$G$2:$G$455,"*Completed*", HCBSCompliance!$EY$2:$EY$455,"*Partially*")   + COUNTIFS(HCBSCompliance!$I$2:$I$455,$A5, HCBSCompliance!$D$2:$D$455, "*915*", HCBSCompliance!$G$2:$G$455,"*Completed*", HCBSCompliance!$EY$2:$EY$455,"*Partially*")   + COUNTIFS(HCBSCompliance!$I$2:$I$455,$A5, HCBSCompliance!$D$2:$D$455, "*910*", HCBSCompliance!$G$2:$G$455,"*Completed*", HCBSCompliance!$EY$2:$EY$455,"*Partially*")   + COUNTIFS(HCBSCompliance!$I$2:$I$455,$A5, HCBSCompliance!$D$2:$D$455, "*920*", HCBSCompliance!$G$2:$G$455,"*Completed*", HCBSCompliance!$EY$2:$EY$455,"*Partially*")   + COUNTIFS(HCBSCompliance!$I$2:$I$455,$A5, HCBSCompliance!$D$2:$D$455, "096", HCBSCompliance!$G$2:$G$455,"*Submitted*", HCBSCompliance!$EY$2:$EY$455,"*Partially*")   + COUNTIFS(HCBSCompliance!$I$2:$I$455,$A5, HCBSCompliance!$D$2:$D$455, "*113*", HCBSCompliance!$G$2:$G$455,"*Submitted*", HCBSCompliance!$EY$2:$EY$455,"*Partially*")   + COUNTIFS(HCBSCompliance!$I$2:$I$455,$A5, HCBSCompliance!$D$2:$D$455, "*904*", HCBSCompliance!$G$2:$G$455,"*Submitted*", HCBSCompliance!$EY$2:$EY$455,"*Partially*")   + COUNTIFS(HCBSCompliance!$I$2:$I$455,$A5, HCBSCompliance!$D$2:$D$455, "*905*", HCBSCompliance!$G$2:$G$455,"*Submitted*", HCBSCompliance!$EY$2:$EY$455,"*Partially*")   + COUNTIFS(HCBSCompliance!$I$2:$I$455,$A5, HCBSCompliance!$D$2:$D$455, "*915*", HCBSCompliance!$G$2:$G$455,"*Submitted*", HCBSCompliance!$EY$2:$EY$455,"*Partially*")   + COUNTIFS(HCBSCompliance!$I$2:$I$455,$A5, HCBSCompliance!$D$2:$D$455, "*910*", HCBSCompliance!$G$2:$G$455,"*Submitted*", HCBSCompliance!$EY$2:$EY$455,"*Partially*")   + COUNTIFS(HCBSCompliance!$I$2:$I$455,$A5, HCBSCompliance!$D$2:$D$455, "*920*", HCBSCompliance!$G$2:$G$455,"*Submitted*", HCBSCompliance!$EY$2:$EY$455,"*Partially*")   + COUNTIFS(HCBSCompliance!$I$2:$I$455,$A5, HCBSCompliance!$D$2:$D$455, "096", HCBSCompliance!$G$2:$G$455,"*Completed*", HCBSCompliance!$EY$2:$EY$455,"*No*")   + COUNTIFS(HCBSCompliance!$I$2:$I$455,$A5, HCBSCompliance!$D$2:$D$455, "*113*", HCBSCompliance!$G$2:$G$455,"*Completed*", HCBSCompliance!$EY$2:$EY$455,"*No*")   + COUNTIFS(HCBSCompliance!$I$2:$I$455,$A5, HCBSCompliance!$D$2:$D$455, "*904*", HCBSCompliance!$G$2:$G$455,"*Completed*", HCBSCompliance!$EY$2:$EY$455,"*No*")   + COUNTIFS(HCBSCompliance!$I$2:$I$455,$A5, HCBSCompliance!$D$2:$D$455, "*905*", HCBSCompliance!$G$2:$G$455,"*Completed*", HCBSCompliance!$EY$2:$EY$455,"*No*")   + COUNTIFS(HCBSCompliance!$I$2:$I$455,$A5, HCBSCompliance!$D$2:$D$455, "*915*", HCBSCompliance!$G$2:$G$455,"*Completed*", HCBSCompliance!$EY$2:$EY$455,"*No*")   + COUNTIFS(HCBSCompliance!$I$2:$I$455,$A5, HCBSCompliance!$D$2:$D$455, "*910*", HCBSCompliance!$G$2:$G$455,"*Completed*", HCBSCompliance!$EY$2:$EY$455,"*No*")   + COUNTIFS(HCBSCompliance!$I$2:$I$455,$A5, HCBSCompliance!$D$2:$D$455, "*920*", HCBSCompliance!$G$2:$G$455,"*Completed*", HCBSCompliance!$EY$2:$EY$455,"*No*")   + COUNTIFS(HCBSCompliance!$I$2:$I$455,$A5, HCBSCompliance!$D$2:$D$455, "096", HCBSCompliance!$G$2:$G$455,"*Submitted*", HCBSCompliance!$EY$2:$EY$455,"*No*")   + COUNTIFS(HCBSCompliance!$I$2:$I$455,$A5, HCBSCompliance!$D$2:$D$455, "*113*", HCBSCompliance!$G$2:$G$455,"*Submitted*", HCBSCompliance!$EY$2:$EY$455,"*No*")   + COUNTIFS(HCBSCompliance!$I$2:$I$455,$A5, HCBSCompliance!$D$2:$D$455, "*904*", HCBSCompliance!$G$2:$G$455,"*Submitted*", HCBSCompliance!$EY$2:$EY$455,"*No*")   + COUNTIFS(HCBSCompliance!$I$2:$I$455,$A5, HCBSCompliance!$D$2:$D$455, "*905*", HCBSCompliance!$G$2:$G$455,"*Submitted*", HCBSCompliance!$EY$2:$EY$455,"*No*")   + COUNTIFS(HCBSCompliance!$I$2:$I$455,$A5, HCBSCompliance!$D$2:$D$455, "*915*", HCBSCompliance!$G$2:$G$455,"*Submitted*", HCBSCompliance!$EY$2:$EY$455,"*No*")   + COUNTIFS(HCBSCompliance!$I$2:$I$455,$A5, HCBSCompliance!$D$2:$D$455, "*910*", HCBSCompliance!$G$2:$G$455,"*Submitted*", HCBSCompliance!$EY$2:$EY$455,"*No*")   + COUNTIFS(HCBSCompliance!$I$2:$I$455,$A5, HCBSCompliance!$D$2:$D$455, "*920*", HCBSCompliance!$G$2:$G$455,"*Submitted*", HCBSCompliance!$EY$2:$EY$455,"*No*")</f>
        <v>0</v>
      </c>
    </row>
    <row r="6" spans="1:64" hidden="1" x14ac:dyDescent="0.2">
      <c r="A6" s="54" t="s">
        <v>210</v>
      </c>
      <c r="B6" s="55">
        <f>COUNTIFS(HCBSCompliance!$I$2:$I$455,$A6, HCBSCompliance!$D$2:$D$455, "096")  +COUNTIFS(HCBSCompliance!$I$2:$I$455,$A6, HCBSCompliance!$D$2:$D$455, "*113*")  +COUNTIFS(HCBSCompliance!$I$2:$I$455,$A6, HCBSCompliance!$D$2:$D$455, "*904*")  +COUNTIFS(HCBSCompliance!$I$2:$I$455,$A6, HCBSCompliance!$D$2:$D$455, "*905*")  +COUNTIFS(HCBSCompliance!$I$2:$I$455,$A6, HCBSCompliance!$D$2:$D$455, "*915*")  +COUNTIFS(HCBSCompliance!$I$2:$I$455,$A6, HCBSCompliance!$D$2:$D$455, "*910*")  +COUNTIFS(HCBSCompliance!$I$2:$I$455,$A6, HCBSCompliance!$D$2:$D$455, "*920*")</f>
        <v>0</v>
      </c>
      <c r="C6" s="55">
        <f>COUNTIFS(HCBSCompliance!$I$2:$I$455,$A6, HCBSCompliance!$D$2:$D$455, "096", HCBSCompliance!$G$2:$G$455,"*Completed*")  +COUNTIFS(HCBSCompliance!$I$2:$I$455,$A6, HCBSCompliance!$D$2:$D$455, "*113*", HCBSCompliance!$G$2:$G$455,"*Completed*")  +COUNTIFS(HCBSCompliance!$I$2:$I$455,$A6, HCBSCompliance!$D$2:$D$455, "*904*", HCBSCompliance!$G$2:$G$455,"*Completed*")  +COUNTIFS(HCBSCompliance!$I$2:$I$455,$A6, HCBSCompliance!$D$2:$D$455, "*905*", HCBSCompliance!$G$2:$G$455,"*Completed*")  +COUNTIFS(HCBSCompliance!$I$2:$I$455,$A6, HCBSCompliance!$D$2:$D$455, "*915*", HCBSCompliance!$G$2:$G$455,"*Completed*")  +COUNTIFS(HCBSCompliance!$I$2:$I$455,$A6, HCBSCompliance!$D$2:$D$455, "*910*", HCBSCompliance!$G$2:$G$455,"*Completed*")  +COUNTIFS(HCBSCompliance!$I$2:$I$455,$A6, HCBSCompliance!$D$2:$D$455, "*920*", HCBSCompliance!$G$2:$G$455,"*Completed*")  +COUNTIFS(HCBSCompliance!$I$2:$I$455,$A6, HCBSCompliance!$D$2:$D$455, "096", HCBSCompliance!$G$2:$G$455,"*Submitted*")  +COUNTIFS(HCBSCompliance!$I$2:$I$455,$A6, HCBSCompliance!$D$2:$D$455, "*113*", HCBSCompliance!$G$2:$G$455,"*Submitted*")  +COUNTIFS(HCBSCompliance!$I$2:$I$455,$A6, HCBSCompliance!$D$2:$D$455, "*904*", HCBSCompliance!$G$2:$G$455,"*Submitted*")  +COUNTIFS(HCBSCompliance!$I$2:$I$455,$A6, HCBSCompliance!$D$2:$D$455, "*905*", HCBSCompliance!$G$2:$G$455,"*Submitted*")  +COUNTIFS(HCBSCompliance!$I$2:$I$455,$A6, HCBSCompliance!$D$2:$D$455, "*915*", HCBSCompliance!$G$2:$G$455,"*Submitted*")  +COUNTIFS(HCBSCompliance!$I$2:$I$455,$A6, HCBSCompliance!$D$2:$D$455, "*910*", HCBSCompliance!$G$2:$G$455,"*Submitted*")  +COUNTIFS(HCBSCompliance!$I$2:$I$455,$A6, HCBSCompliance!$D$2:$D$455, "*920*", HCBSCompliance!$G$2:$G$455,"*Submitted*")</f>
        <v>0</v>
      </c>
      <c r="D6" s="56" t="str">
        <f t="shared" si="0"/>
        <v>n/a</v>
      </c>
      <c r="E6" s="56" t="str">
        <f>IFERROR((COUNTIFS(HCBSCompliance!$I$2:$I$455,$A6, HCBSCompliance!$D$2:$D$455, "096", HCBSCompliance!$FA$2:$FA$455,"*no*", HCBSCompliance!$G$2:$G$455, "*Completed*") + COUNTIFS(HCBSCompliance!$I$2:$I$455,$A6, HCBSCompliance!$D$2:$D$455, "*113*", HCBSCompliance!$FA$2:$FA$455,"*no*", HCBSCompliance!$G$2:$G$455, "*Completed*") + COUNTIFS(HCBSCompliance!$I$2:$I$455,$A6, HCBSCompliance!$D$2:$D$455, "*904*", HCBSCompliance!$FA$2:$FA$455,"*no*", HCBSCompliance!$G$2:$G$455, "*Completed*") + COUNTIFS(HCBSCompliance!$I$2:$I$455,$A6, HCBSCompliance!$D$2:$D$455, "*905*", HCBSCompliance!$FA$2:$FA$455,"*no*", HCBSCompliance!$G$2:$G$455, "*Completed*") + COUNTIFS(HCBSCompliance!$I$2:$I$455,$A6, HCBSCompliance!$D$2:$D$455, "*915*", HCBSCompliance!$FA$2:$FA$455,"*no*", HCBSCompliance!$G$2:$G$455, "*Completed*") + COUNTIFS(HCBSCompliance!$I$2:$I$455,$A6, HCBSCompliance!$D$2:$D$455, "*910*", HCBSCompliance!$FA$2:$FA$455,"*no*", HCBSCompliance!$G$2:$G$455, "*Completed*") + COUNTIFS(HCBSCompliance!$I$2:$I$455,$A6, HCBSCompliance!$D$2:$D$455, "*920*", HCBSCompliance!$FA$2:$FA$455,"*no*", HCBSCompliance!$G$2:$G$455, "*Completed*") + COUNTIFS(HCBSCompliance!$I$2:$I$455,$A6, HCBSCompliance!$D$2:$D$455, "096", HCBSCompliance!$FA$2:$FA$455,"*no*", HCBSCompliance!$G$2:$G$455, "*Submitted*") + COUNTIFS(HCBSCompliance!$I$2:$I$455,$A6, HCBSCompliance!$D$2:$D$455, "*113*", HCBSCompliance!$FA$2:$FA$455,"*no*", HCBSCompliance!$G$2:$G$455, "*Submitted*") + COUNTIFS(HCBSCompliance!$I$2:$I$455,$A6, HCBSCompliance!$D$2:$D$455, "*904*", HCBSCompliance!$FA$2:$FA$455,"*no*", HCBSCompliance!$G$2:$G$455, "*Submitted*") + COUNTIFS(HCBSCompliance!$I$2:$I$455,$A6, HCBSCompliance!$D$2:$D$455, "*905*", HCBSCompliance!$FA$2:$FA$455,"*no*", HCBSCompliance!$G$2:$G$455, "*Submitted*") + COUNTIFS(HCBSCompliance!$I$2:$I$455,$A6, HCBSCompliance!$D$2:$D$455, "*915*", HCBSCompliance!$FA$2:$FA$455,"*no*", HCBSCompliance!$G$2:$G$455, "*Submitted*") + COUNTIFS(HCBSCompliance!$I$2:$I$455,$A6, HCBSCompliance!$D$2:$D$455, "*910*", HCBSCompliance!$FA$2:$FA$455,"*no*", HCBSCompliance!$G$2:$G$455, "*Submitted*") + COUNTIFS(HCBSCompliance!$I$2:$I$455,$A6, HCBSCompliance!$D$2:$D$455, "*920*", HCBSCompliance!$FA$2:$FA$455,"*no*", HCBSCompliance!$G$2:$G$455, "*Submitted*"))  /  $C6, "n/a")</f>
        <v>n/a</v>
      </c>
      <c r="F6" s="56" t="str">
        <f>IFERROR((COUNTIFS(HCBSCompliance!$I$2:$I$455,$A6, HCBSCompliance!$D$2:$D$455, "096", HCBSCompliance!$FA$2:$FA$455,"*yes*", HCBSCompliance!$G$2:$G$455, "*Completed*") + COUNTIFS(HCBSCompliance!$I$2:$I$455,$A6, HCBSCompliance!$D$2:$D$455, "*113*", HCBSCompliance!$FA$2:$FA$455,"*yes*", HCBSCompliance!$G$2:$G$455, "*Completed*") + COUNTIFS(HCBSCompliance!$I$2:$I$455,$A6, HCBSCompliance!$D$2:$D$455, "*904*", HCBSCompliance!$FA$2:$FA$455,"*yes*", HCBSCompliance!$G$2:$G$455, "*Completed*") + COUNTIFS(HCBSCompliance!$I$2:$I$455,$A6, HCBSCompliance!$D$2:$D$455, "*905*", HCBSCompliance!$FA$2:$FA$455,"*yes*", HCBSCompliance!$G$2:$G$455, "*Completed*") + COUNTIFS(HCBSCompliance!$I$2:$I$455,$A6, HCBSCompliance!$D$2:$D$455, "*915*", HCBSCompliance!$FA$2:$FA$455,"*yes*", HCBSCompliance!$G$2:$G$455, "*Completed*") + COUNTIFS(HCBSCompliance!$I$2:$I$455,$A6, HCBSCompliance!$D$2:$D$455, "*910*", HCBSCompliance!$FA$2:$FA$455,"*yes*", HCBSCompliance!$G$2:$G$455, "*Completed*") + COUNTIFS(HCBSCompliance!$I$2:$I$455,$A6, HCBSCompliance!$D$2:$D$455, "*920*", HCBSCompliance!$FA$2:$FA$455,"*yes*", HCBSCompliance!$G$2:$G$455, "*Completed*") + COUNTIFS(HCBSCompliance!$I$2:$I$455,$A6, HCBSCompliance!$D$2:$D$455, "096", HCBSCompliance!$FA$2:$FA$455,"*yes*", HCBSCompliance!$G$2:$G$455, "*Submitted*") + COUNTIFS(HCBSCompliance!$I$2:$I$455,$A6, HCBSCompliance!$D$2:$D$455, "*113*", HCBSCompliance!$FA$2:$FA$455,"*yes*", HCBSCompliance!$G$2:$G$455, "*Submitted*") + COUNTIFS(HCBSCompliance!$I$2:$I$455,$A6, HCBSCompliance!$D$2:$D$455, "*904*", HCBSCompliance!$FA$2:$FA$455,"*yes*", HCBSCompliance!$G$2:$G$455, "*Submitted*") + COUNTIFS(HCBSCompliance!$I$2:$I$455,$A6, HCBSCompliance!$D$2:$D$455, "*905*", HCBSCompliance!$FA$2:$FA$455,"*yes*", HCBSCompliance!$G$2:$G$455, "*Submitted*") + COUNTIFS(HCBSCompliance!$I$2:$I$455,$A6, HCBSCompliance!$D$2:$D$455, "*915*", HCBSCompliance!$FA$2:$FA$455,"*yes*", HCBSCompliance!$G$2:$G$455, "*Submitted*") + COUNTIFS(HCBSCompliance!$I$2:$I$455,$A6, HCBSCompliance!$D$2:$D$455, "*910*", HCBSCompliance!$FA$2:$FA$455,"*yes*", HCBSCompliance!$G$2:$G$455, "*Submitted*") + COUNTIFS(HCBSCompliance!$I$2:$I$455,$A6, HCBSCompliance!$D$2:$D$455, "*920*", HCBSCompliance!$FA$2:$FA$455,"*yes*", HCBSCompliance!$G$2:$G$455, "*Submitted*"))  /  $C6, "n/a")</f>
        <v>n/a</v>
      </c>
      <c r="G6" s="57" t="str">
        <f>IFERROR((COUNTIFS(HCBSCompliance!$D$2:$D$455, "096", HCBSCompliance!$I$2:$I$455, $A6, HCBSCompliance!$G$2:$G$455, "*Completed*", HCBSCompliance!$FE$2:$FE$455, "TRUE") + COUNTIFS(HCBSCompliance!$D$2:$D$455, "*113*", HCBSCompliance!$I$2:$I$455, $A6, HCBSCompliance!$G$2:$G$455, "*Completed*", HCBSCompliance!$FE$2:$FE$455, "TRUE") + COUNTIFS(HCBSCompliance!$D$2:$D$455, "*904*", HCBSCompliance!$I$2:$I$455, $A6, HCBSCompliance!$G$2:$G$455, "*Completed*", HCBSCompliance!$FE$2:$FE$455, "TRUE") + COUNTIFS(HCBSCompliance!$D$2:$D$455, "*905*", HCBSCompliance!$I$2:$I$455, $A6, HCBSCompliance!$G$2:$G$455, "*Completed*", HCBSCompliance!$FE$2:$FE$455, "TRUE") + COUNTIFS(HCBSCompliance!$D$2:$D$455, "*915*", HCBSCompliance!$I$2:$I$455, $A6, HCBSCompliance!$G$2:$G$455, "*Completed*", HCBSCompliance!$FE$2:$FE$455, "TRUE") + COUNTIFS(HCBSCompliance!$D$2:$D$455, "*910*", HCBSCompliance!$I$2:$I$455, $A6, HCBSCompliance!$G$2:$G$455, "*Completed*", HCBSCompliance!$FE$2:$FE$455, "TRUE") + COUNTIFS(HCBSCompliance!$D$2:$D$455, "*920*", HCBSCompliance!$I$2:$I$455, $A6, HCBSCompliance!$G$2:$G$455, "*Completed*", HCBSCompliance!$FE$2:$FE$455, "TRUE") + COUNTIFS(HCBSCompliance!$D$2:$D$455, "096", HCBSCompliance!$I$2:$I$455, $A6, HCBSCompliance!$G$2:$G$455, "*Submitted*", HCBSCompliance!$FE$2:$FE$455, "TRUE") + COUNTIFS(HCBSCompliance!$D$2:$D$455, "*113*", HCBSCompliance!$I$2:$I$455, $A6, HCBSCompliance!$G$2:$G$455, "*Submitted*", HCBSCompliance!$FE$2:$FE$455, "TRUE") + COUNTIFS(HCBSCompliance!$D$2:$D$455, "*904*", HCBSCompliance!$I$2:$I$455, $A6, HCBSCompliance!$G$2:$G$455, "*Submitted*", HCBSCompliance!$FE$2:$FE$455, "TRUE") + COUNTIFS(HCBSCompliance!$D$2:$D$455, "*905*", HCBSCompliance!$I$2:$I$455, $A6, HCBSCompliance!$G$2:$G$455, "*Submitted*", HCBSCompliance!$FE$2:$FE$455, "TRUE") + COUNTIFS(HCBSCompliance!$D$2:$D$455, "*915*", HCBSCompliance!$I$2:$I$455, $A6, HCBSCompliance!$G$2:$G$455, "*Submitted*", HCBSCompliance!$FE$2:$FE$455, "TRUE") + COUNTIFS(HCBSCompliance!$D$2:$D$455, "*910*", HCBSCompliance!$I$2:$I$455, $A6, HCBSCompliance!$G$2:$G$455, "*Submitted*", HCBSCompliance!$FE$2:$FE$455, "TRUE") + COUNTIFS(HCBSCompliance!$D$2:$D$455, "*920*", HCBSCompliance!$I$2:$I$455, $A6, HCBSCompliance!$G$2:$G$455, "*Submitted*", HCBSCompliance!$FE$2:$FE$455, "TRUE")) /  $C6, "n/a")</f>
        <v>n/a</v>
      </c>
      <c r="H6" s="57"/>
      <c r="I6" s="55">
        <f>COUNTIFS(HCBSCompliance!$I$2:$I$455,$A6, HCBSCompliance!$D$2:$D$455, "096", HCBSCompliance!$G$2:$G$455,"*Completed*", HCBSCompliance!$BC$2:$BC$455,"*Partially*")   + COUNTIFS(HCBSCompliance!$I$2:$I$455,$A6, HCBSCompliance!$D$2:$D$455, "*113*", HCBSCompliance!$G$2:$G$455,"*Completed*", HCBSCompliance!$BC$2:$BC$455,"*Partially*")   + COUNTIFS(HCBSCompliance!$I$2:$I$455,$A6, HCBSCompliance!$D$2:$D$455, "*904*", HCBSCompliance!$G$2:$G$455,"*Completed*", HCBSCompliance!$BC$2:$BC$455,"*Partially*")   + COUNTIFS(HCBSCompliance!$I$2:$I$455,$A6, HCBSCompliance!$D$2:$D$455, "*905*", HCBSCompliance!$G$2:$G$455,"*Completed*", HCBSCompliance!$BC$2:$BC$455,"*Partially*")   + COUNTIFS(HCBSCompliance!$I$2:$I$455,$A6, HCBSCompliance!$D$2:$D$455, "*915*", HCBSCompliance!$G$2:$G$455,"*Completed*", HCBSCompliance!$BC$2:$BC$455,"*Partially*")   + COUNTIFS(HCBSCompliance!$I$2:$I$455,$A6, HCBSCompliance!$D$2:$D$455, "*910*", HCBSCompliance!$G$2:$G$455,"*Completed*", HCBSCompliance!$BC$2:$BC$455,"*Partially*")   + COUNTIFS(HCBSCompliance!$I$2:$I$455,$A6, HCBSCompliance!$D$2:$D$455, "*920*", HCBSCompliance!$G$2:$G$455,"*Completed*", HCBSCompliance!$BC$2:$BC$455,"*Partially*")   + COUNTIFS(HCBSCompliance!$I$2:$I$455,$A6, HCBSCompliance!$D$2:$D$455, "096", HCBSCompliance!$G$2:$G$455,"*Submitted*", HCBSCompliance!$BC$2:$BC$455,"*Partially*")   + COUNTIFS(HCBSCompliance!$I$2:$I$455,$A6, HCBSCompliance!$D$2:$D$455, "*113*", HCBSCompliance!$G$2:$G$455,"*Submitted*", HCBSCompliance!$BC$2:$BC$455,"*Partially*")   + COUNTIFS(HCBSCompliance!$I$2:$I$455,$A6, HCBSCompliance!$D$2:$D$455, "*904*", HCBSCompliance!$G$2:$G$455,"*Submitted*", HCBSCompliance!$BC$2:$BC$455,"*Partially*")   + COUNTIFS(HCBSCompliance!$I$2:$I$455,$A6, HCBSCompliance!$D$2:$D$455, "*905*", HCBSCompliance!$G$2:$G$455,"*Submitted*", HCBSCompliance!$BC$2:$BC$455,"*Partially*")   + COUNTIFS(HCBSCompliance!$I$2:$I$455,$A6, HCBSCompliance!$D$2:$D$455, "*915*", HCBSCompliance!$G$2:$G$455,"*Submitted*", HCBSCompliance!$BC$2:$BC$455,"*Partially*")   + COUNTIFS(HCBSCompliance!$I$2:$I$455,$A6, HCBSCompliance!$D$2:$D$455, "*910*", HCBSCompliance!$G$2:$G$455,"*Submitted*", HCBSCompliance!$BC$2:$BC$455,"*Partially*")   + COUNTIFS(HCBSCompliance!$I$2:$I$455,$A6, HCBSCompliance!$D$2:$D$455, "*920*", HCBSCompliance!$G$2:$G$455,"*Submitted*", HCBSCompliance!$BC$2:$BC$455,"*Partially*")   + COUNTIFS(HCBSCompliance!$I$2:$I$455,$A6, HCBSCompliance!$D$2:$D$455, "096", HCBSCompliance!$G$2:$G$455,"*Completed*", HCBSCompliance!$BC$2:$BC$455,"*NotMet*")   + COUNTIFS(HCBSCompliance!$I$2:$I$455,$A6, HCBSCompliance!$D$2:$D$455, "*113*", HCBSCompliance!$G$2:$G$455,"*Completed*", HCBSCompliance!$BC$2:$BC$455,"*NotMet*")   + COUNTIFS(HCBSCompliance!$I$2:$I$455,$A6, HCBSCompliance!$D$2:$D$455, "*904*", HCBSCompliance!$G$2:$G$455,"*Completed*", HCBSCompliance!$BC$2:$BC$455,"*NotMet*")   + COUNTIFS(HCBSCompliance!$I$2:$I$455,$A6, HCBSCompliance!$D$2:$D$455, "*905*", HCBSCompliance!$G$2:$G$455,"*Completed*", HCBSCompliance!$BC$2:$BC$455,"*NotMet*")   + COUNTIFS(HCBSCompliance!$I$2:$I$455,$A6, HCBSCompliance!$D$2:$D$455, "*915*", HCBSCompliance!$G$2:$G$455,"*Completed*", HCBSCompliance!$BC$2:$BC$455,"*NotMet*")   + COUNTIFS(HCBSCompliance!$I$2:$I$455,$A6, HCBSCompliance!$D$2:$D$455, "*910*", HCBSCompliance!$G$2:$G$455,"*Completed*", HCBSCompliance!$BC$2:$BC$455,"*NotMet*")   + COUNTIFS(HCBSCompliance!$I$2:$I$455,$A6, HCBSCompliance!$D$2:$D$455, "*920*", HCBSCompliance!$G$2:$G$455,"*Completed*", HCBSCompliance!$BC$2:$BC$455,"*NotMet*")   + COUNTIFS(HCBSCompliance!$I$2:$I$455,$A6, HCBSCompliance!$D$2:$D$455, "096", HCBSCompliance!$G$2:$G$455,"*Submitted*", HCBSCompliance!$BC$2:$BC$455,"*NotMet*")   + COUNTIFS(HCBSCompliance!$I$2:$I$455,$A6, HCBSCompliance!$D$2:$D$455, "*113*", HCBSCompliance!$G$2:$G$455,"*Submitted*", HCBSCompliance!$BC$2:$BC$455,"*NotMet*")   + COUNTIFS(HCBSCompliance!$I$2:$I$455,$A6, HCBSCompliance!$D$2:$D$455, "*904*", HCBSCompliance!$G$2:$G$455,"*Submitted*", HCBSCompliance!$BC$2:$BC$455,"*NotMet*")   + COUNTIFS(HCBSCompliance!$I$2:$I$455,$A6, HCBSCompliance!$D$2:$D$455, "*905*", HCBSCompliance!$G$2:$G$455,"*Submitted*", HCBSCompliance!$BC$2:$BC$455,"*NotMet*")   + COUNTIFS(HCBSCompliance!$I$2:$I$455,$A6, HCBSCompliance!$D$2:$D$455, "*915*", HCBSCompliance!$G$2:$G$455,"*Submitted*", HCBSCompliance!$BC$2:$BC$455,"*NotMet*")   + COUNTIFS(HCBSCompliance!$I$2:$I$455,$A6, HCBSCompliance!$D$2:$D$455, "*910*", HCBSCompliance!$G$2:$G$455,"*Submitted*", HCBSCompliance!$BC$2:$BC$455,"*NotMet*")   + COUNTIFS(HCBSCompliance!$I$2:$I$455,$A6, HCBSCompliance!$D$2:$D$455, "*920*", HCBSCompliance!$G$2:$G$455,"*Submitted*", HCBSCompliance!$BC$2:$BC$455,"*NotMet*")</f>
        <v>0</v>
      </c>
      <c r="J6" s="55">
        <f>COUNTIFS(HCBSCompliance!$I$2:$I$455,$A6, HCBSCompliance!$D$2:$D$455, "096", HCBSCompliance!$G$2:$G$455,"*Completed*", HCBSCompliance!$BI$2:$BI$455,"*Partially*")   + COUNTIFS(HCBSCompliance!$I$2:$I$455,$A6, HCBSCompliance!$D$2:$D$455, "*113*", HCBSCompliance!$G$2:$G$455,"*Completed*", HCBSCompliance!$BI$2:$BI$455,"*Partially*")   + COUNTIFS(HCBSCompliance!$I$2:$I$455,$A6, HCBSCompliance!$D$2:$D$455, "*904*", HCBSCompliance!$G$2:$G$455,"*Completed*", HCBSCompliance!$BI$2:$BI$455,"*Partially*")   + COUNTIFS(HCBSCompliance!$I$2:$I$455,$A6, HCBSCompliance!$D$2:$D$455, "*905*", HCBSCompliance!$G$2:$G$455,"*Completed*", HCBSCompliance!$BI$2:$BI$455,"*Partially*")   + COUNTIFS(HCBSCompliance!$I$2:$I$455,$A6, HCBSCompliance!$D$2:$D$455, "*915*", HCBSCompliance!$G$2:$G$455,"*Completed*", HCBSCompliance!$BI$2:$BI$455,"*Partially*")   + COUNTIFS(HCBSCompliance!$I$2:$I$455,$A6, HCBSCompliance!$D$2:$D$455, "*910*", HCBSCompliance!$G$2:$G$455,"*Completed*", HCBSCompliance!$BI$2:$BI$455,"*Partially*")   + COUNTIFS(HCBSCompliance!$I$2:$I$455,$A6, HCBSCompliance!$D$2:$D$455, "*920*", HCBSCompliance!$G$2:$G$455,"*Completed*", HCBSCompliance!$BI$2:$BI$455,"*Partially*")   + COUNTIFS(HCBSCompliance!$I$2:$I$455,$A6, HCBSCompliance!$D$2:$D$455, "096", HCBSCompliance!$G$2:$G$455,"*Submitted*", HCBSCompliance!$BI$2:$BI$455,"*Partially*")   + COUNTIFS(HCBSCompliance!$I$2:$I$455,$A6, HCBSCompliance!$D$2:$D$455, "*113*", HCBSCompliance!$G$2:$G$455,"*Submitted*", HCBSCompliance!$BI$2:$BI$455,"*Partially*")   + COUNTIFS(HCBSCompliance!$I$2:$I$455,$A6, HCBSCompliance!$D$2:$D$455, "*904*", HCBSCompliance!$G$2:$G$455,"*Submitted*", HCBSCompliance!$BI$2:$BI$455,"*Partially*")   + COUNTIFS(HCBSCompliance!$I$2:$I$455,$A6, HCBSCompliance!$D$2:$D$455, "*905*", HCBSCompliance!$G$2:$G$455,"*Submitted*", HCBSCompliance!$BI$2:$BI$455,"*Partially*")   + COUNTIFS(HCBSCompliance!$I$2:$I$455,$A6, HCBSCompliance!$D$2:$D$455, "*915*", HCBSCompliance!$G$2:$G$455,"*Submitted*", HCBSCompliance!$BI$2:$BI$455,"*Partially*")   + COUNTIFS(HCBSCompliance!$I$2:$I$455,$A6, HCBSCompliance!$D$2:$D$455, "*910*", HCBSCompliance!$G$2:$G$455,"*Submitted*", HCBSCompliance!$BI$2:$BI$455,"*Partially*")   + COUNTIFS(HCBSCompliance!$I$2:$I$455,$A6, HCBSCompliance!$D$2:$D$455, "*920*", HCBSCompliance!$G$2:$G$455,"*Submitted*", HCBSCompliance!$BI$2:$BI$455,"*Partially*")   + COUNTIFS(HCBSCompliance!$I$2:$I$455,$A6, HCBSCompliance!$D$2:$D$455, "096", HCBSCompliance!$G$2:$G$455,"*Completed*", HCBSCompliance!$BI$2:$BI$455,"*No*")   + COUNTIFS(HCBSCompliance!$I$2:$I$455,$A6, HCBSCompliance!$D$2:$D$455, "*113*", HCBSCompliance!$G$2:$G$455,"*Completed*", HCBSCompliance!$BI$2:$BI$455,"*No*")   + COUNTIFS(HCBSCompliance!$I$2:$I$455,$A6, HCBSCompliance!$D$2:$D$455, "*904*", HCBSCompliance!$G$2:$G$455,"*Completed*", HCBSCompliance!$BI$2:$BI$455,"*No*")   + COUNTIFS(HCBSCompliance!$I$2:$I$455,$A6, HCBSCompliance!$D$2:$D$455, "*905*", HCBSCompliance!$G$2:$G$455,"*Completed*", HCBSCompliance!$BI$2:$BI$455,"*No*")   + COUNTIFS(HCBSCompliance!$I$2:$I$455,$A6, HCBSCompliance!$D$2:$D$455, "*915*", HCBSCompliance!$G$2:$G$455,"*Completed*", HCBSCompliance!$BI$2:$BI$455,"*No*")   + COUNTIFS(HCBSCompliance!$I$2:$I$455,$A6, HCBSCompliance!$D$2:$D$455, "*910*", HCBSCompliance!$G$2:$G$455,"*Completed*", HCBSCompliance!$BI$2:$BI$455,"*No*")   + COUNTIFS(HCBSCompliance!$I$2:$I$455,$A6, HCBSCompliance!$D$2:$D$455, "*920*", HCBSCompliance!$G$2:$G$455,"*Completed*", HCBSCompliance!$BI$2:$BI$455,"*No*")   + COUNTIFS(HCBSCompliance!$I$2:$I$455,$A6, HCBSCompliance!$D$2:$D$455, "096", HCBSCompliance!$G$2:$G$455,"*Submitted*", HCBSCompliance!$BI$2:$BI$455,"*No*")   + COUNTIFS(HCBSCompliance!$I$2:$I$455,$A6, HCBSCompliance!$D$2:$D$455, "*113*", HCBSCompliance!$G$2:$G$455,"*Submitted*", HCBSCompliance!$BI$2:$BI$455,"*No*")   + COUNTIFS(HCBSCompliance!$I$2:$I$455,$A6, HCBSCompliance!$D$2:$D$455, "*904*", HCBSCompliance!$G$2:$G$455,"*Submitted*", HCBSCompliance!$BI$2:$BI$455,"*No*")   + COUNTIFS(HCBSCompliance!$I$2:$I$455,$A6, HCBSCompliance!$D$2:$D$455, "*905*", HCBSCompliance!$G$2:$G$455,"*Submitted*", HCBSCompliance!$BI$2:$BI$455,"*No*")   + COUNTIFS(HCBSCompliance!$I$2:$I$455,$A6, HCBSCompliance!$D$2:$D$455, "*915*", HCBSCompliance!$G$2:$G$455,"*Submitted*", HCBSCompliance!$BI$2:$BI$455,"*No*")   + COUNTIFS(HCBSCompliance!$I$2:$I$455,$A6, HCBSCompliance!$D$2:$D$455, "*910*", HCBSCompliance!$G$2:$G$455,"*Submitted*", HCBSCompliance!$BI$2:$BI$455,"*No*")   + COUNTIFS(HCBSCompliance!$I$2:$I$455,$A6, HCBSCompliance!$D$2:$D$455, "*920*", HCBSCompliance!$G$2:$G$455,"*Submitted*", HCBSCompliance!$BI$2:$BI$455,"*No*")</f>
        <v>0</v>
      </c>
      <c r="K6" s="55">
        <f>COUNTIFS(HCBSCompliance!$I$2:$I$455,$A6, HCBSCompliance!$D$2:$D$455, "096", HCBSCompliance!$G$2:$G$455,"*Completed*", HCBSCompliance!$CK$2:$CK$455,"*Partially*")   + COUNTIFS(HCBSCompliance!$I$2:$I$455,$A6, HCBSCompliance!$D$2:$D$455, "*113*", HCBSCompliance!$G$2:$G$455,"*Completed*", HCBSCompliance!$CK$2:$CK$455,"*Partially*")   + COUNTIFS(HCBSCompliance!$I$2:$I$455,$A6, HCBSCompliance!$D$2:$D$455, "*904*", HCBSCompliance!$G$2:$G$455,"*Completed*", HCBSCompliance!$CK$2:$CK$455,"*Partially*")   + COUNTIFS(HCBSCompliance!$I$2:$I$455,$A6, HCBSCompliance!$D$2:$D$455, "*905*", HCBSCompliance!$G$2:$G$455,"*Completed*", HCBSCompliance!$CK$2:$CK$455,"*Partially*")   + COUNTIFS(HCBSCompliance!$I$2:$I$455,$A6, HCBSCompliance!$D$2:$D$455, "*915*", HCBSCompliance!$G$2:$G$455,"*Completed*", HCBSCompliance!$CK$2:$CK$455,"*Partially*")   + COUNTIFS(HCBSCompliance!$I$2:$I$455,$A6, HCBSCompliance!$D$2:$D$455, "*910*", HCBSCompliance!$G$2:$G$455,"*Completed*", HCBSCompliance!$CK$2:$CK$455,"*Partially*")   + COUNTIFS(HCBSCompliance!$I$2:$I$455,$A6, HCBSCompliance!$D$2:$D$455, "*920*", HCBSCompliance!$G$2:$G$455,"*Completed*", HCBSCompliance!$CK$2:$CK$455,"*Partially*")   + COUNTIFS(HCBSCompliance!$I$2:$I$455,$A6, HCBSCompliance!$D$2:$D$455, "096", HCBSCompliance!$G$2:$G$455,"*Submitted*", HCBSCompliance!$CK$2:$CK$455,"*Partially*")   + COUNTIFS(HCBSCompliance!$I$2:$I$455,$A6, HCBSCompliance!$D$2:$D$455, "*113*", HCBSCompliance!$G$2:$G$455,"*Submitted*", HCBSCompliance!$CK$2:$CK$455,"*Partially*")   + COUNTIFS(HCBSCompliance!$I$2:$I$455,$A6, HCBSCompliance!$D$2:$D$455, "*904*", HCBSCompliance!$G$2:$G$455,"*Submitted*", HCBSCompliance!$CK$2:$CK$455,"*Partially*")   + COUNTIFS(HCBSCompliance!$I$2:$I$455,$A6, HCBSCompliance!$D$2:$D$455, "*905*", HCBSCompliance!$G$2:$G$455,"*Submitted*", HCBSCompliance!$CK$2:$CK$455,"*Partially*")   + COUNTIFS(HCBSCompliance!$I$2:$I$455,$A6, HCBSCompliance!$D$2:$D$455, "*915*", HCBSCompliance!$G$2:$G$455,"*Submitted*", HCBSCompliance!$CK$2:$CK$455,"*Partially*")   + COUNTIFS(HCBSCompliance!$I$2:$I$455,$A6, HCBSCompliance!$D$2:$D$455, "*910*", HCBSCompliance!$G$2:$G$455,"*Submitted*", HCBSCompliance!$CK$2:$CK$455,"*Partially*")   + COUNTIFS(HCBSCompliance!$I$2:$I$455,$A6, HCBSCompliance!$D$2:$D$455, "*920*", HCBSCompliance!$G$2:$G$455,"*Submitted*", HCBSCompliance!$CK$2:$CK$455,"*Partially*")   + COUNTIFS(HCBSCompliance!$I$2:$I$455,$A6, HCBSCompliance!$D$2:$D$455, "096", HCBSCompliance!$G$2:$G$455,"*Completed*", HCBSCompliance!$CK$2:$CK$455,"*No*")   + COUNTIFS(HCBSCompliance!$I$2:$I$455,$A6, HCBSCompliance!$D$2:$D$455, "*113*", HCBSCompliance!$G$2:$G$455,"*Completed*", HCBSCompliance!$CK$2:$CK$455,"*No*")   + COUNTIFS(HCBSCompliance!$I$2:$I$455,$A6, HCBSCompliance!$D$2:$D$455, "*904*", HCBSCompliance!$G$2:$G$455,"*Completed*", HCBSCompliance!$CK$2:$CK$455,"*No*")   + COUNTIFS(HCBSCompliance!$I$2:$I$455,$A6, HCBSCompliance!$D$2:$D$455, "*905*", HCBSCompliance!$G$2:$G$455,"*Completed*", HCBSCompliance!$CK$2:$CK$455,"*No*")   + COUNTIFS(HCBSCompliance!$I$2:$I$455,$A6, HCBSCompliance!$D$2:$D$455, "*915*", HCBSCompliance!$G$2:$G$455,"*Completed*", HCBSCompliance!$CK$2:$CK$455,"*No*")   + COUNTIFS(HCBSCompliance!$I$2:$I$455,$A6, HCBSCompliance!$D$2:$D$455, "*910*", HCBSCompliance!$G$2:$G$455,"*Completed*", HCBSCompliance!$CK$2:$CK$455,"*No*")   + COUNTIFS(HCBSCompliance!$I$2:$I$455,$A6, HCBSCompliance!$D$2:$D$455, "*920*", HCBSCompliance!$G$2:$G$455,"*Completed*", HCBSCompliance!$CK$2:$CK$455,"*No*")   + COUNTIFS(HCBSCompliance!$I$2:$I$455,$A6, HCBSCompliance!$D$2:$D$455, "096", HCBSCompliance!$G$2:$G$455,"*Submitted*", HCBSCompliance!$CK$2:$CK$455,"*No*")   + COUNTIFS(HCBSCompliance!$I$2:$I$455,$A6, HCBSCompliance!$D$2:$D$455, "*113*", HCBSCompliance!$G$2:$G$455,"*Submitted*", HCBSCompliance!$CK$2:$CK$455,"*No*")   + COUNTIFS(HCBSCompliance!$I$2:$I$455,$A6, HCBSCompliance!$D$2:$D$455, "*904*", HCBSCompliance!$G$2:$G$455,"*Submitted*", HCBSCompliance!$CK$2:$CK$455,"*No*")   + COUNTIFS(HCBSCompliance!$I$2:$I$455,$A6, HCBSCompliance!$D$2:$D$455, "*905*", HCBSCompliance!$G$2:$G$455,"*Submitted*", HCBSCompliance!$CK$2:$CK$455,"*No*")   + COUNTIFS(HCBSCompliance!$I$2:$I$455,$A6, HCBSCompliance!$D$2:$D$455, "*915*", HCBSCompliance!$G$2:$G$455,"*Submitted*", HCBSCompliance!$CK$2:$CK$455,"*No*")   + COUNTIFS(HCBSCompliance!$I$2:$I$455,$A6, HCBSCompliance!$D$2:$D$455, "*910*", HCBSCompliance!$G$2:$G$455,"*Submitted*", HCBSCompliance!$CK$2:$CK$455,"*No*")   + COUNTIFS(HCBSCompliance!$I$2:$I$455,$A6, HCBSCompliance!$D$2:$D$455, "*920*", HCBSCompliance!$G$2:$G$455,"*Submitted*", HCBSCompliance!$CK$2:$CK$455,"*No*")</f>
        <v>0</v>
      </c>
      <c r="L6" s="55">
        <f>COUNTIFS(HCBSCompliance!$I$2:$I$455,$A6, HCBSCompliance!$D$2:$D$455, "096", HCBSCompliance!$G$2:$G$455,"*Completed*", HCBSCompliance!$CY$2:$CY$455,"*Partially*")   + COUNTIFS(HCBSCompliance!$I$2:$I$455,$A6, HCBSCompliance!$D$2:$D$455, "*113*", HCBSCompliance!$G$2:$G$455,"*Completed*", HCBSCompliance!$CY$2:$CY$455,"*Partially*")   + COUNTIFS(HCBSCompliance!$I$2:$I$455,$A6, HCBSCompliance!$D$2:$D$455, "*904*", HCBSCompliance!$G$2:$G$455,"*Completed*", HCBSCompliance!$CY$2:$CY$455,"*Partially*")   + COUNTIFS(HCBSCompliance!$I$2:$I$455,$A6, HCBSCompliance!$D$2:$D$455, "*905*", HCBSCompliance!$G$2:$G$455,"*Completed*", HCBSCompliance!$CY$2:$CY$455,"*Partially*")   + COUNTIFS(HCBSCompliance!$I$2:$I$455,$A6, HCBSCompliance!$D$2:$D$455, "*915*", HCBSCompliance!$G$2:$G$455,"*Completed*", HCBSCompliance!$CY$2:$CY$455,"*Partially*")   + COUNTIFS(HCBSCompliance!$I$2:$I$455,$A6, HCBSCompliance!$D$2:$D$455, "*910*", HCBSCompliance!$G$2:$G$455,"*Completed*", HCBSCompliance!$CY$2:$CY$455,"*Partially*")   + COUNTIFS(HCBSCompliance!$I$2:$I$455,$A6, HCBSCompliance!$D$2:$D$455, "*920*", HCBSCompliance!$G$2:$G$455,"*Completed*", HCBSCompliance!$CY$2:$CY$455,"*Partially*")   + COUNTIFS(HCBSCompliance!$I$2:$I$455,$A6, HCBSCompliance!$D$2:$D$455, "096", HCBSCompliance!$G$2:$G$455,"*Submitted*", HCBSCompliance!$CY$2:$CY$455,"*Partially*")   + COUNTIFS(HCBSCompliance!$I$2:$I$455,$A6, HCBSCompliance!$D$2:$D$455, "*113*", HCBSCompliance!$G$2:$G$455,"*Submitted*", HCBSCompliance!$CY$2:$CY$455,"*Partially*")   + COUNTIFS(HCBSCompliance!$I$2:$I$455,$A6, HCBSCompliance!$D$2:$D$455, "*904*", HCBSCompliance!$G$2:$G$455,"*Submitted*", HCBSCompliance!$CY$2:$CY$455,"*Partially*")   + COUNTIFS(HCBSCompliance!$I$2:$I$455,$A6, HCBSCompliance!$D$2:$D$455, "*905*", HCBSCompliance!$G$2:$G$455,"*Submitted*", HCBSCompliance!$CY$2:$CY$455,"*Partially*")   + COUNTIFS(HCBSCompliance!$I$2:$I$455,$A6, HCBSCompliance!$D$2:$D$455, "*915*", HCBSCompliance!$G$2:$G$455,"*Submitted*", HCBSCompliance!$CY$2:$CY$455,"*Partially*")   + COUNTIFS(HCBSCompliance!$I$2:$I$455,$A6, HCBSCompliance!$D$2:$D$455, "*910*", HCBSCompliance!$G$2:$G$455,"*Submitted*", HCBSCompliance!$CY$2:$CY$455,"*Partially*")   + COUNTIFS(HCBSCompliance!$I$2:$I$455,$A6, HCBSCompliance!$D$2:$D$455, "*920*", HCBSCompliance!$G$2:$G$455,"*Submitted*", HCBSCompliance!$CY$2:$CY$455,"*Partially*")   + COUNTIFS(HCBSCompliance!$I$2:$I$455,$A6, HCBSCompliance!$D$2:$D$455, "096", HCBSCompliance!$G$2:$G$455,"*Completed*", HCBSCompliance!$CY$2:$CY$455,"*No*")   + COUNTIFS(HCBSCompliance!$I$2:$I$455,$A6, HCBSCompliance!$D$2:$D$455, "*113*", HCBSCompliance!$G$2:$G$455,"*Completed*", HCBSCompliance!$CY$2:$CY$455,"*No*")   + COUNTIFS(HCBSCompliance!$I$2:$I$455,$A6, HCBSCompliance!$D$2:$D$455, "*904*", HCBSCompliance!$G$2:$G$455,"*Completed*", HCBSCompliance!$CY$2:$CY$455,"*No*")   + COUNTIFS(HCBSCompliance!$I$2:$I$455,$A6, HCBSCompliance!$D$2:$D$455, "*905*", HCBSCompliance!$G$2:$G$455,"*Completed*", HCBSCompliance!$CY$2:$CY$455,"*No*")   + COUNTIFS(HCBSCompliance!$I$2:$I$455,$A6, HCBSCompliance!$D$2:$D$455, "*915*", HCBSCompliance!$G$2:$G$455,"*Completed*", HCBSCompliance!$CY$2:$CY$455,"*No*")   + COUNTIFS(HCBSCompliance!$I$2:$I$455,$A6, HCBSCompliance!$D$2:$D$455, "*910*", HCBSCompliance!$G$2:$G$455,"*Completed*", HCBSCompliance!$CY$2:$CY$455,"*No*")   + COUNTIFS(HCBSCompliance!$I$2:$I$455,$A6, HCBSCompliance!$D$2:$D$455, "*920*", HCBSCompliance!$G$2:$G$455,"*Completed*", HCBSCompliance!$CY$2:$CY$455,"*No*")   + COUNTIFS(HCBSCompliance!$I$2:$I$455,$A6, HCBSCompliance!$D$2:$D$455, "096", HCBSCompliance!$G$2:$G$455,"*Submitted*", HCBSCompliance!$CY$2:$CY$455,"*No*")   + COUNTIFS(HCBSCompliance!$I$2:$I$455,$A6, HCBSCompliance!$D$2:$D$455, "*113*", HCBSCompliance!$G$2:$G$455,"*Submitted*", HCBSCompliance!$CY$2:$CY$455,"*No*")   + COUNTIFS(HCBSCompliance!$I$2:$I$455,$A6, HCBSCompliance!$D$2:$D$455, "*904*", HCBSCompliance!$G$2:$G$455,"*Submitted*", HCBSCompliance!$CY$2:$CY$455,"*No*")   + COUNTIFS(HCBSCompliance!$I$2:$I$455,$A6, HCBSCompliance!$D$2:$D$455, "*905*", HCBSCompliance!$G$2:$G$455,"*Submitted*", HCBSCompliance!$CY$2:$CY$455,"*No*")   + COUNTIFS(HCBSCompliance!$I$2:$I$455,$A6, HCBSCompliance!$D$2:$D$455, "*915*", HCBSCompliance!$G$2:$G$455,"*Submitted*", HCBSCompliance!$CY$2:$CY$455,"*No*")   + COUNTIFS(HCBSCompliance!$I$2:$I$455,$A6, HCBSCompliance!$D$2:$D$455, "*910*", HCBSCompliance!$G$2:$G$455,"*Submitted*", HCBSCompliance!$CY$2:$CY$455,"*No*")   + COUNTIFS(HCBSCompliance!$I$2:$I$455,$A6, HCBSCompliance!$D$2:$D$455, "*920*", HCBSCompliance!$G$2:$G$455,"*Submitted*", HCBSCompliance!$CY$2:$CY$455,"*No*")</f>
        <v>0</v>
      </c>
      <c r="M6" s="55">
        <f>COUNTIFS(HCBSCompliance!$I$2:$I$455,$A6, HCBSCompliance!$D$2:$D$455, "096", HCBSCompliance!$G$2:$G$455,"*Completed*", HCBSCompliance!$DI$2:$DI$455,"*Partially*")   + COUNTIFS(HCBSCompliance!$I$2:$I$455,$A6, HCBSCompliance!$D$2:$D$455, "*113*", HCBSCompliance!$G$2:$G$455,"*Completed*", HCBSCompliance!$DI$2:$DI$455,"*Partially*")   + COUNTIFS(HCBSCompliance!$I$2:$I$455,$A6, HCBSCompliance!$D$2:$D$455, "*904*", HCBSCompliance!$G$2:$G$455,"*Completed*", HCBSCompliance!$DI$2:$DI$455,"*Partially*")   + COUNTIFS(HCBSCompliance!$I$2:$I$455,$A6, HCBSCompliance!$D$2:$D$455, "*905*", HCBSCompliance!$G$2:$G$455,"*Completed*", HCBSCompliance!$DI$2:$DI$455,"*Partially*")   + COUNTIFS(HCBSCompliance!$I$2:$I$455,$A6, HCBSCompliance!$D$2:$D$455, "*915*", HCBSCompliance!$G$2:$G$455,"*Completed*", HCBSCompliance!$DI$2:$DI$455,"*Partially*")   + COUNTIFS(HCBSCompliance!$I$2:$I$455,$A6, HCBSCompliance!$D$2:$D$455, "*910*", HCBSCompliance!$G$2:$G$455,"*Completed*", HCBSCompliance!$DI$2:$DI$455,"*Partially*")   + COUNTIFS(HCBSCompliance!$I$2:$I$455,$A6, HCBSCompliance!$D$2:$D$455, "*920*", HCBSCompliance!$G$2:$G$455,"*Completed*", HCBSCompliance!$DI$2:$DI$455,"*Partially*")   + COUNTIFS(HCBSCompliance!$I$2:$I$455,$A6, HCBSCompliance!$D$2:$D$455, "096", HCBSCompliance!$G$2:$G$455,"*Submitted*", HCBSCompliance!$DI$2:$DI$455,"*Partially*")   + COUNTIFS(HCBSCompliance!$I$2:$I$455,$A6, HCBSCompliance!$D$2:$D$455, "*113*", HCBSCompliance!$G$2:$G$455,"*Submitted*", HCBSCompliance!$DI$2:$DI$455,"*Partially*")   + COUNTIFS(HCBSCompliance!$I$2:$I$455,$A6, HCBSCompliance!$D$2:$D$455, "*904*", HCBSCompliance!$G$2:$G$455,"*Submitted*", HCBSCompliance!$DI$2:$DI$455,"*Partially*")   + COUNTIFS(HCBSCompliance!$I$2:$I$455,$A6, HCBSCompliance!$D$2:$D$455, "*905*", HCBSCompliance!$G$2:$G$455,"*Submitted*", HCBSCompliance!$DI$2:$DI$455,"*Partially*")   + COUNTIFS(HCBSCompliance!$I$2:$I$455,$A6, HCBSCompliance!$D$2:$D$455, "*915*", HCBSCompliance!$G$2:$G$455,"*Submitted*", HCBSCompliance!$DI$2:$DI$455,"*Partially*")   + COUNTIFS(HCBSCompliance!$I$2:$I$455,$A6, HCBSCompliance!$D$2:$D$455, "*910*", HCBSCompliance!$G$2:$G$455,"*Submitted*", HCBSCompliance!$DI$2:$DI$455,"*Partially*")   + COUNTIFS(HCBSCompliance!$I$2:$I$455,$A6, HCBSCompliance!$D$2:$D$455, "*920*", HCBSCompliance!$G$2:$G$455,"*Submitted*", HCBSCompliance!$DI$2:$DI$455,"*Partially*")   + COUNTIFS(HCBSCompliance!$I$2:$I$455,$A6, HCBSCompliance!$D$2:$D$455, "096", HCBSCompliance!$G$2:$G$455,"*Completed*", HCBSCompliance!$DI$2:$DI$455,"*No*")   + COUNTIFS(HCBSCompliance!$I$2:$I$455,$A6, HCBSCompliance!$D$2:$D$455, "*113*", HCBSCompliance!$G$2:$G$455,"*Completed*", HCBSCompliance!$DI$2:$DI$455,"*No*")   + COUNTIFS(HCBSCompliance!$I$2:$I$455,$A6, HCBSCompliance!$D$2:$D$455, "*904*", HCBSCompliance!$G$2:$G$455,"*Completed*", HCBSCompliance!$DI$2:$DI$455,"*No*")   + COUNTIFS(HCBSCompliance!$I$2:$I$455,$A6, HCBSCompliance!$D$2:$D$455, "*905*", HCBSCompliance!$G$2:$G$455,"*Completed*", HCBSCompliance!$DI$2:$DI$455,"*No*")   + COUNTIFS(HCBSCompliance!$I$2:$I$455,$A6, HCBSCompliance!$D$2:$D$455, "*915*", HCBSCompliance!$G$2:$G$455,"*Completed*", HCBSCompliance!$DI$2:$DI$455,"*No*")   + COUNTIFS(HCBSCompliance!$I$2:$I$455,$A6, HCBSCompliance!$D$2:$D$455, "*910*", HCBSCompliance!$G$2:$G$455,"*Completed*", HCBSCompliance!$DI$2:$DI$455,"*No*")   + COUNTIFS(HCBSCompliance!$I$2:$I$455,$A6, HCBSCompliance!$D$2:$D$455, "*920*", HCBSCompliance!$G$2:$G$455,"*Completed*", HCBSCompliance!$DI$2:$DI$455,"*No*")   + COUNTIFS(HCBSCompliance!$I$2:$I$455,$A6, HCBSCompliance!$D$2:$D$455, "096", HCBSCompliance!$G$2:$G$455,"*Submitted*", HCBSCompliance!$DI$2:$DI$455,"*No*")   + COUNTIFS(HCBSCompliance!$I$2:$I$455,$A6, HCBSCompliance!$D$2:$D$455, "*113*", HCBSCompliance!$G$2:$G$455,"*Submitted*", HCBSCompliance!$DI$2:$DI$455,"*No*")   + COUNTIFS(HCBSCompliance!$I$2:$I$455,$A6, HCBSCompliance!$D$2:$D$455, "*904*", HCBSCompliance!$G$2:$G$455,"*Submitted*", HCBSCompliance!$DI$2:$DI$455,"*No*")   + COUNTIFS(HCBSCompliance!$I$2:$I$455,$A6, HCBSCompliance!$D$2:$D$455, "*905*", HCBSCompliance!$G$2:$G$455,"*Submitted*", HCBSCompliance!$DI$2:$DI$455,"*No*")   + COUNTIFS(HCBSCompliance!$I$2:$I$455,$A6, HCBSCompliance!$D$2:$D$455, "*915*", HCBSCompliance!$G$2:$G$455,"*Submitted*", HCBSCompliance!$DI$2:$DI$455,"*No*")   + COUNTIFS(HCBSCompliance!$I$2:$I$455,$A6, HCBSCompliance!$D$2:$D$455, "*910*", HCBSCompliance!$G$2:$G$455,"*Submitted*", HCBSCompliance!$DI$2:$DI$455,"*No*")   + COUNTIFS(HCBSCompliance!$I$2:$I$455,$A6, HCBSCompliance!$D$2:$D$455, "*920*", HCBSCompliance!$G$2:$G$455,"*Submitted*", HCBSCompliance!$DI$2:$DI$455,"*No*")</f>
        <v>0</v>
      </c>
      <c r="N6" s="55">
        <f>COUNTIFS(HCBSCompliance!$I$2:$I$455,$A6, HCBSCompliance!$D$2:$D$455, "096", HCBSCompliance!$G$2:$G$455,"*Completed*", HCBSCompliance!$DQ$2:$DQ$455,"*Partially*")   + COUNTIFS(HCBSCompliance!$I$2:$I$455,$A6, HCBSCompliance!$D$2:$D$455, "*113*", HCBSCompliance!$G$2:$G$455,"*Completed*", HCBSCompliance!$DQ$2:$DQ$455,"*Partially*")   + COUNTIFS(HCBSCompliance!$I$2:$I$455,$A6, HCBSCompliance!$D$2:$D$455, "*904*", HCBSCompliance!$G$2:$G$455,"*Completed*", HCBSCompliance!$DQ$2:$DQ$455,"*Partially*")   + COUNTIFS(HCBSCompliance!$I$2:$I$455,$A6, HCBSCompliance!$D$2:$D$455, "*905*", HCBSCompliance!$G$2:$G$455,"*Completed*", HCBSCompliance!$DQ$2:$DQ$455,"*Partially*")   + COUNTIFS(HCBSCompliance!$I$2:$I$455,$A6, HCBSCompliance!$D$2:$D$455, "*915*", HCBSCompliance!$G$2:$G$455,"*Completed*", HCBSCompliance!$DQ$2:$DQ$455,"*Partially*")   + COUNTIFS(HCBSCompliance!$I$2:$I$455,$A6, HCBSCompliance!$D$2:$D$455, "*910*", HCBSCompliance!$G$2:$G$455,"*Completed*", HCBSCompliance!$DQ$2:$DQ$455,"*Partially*")   + COUNTIFS(HCBSCompliance!$I$2:$I$455,$A6, HCBSCompliance!$D$2:$D$455, "*920*", HCBSCompliance!$G$2:$G$455,"*Completed*", HCBSCompliance!$DQ$2:$DQ$455,"*Partially*")   + COUNTIFS(HCBSCompliance!$I$2:$I$455,$A6, HCBSCompliance!$D$2:$D$455, "096", HCBSCompliance!$G$2:$G$455,"*Submitted*", HCBSCompliance!$DQ$2:$DQ$455,"*Partially*")   + COUNTIFS(HCBSCompliance!$I$2:$I$455,$A6, HCBSCompliance!$D$2:$D$455, "*113*", HCBSCompliance!$G$2:$G$455,"*Submitted*", HCBSCompliance!$DQ$2:$DQ$455,"*Partially*")   + COUNTIFS(HCBSCompliance!$I$2:$I$455,$A6, HCBSCompliance!$D$2:$D$455, "*904*", HCBSCompliance!$G$2:$G$455,"*Submitted*", HCBSCompliance!$DQ$2:$DQ$455,"*Partially*")   + COUNTIFS(HCBSCompliance!$I$2:$I$455,$A6, HCBSCompliance!$D$2:$D$455, "*905*", HCBSCompliance!$G$2:$G$455,"*Submitted*", HCBSCompliance!$DQ$2:$DQ$455,"*Partially*")   + COUNTIFS(HCBSCompliance!$I$2:$I$455,$A6, HCBSCompliance!$D$2:$D$455, "*915*", HCBSCompliance!$G$2:$G$455,"*Submitted*", HCBSCompliance!$DQ$2:$DQ$455,"*Partially*")   + COUNTIFS(HCBSCompliance!$I$2:$I$455,$A6, HCBSCompliance!$D$2:$D$455, "*910*", HCBSCompliance!$G$2:$G$455,"*Submitted*", HCBSCompliance!$DQ$2:$DQ$455,"*Partially*")   + COUNTIFS(HCBSCompliance!$I$2:$I$455,$A6, HCBSCompliance!$D$2:$D$455, "*920*", HCBSCompliance!$G$2:$G$455,"*Submitted*", HCBSCompliance!$DQ$2:$DQ$455,"*Partially*")   + COUNTIFS(HCBSCompliance!$I$2:$I$455,$A6, HCBSCompliance!$D$2:$D$455, "096", HCBSCompliance!$G$2:$G$455,"*Completed*", HCBSCompliance!$DQ$2:$DQ$455,"*No*")   + COUNTIFS(HCBSCompliance!$I$2:$I$455,$A6, HCBSCompliance!$D$2:$D$455, "*113*", HCBSCompliance!$G$2:$G$455,"*Completed*", HCBSCompliance!$DQ$2:$DQ$455,"*No*")   + COUNTIFS(HCBSCompliance!$I$2:$I$455,$A6, HCBSCompliance!$D$2:$D$455, "*904*", HCBSCompliance!$G$2:$G$455,"*Completed*", HCBSCompliance!$DQ$2:$DQ$455,"*No*")   + COUNTIFS(HCBSCompliance!$I$2:$I$455,$A6, HCBSCompliance!$D$2:$D$455, "*905*", HCBSCompliance!$G$2:$G$455,"*Completed*", HCBSCompliance!$DQ$2:$DQ$455,"*No*")   + COUNTIFS(HCBSCompliance!$I$2:$I$455,$A6, HCBSCompliance!$D$2:$D$455, "*915*", HCBSCompliance!$G$2:$G$455,"*Completed*", HCBSCompliance!$DQ$2:$DQ$455,"*No*")   + COUNTIFS(HCBSCompliance!$I$2:$I$455,$A6, HCBSCompliance!$D$2:$D$455, "*910*", HCBSCompliance!$G$2:$G$455,"*Completed*", HCBSCompliance!$DQ$2:$DQ$455,"*No*")   + COUNTIFS(HCBSCompliance!$I$2:$I$455,$A6, HCBSCompliance!$D$2:$D$455, "*920*", HCBSCompliance!$G$2:$G$455,"*Completed*", HCBSCompliance!$DQ$2:$DQ$455,"*No*")   + COUNTIFS(HCBSCompliance!$I$2:$I$455,$A6, HCBSCompliance!$D$2:$D$455, "096", HCBSCompliance!$G$2:$G$455,"*Submitted*", HCBSCompliance!$DQ$2:$DQ$455,"*No*")   + COUNTIFS(HCBSCompliance!$I$2:$I$455,$A6, HCBSCompliance!$D$2:$D$455, "*113*", HCBSCompliance!$G$2:$G$455,"*Submitted*", HCBSCompliance!$DQ$2:$DQ$455,"*No*")   + COUNTIFS(HCBSCompliance!$I$2:$I$455,$A6, HCBSCompliance!$D$2:$D$455, "*904*", HCBSCompliance!$G$2:$G$455,"*Submitted*", HCBSCompliance!$DQ$2:$DQ$455,"*No*")   + COUNTIFS(HCBSCompliance!$I$2:$I$455,$A6, HCBSCompliance!$D$2:$D$455, "*905*", HCBSCompliance!$G$2:$G$455,"*Submitted*", HCBSCompliance!$DQ$2:$DQ$455,"*No*")   + COUNTIFS(HCBSCompliance!$I$2:$I$455,$A6, HCBSCompliance!$D$2:$D$455, "*915*", HCBSCompliance!$G$2:$G$455,"*Submitted*", HCBSCompliance!$DQ$2:$DQ$455,"*No*")   + COUNTIFS(HCBSCompliance!$I$2:$I$455,$A6, HCBSCompliance!$D$2:$D$455, "*910*", HCBSCompliance!$G$2:$G$455,"*Submitted*", HCBSCompliance!$DQ$2:$DQ$455,"*No*")   + COUNTIFS(HCBSCompliance!$I$2:$I$455,$A6, HCBSCompliance!$D$2:$D$455, "*920*", HCBSCompliance!$G$2:$G$455,"*Submitted*", HCBSCompliance!$DQ$2:$DQ$455,"*No*")</f>
        <v>0</v>
      </c>
      <c r="O6" s="55">
        <f>COUNTIFS(HCBSCompliance!$I$2:$I$455,$A6, HCBSCompliance!$D$2:$D$455, "096", HCBSCompliance!$G$2:$G$455,"*Completed*", HCBSCompliance!$EC$2:$EC$455,"*Partially*")   + COUNTIFS(HCBSCompliance!$I$2:$I$455,$A6, HCBSCompliance!$D$2:$D$455, "*113*", HCBSCompliance!$G$2:$G$455,"*Completed*", HCBSCompliance!$EC$2:$EC$455,"*Partially*")   + COUNTIFS(HCBSCompliance!$I$2:$I$455,$A6, HCBSCompliance!$D$2:$D$455, "*904*", HCBSCompliance!$G$2:$G$455,"*Completed*", HCBSCompliance!$EC$2:$EC$455,"*Partially*")   + COUNTIFS(HCBSCompliance!$I$2:$I$455,$A6, HCBSCompliance!$D$2:$D$455, "*905*", HCBSCompliance!$G$2:$G$455,"*Completed*", HCBSCompliance!$EC$2:$EC$455,"*Partially*")   + COUNTIFS(HCBSCompliance!$I$2:$I$455,$A6, HCBSCompliance!$D$2:$D$455, "*915*", HCBSCompliance!$G$2:$G$455,"*Completed*", HCBSCompliance!$EC$2:$EC$455,"*Partially*")   + COUNTIFS(HCBSCompliance!$I$2:$I$455,$A6, HCBSCompliance!$D$2:$D$455, "*910*", HCBSCompliance!$G$2:$G$455,"*Completed*", HCBSCompliance!$EC$2:$EC$455,"*Partially*")   + COUNTIFS(HCBSCompliance!$I$2:$I$455,$A6, HCBSCompliance!$D$2:$D$455, "*920*", HCBSCompliance!$G$2:$G$455,"*Completed*", HCBSCompliance!$EC$2:$EC$455,"*Partially*")   + COUNTIFS(HCBSCompliance!$I$2:$I$455,$A6, HCBSCompliance!$D$2:$D$455, "096", HCBSCompliance!$G$2:$G$455,"*Submitted*", HCBSCompliance!$EC$2:$EC$455,"*Partially*")   + COUNTIFS(HCBSCompliance!$I$2:$I$455,$A6, HCBSCompliance!$D$2:$D$455, "*113*", HCBSCompliance!$G$2:$G$455,"*Submitted*", HCBSCompliance!$EC$2:$EC$455,"*Partially*")   + COUNTIFS(HCBSCompliance!$I$2:$I$455,$A6, HCBSCompliance!$D$2:$D$455, "*904*", HCBSCompliance!$G$2:$G$455,"*Submitted*", HCBSCompliance!$EC$2:$EC$455,"*Partially*")   + COUNTIFS(HCBSCompliance!$I$2:$I$455,$A6, HCBSCompliance!$D$2:$D$455, "*905*", HCBSCompliance!$G$2:$G$455,"*Submitted*", HCBSCompliance!$EC$2:$EC$455,"*Partially*")   + COUNTIFS(HCBSCompliance!$I$2:$I$455,$A6, HCBSCompliance!$D$2:$D$455, "*915*", HCBSCompliance!$G$2:$G$455,"*Submitted*", HCBSCompliance!$EC$2:$EC$455,"*Partially*")   + COUNTIFS(HCBSCompliance!$I$2:$I$455,$A6, HCBSCompliance!$D$2:$D$455, "*910*", HCBSCompliance!$G$2:$G$455,"*Submitted*", HCBSCompliance!$EC$2:$EC$455,"*Partially*")   + COUNTIFS(HCBSCompliance!$I$2:$I$455,$A6, HCBSCompliance!$D$2:$D$455, "*920*", HCBSCompliance!$G$2:$G$455,"*Submitted*", HCBSCompliance!$EC$2:$EC$455,"*Partially*")   + COUNTIFS(HCBSCompliance!$I$2:$I$455,$A6, HCBSCompliance!$D$2:$D$455, "096", HCBSCompliance!$G$2:$G$455,"*Completed*", HCBSCompliance!$EC$2:$EC$455,"*No*")   + COUNTIFS(HCBSCompliance!$I$2:$I$455,$A6, HCBSCompliance!$D$2:$D$455, "*113*", HCBSCompliance!$G$2:$G$455,"*Completed*", HCBSCompliance!$EC$2:$EC$455,"*No*")   + COUNTIFS(HCBSCompliance!$I$2:$I$455,$A6, HCBSCompliance!$D$2:$D$455, "*904*", HCBSCompliance!$G$2:$G$455,"*Completed*", HCBSCompliance!$EC$2:$EC$455,"*No*")   + COUNTIFS(HCBSCompliance!$I$2:$I$455,$A6, HCBSCompliance!$D$2:$D$455, "*905*", HCBSCompliance!$G$2:$G$455,"*Completed*", HCBSCompliance!$EC$2:$EC$455,"*No*")   + COUNTIFS(HCBSCompliance!$I$2:$I$455,$A6, HCBSCompliance!$D$2:$D$455, "*915*", HCBSCompliance!$G$2:$G$455,"*Completed*", HCBSCompliance!$EC$2:$EC$455,"*No*")   + COUNTIFS(HCBSCompliance!$I$2:$I$455,$A6, HCBSCompliance!$D$2:$D$455, "*910*", HCBSCompliance!$G$2:$G$455,"*Completed*", HCBSCompliance!$EC$2:$EC$455,"*No*")   + COUNTIFS(HCBSCompliance!$I$2:$I$455,$A6, HCBSCompliance!$D$2:$D$455, "*920*", HCBSCompliance!$G$2:$G$455,"*Completed*", HCBSCompliance!$EC$2:$EC$455,"*No*")   + COUNTIFS(HCBSCompliance!$I$2:$I$455,$A6, HCBSCompliance!$D$2:$D$455, "096", HCBSCompliance!$G$2:$G$455,"*Submitted*", HCBSCompliance!$EC$2:$EC$455,"*No*")   + COUNTIFS(HCBSCompliance!$I$2:$I$455,$A6, HCBSCompliance!$D$2:$D$455, "*113*", HCBSCompliance!$G$2:$G$455,"*Submitted*", HCBSCompliance!$EC$2:$EC$455,"*No*")   + COUNTIFS(HCBSCompliance!$I$2:$I$455,$A6, HCBSCompliance!$D$2:$D$455, "*904*", HCBSCompliance!$G$2:$G$455,"*Submitted*", HCBSCompliance!$EC$2:$EC$455,"*No*")   + COUNTIFS(HCBSCompliance!$I$2:$I$455,$A6, HCBSCompliance!$D$2:$D$455, "*905*", HCBSCompliance!$G$2:$G$455,"*Submitted*", HCBSCompliance!$EC$2:$EC$455,"*No*")   + COUNTIFS(HCBSCompliance!$I$2:$I$455,$A6, HCBSCompliance!$D$2:$D$455, "*915*", HCBSCompliance!$G$2:$G$455,"*Submitted*", HCBSCompliance!$EC$2:$EC$455,"*No*")   + COUNTIFS(HCBSCompliance!$I$2:$I$455,$A6, HCBSCompliance!$D$2:$D$455, "*910*", HCBSCompliance!$G$2:$G$455,"*Submitted*", HCBSCompliance!$EC$2:$EC$455,"*No*")   + COUNTIFS(HCBSCompliance!$I$2:$I$455,$A6, HCBSCompliance!$D$2:$D$455, "*920*", HCBSCompliance!$G$2:$G$455,"*Submitted*", HCBSCompliance!$EC$2:$EC$455,"*No*")</f>
        <v>0</v>
      </c>
      <c r="P6" s="55">
        <f>COUNTIFS(HCBSCompliance!$I$2:$I$455,$A6, HCBSCompliance!$D$2:$D$455, "096", HCBSCompliance!$G$2:$G$455,"*Completed*", HCBSCompliance!$EM$2:$EM$455,"*Partially*")   + COUNTIFS(HCBSCompliance!$I$2:$I$455,$A6, HCBSCompliance!$D$2:$D$455, "*113*", HCBSCompliance!$G$2:$G$455,"*Completed*", HCBSCompliance!$EM$2:$EM$455,"*Partially*")   + COUNTIFS(HCBSCompliance!$I$2:$I$455,$A6, HCBSCompliance!$D$2:$D$455, "*904*", HCBSCompliance!$G$2:$G$455,"*Completed*", HCBSCompliance!$EM$2:$EM$455,"*Partially*")   + COUNTIFS(HCBSCompliance!$I$2:$I$455,$A6, HCBSCompliance!$D$2:$D$455, "*905*", HCBSCompliance!$G$2:$G$455,"*Completed*", HCBSCompliance!$EM$2:$EM$455,"*Partially*")   + COUNTIFS(HCBSCompliance!$I$2:$I$455,$A6, HCBSCompliance!$D$2:$D$455, "*915*", HCBSCompliance!$G$2:$G$455,"*Completed*", HCBSCompliance!$EM$2:$EM$455,"*Partially*")   + COUNTIFS(HCBSCompliance!$I$2:$I$455,$A6, HCBSCompliance!$D$2:$D$455, "*910*", HCBSCompliance!$G$2:$G$455,"*Completed*", HCBSCompliance!$EM$2:$EM$455,"*Partially*")   + COUNTIFS(HCBSCompliance!$I$2:$I$455,$A6, HCBSCompliance!$D$2:$D$455, "*920*", HCBSCompliance!$G$2:$G$455,"*Completed*", HCBSCompliance!$EM$2:$EM$455,"*Partially*")   + COUNTIFS(HCBSCompliance!$I$2:$I$455,$A6, HCBSCompliance!$D$2:$D$455, "096", HCBSCompliance!$G$2:$G$455,"*Submitted*", HCBSCompliance!$EM$2:$EM$455,"*Partially*")   + COUNTIFS(HCBSCompliance!$I$2:$I$455,$A6, HCBSCompliance!$D$2:$D$455, "*113*", HCBSCompliance!$G$2:$G$455,"*Submitted*", HCBSCompliance!$EM$2:$EM$455,"*Partially*")   + COUNTIFS(HCBSCompliance!$I$2:$I$455,$A6, HCBSCompliance!$D$2:$D$455, "*904*", HCBSCompliance!$G$2:$G$455,"*Submitted*", HCBSCompliance!$EM$2:$EM$455,"*Partially*")   + COUNTIFS(HCBSCompliance!$I$2:$I$455,$A6, HCBSCompliance!$D$2:$D$455, "*905*", HCBSCompliance!$G$2:$G$455,"*Submitted*", HCBSCompliance!$EM$2:$EM$455,"*Partially*")   + COUNTIFS(HCBSCompliance!$I$2:$I$455,$A6, HCBSCompliance!$D$2:$D$455, "*915*", HCBSCompliance!$G$2:$G$455,"*Submitted*", HCBSCompliance!$EM$2:$EM$455,"*Partially*")   + COUNTIFS(HCBSCompliance!$I$2:$I$455,$A6, HCBSCompliance!$D$2:$D$455, "*910*", HCBSCompliance!$G$2:$G$455,"*Submitted*", HCBSCompliance!$EM$2:$EM$455,"*Partially*")   + COUNTIFS(HCBSCompliance!$I$2:$I$455,$A6, HCBSCompliance!$D$2:$D$455, "*920*", HCBSCompliance!$G$2:$G$455,"*Submitted*", HCBSCompliance!$EM$2:$EM$455,"*Partially*")   + COUNTIFS(HCBSCompliance!$I$2:$I$455,$A6, HCBSCompliance!$D$2:$D$455, "096", HCBSCompliance!$G$2:$G$455,"*Completed*", HCBSCompliance!$EM$2:$EM$455,"*No*")   + COUNTIFS(HCBSCompliance!$I$2:$I$455,$A6, HCBSCompliance!$D$2:$D$455, "*113*", HCBSCompliance!$G$2:$G$455,"*Completed*", HCBSCompliance!$EM$2:$EM$455,"*No*")   + COUNTIFS(HCBSCompliance!$I$2:$I$455,$A6, HCBSCompliance!$D$2:$D$455, "*904*", HCBSCompliance!$G$2:$G$455,"*Completed*", HCBSCompliance!$EM$2:$EM$455,"*No*")   + COUNTIFS(HCBSCompliance!$I$2:$I$455,$A6, HCBSCompliance!$D$2:$D$455, "*905*", HCBSCompliance!$G$2:$G$455,"*Completed*", HCBSCompliance!$EM$2:$EM$455,"*No*")   + COUNTIFS(HCBSCompliance!$I$2:$I$455,$A6, HCBSCompliance!$D$2:$D$455, "*915*", HCBSCompliance!$G$2:$G$455,"*Completed*", HCBSCompliance!$EM$2:$EM$455,"*No*")   + COUNTIFS(HCBSCompliance!$I$2:$I$455,$A6, HCBSCompliance!$D$2:$D$455, "*910*", HCBSCompliance!$G$2:$G$455,"*Completed*", HCBSCompliance!$EM$2:$EM$455,"*No*")   + COUNTIFS(HCBSCompliance!$I$2:$I$455,$A6, HCBSCompliance!$D$2:$D$455, "*920*", HCBSCompliance!$G$2:$G$455,"*Completed*", HCBSCompliance!$EM$2:$EM$455,"*No*")   + COUNTIFS(HCBSCompliance!$I$2:$I$455,$A6, HCBSCompliance!$D$2:$D$455, "096", HCBSCompliance!$G$2:$G$455,"*Submitted*", HCBSCompliance!$EM$2:$EM$455,"*No*")   + COUNTIFS(HCBSCompliance!$I$2:$I$455,$A6, HCBSCompliance!$D$2:$D$455, "*113*", HCBSCompliance!$G$2:$G$455,"*Submitted*", HCBSCompliance!$EM$2:$EM$455,"*No*")   + COUNTIFS(HCBSCompliance!$I$2:$I$455,$A6, HCBSCompliance!$D$2:$D$455, "*904*", HCBSCompliance!$G$2:$G$455,"*Submitted*", HCBSCompliance!$EM$2:$EM$455,"*No*")   + COUNTIFS(HCBSCompliance!$I$2:$I$455,$A6, HCBSCompliance!$D$2:$D$455, "*905*", HCBSCompliance!$G$2:$G$455,"*Submitted*", HCBSCompliance!$EM$2:$EM$455,"*No*")   + COUNTIFS(HCBSCompliance!$I$2:$I$455,$A6, HCBSCompliance!$D$2:$D$455, "*915*", HCBSCompliance!$G$2:$G$455,"*Submitted*", HCBSCompliance!$EM$2:$EM$455,"*No*")   + COUNTIFS(HCBSCompliance!$I$2:$I$455,$A6, HCBSCompliance!$D$2:$D$455, "*910*", HCBSCompliance!$G$2:$G$455,"*Submitted*", HCBSCompliance!$EM$2:$EM$455,"*No*")   + COUNTIFS(HCBSCompliance!$I$2:$I$455,$A6, HCBSCompliance!$D$2:$D$455, "*920*", HCBSCompliance!$G$2:$G$455,"*Submitted*", HCBSCompliance!$EM$2:$EM$455,"*No*")</f>
        <v>0</v>
      </c>
      <c r="Q6" s="55">
        <f>COUNTIFS(HCBSCompliance!$I$2:$I$455,$A6, HCBSCompliance!$D$2:$D$455, "096", HCBSCompliance!$G$2:$G$455,"*Completed*", HCBSCompliance!$ES$2:$ES$455,"*Partially*")   + COUNTIFS(HCBSCompliance!$I$2:$I$455,$A6, HCBSCompliance!$D$2:$D$455, "*113*", HCBSCompliance!$G$2:$G$455,"*Completed*", HCBSCompliance!$ES$2:$ES$455,"*Partially*")   + COUNTIFS(HCBSCompliance!$I$2:$I$455,$A6, HCBSCompliance!$D$2:$D$455, "*904*", HCBSCompliance!$G$2:$G$455,"*Completed*", HCBSCompliance!$ES$2:$ES$455,"*Partially*")   + COUNTIFS(HCBSCompliance!$I$2:$I$455,$A6, HCBSCompliance!$D$2:$D$455, "*905*", HCBSCompliance!$G$2:$G$455,"*Completed*", HCBSCompliance!$ES$2:$ES$455,"*Partially*")   + COUNTIFS(HCBSCompliance!$I$2:$I$455,$A6, HCBSCompliance!$D$2:$D$455, "*915*", HCBSCompliance!$G$2:$G$455,"*Completed*", HCBSCompliance!$ES$2:$ES$455,"*Partially*")   + COUNTIFS(HCBSCompliance!$I$2:$I$455,$A6, HCBSCompliance!$D$2:$D$455, "*910*", HCBSCompliance!$G$2:$G$455,"*Completed*", HCBSCompliance!$ES$2:$ES$455,"*Partially*")   + COUNTIFS(HCBSCompliance!$I$2:$I$455,$A6, HCBSCompliance!$D$2:$D$455, "*920*", HCBSCompliance!$G$2:$G$455,"*Completed*", HCBSCompliance!$ES$2:$ES$455,"*Partially*")   + COUNTIFS(HCBSCompliance!$I$2:$I$455,$A6, HCBSCompliance!$D$2:$D$455, "096", HCBSCompliance!$G$2:$G$455,"*Submitted*", HCBSCompliance!$ES$2:$ES$455,"*Partially*")   + COUNTIFS(HCBSCompliance!$I$2:$I$455,$A6, HCBSCompliance!$D$2:$D$455, "*113*", HCBSCompliance!$G$2:$G$455,"*Submitted*", HCBSCompliance!$ES$2:$ES$455,"*Partially*")   + COUNTIFS(HCBSCompliance!$I$2:$I$455,$A6, HCBSCompliance!$D$2:$D$455, "*904*", HCBSCompliance!$G$2:$G$455,"*Submitted*", HCBSCompliance!$ES$2:$ES$455,"*Partially*")   + COUNTIFS(HCBSCompliance!$I$2:$I$455,$A6, HCBSCompliance!$D$2:$D$455, "*905*", HCBSCompliance!$G$2:$G$455,"*Submitted*", HCBSCompliance!$ES$2:$ES$455,"*Partially*")   + COUNTIFS(HCBSCompliance!$I$2:$I$455,$A6, HCBSCompliance!$D$2:$D$455, "*915*", HCBSCompliance!$G$2:$G$455,"*Submitted*", HCBSCompliance!$ES$2:$ES$455,"*Partially*")   + COUNTIFS(HCBSCompliance!$I$2:$I$455,$A6, HCBSCompliance!$D$2:$D$455, "*910*", HCBSCompliance!$G$2:$G$455,"*Submitted*", HCBSCompliance!$ES$2:$ES$455,"*Partially*")   + COUNTIFS(HCBSCompliance!$I$2:$I$455,$A6, HCBSCompliance!$D$2:$D$455, "*920*", HCBSCompliance!$G$2:$G$455,"*Submitted*", HCBSCompliance!$ES$2:$ES$455,"*Partially*")   + COUNTIFS(HCBSCompliance!$I$2:$I$455,$A6, HCBSCompliance!$D$2:$D$455, "096", HCBSCompliance!$G$2:$G$455,"*Completed*", HCBSCompliance!$ES$2:$ES$455,"*No*")   + COUNTIFS(HCBSCompliance!$I$2:$I$455,$A6, HCBSCompliance!$D$2:$D$455, "*113*", HCBSCompliance!$G$2:$G$455,"*Completed*", HCBSCompliance!$ES$2:$ES$455,"*No*")   + COUNTIFS(HCBSCompliance!$I$2:$I$455,$A6, HCBSCompliance!$D$2:$D$455, "*904*", HCBSCompliance!$G$2:$G$455,"*Completed*", HCBSCompliance!$ES$2:$ES$455,"*No*")   + COUNTIFS(HCBSCompliance!$I$2:$I$455,$A6, HCBSCompliance!$D$2:$D$455, "*905*", HCBSCompliance!$G$2:$G$455,"*Completed*", HCBSCompliance!$ES$2:$ES$455,"*No*")   + COUNTIFS(HCBSCompliance!$I$2:$I$455,$A6, HCBSCompliance!$D$2:$D$455, "*915*", HCBSCompliance!$G$2:$G$455,"*Completed*", HCBSCompliance!$ES$2:$ES$455,"*No*")   + COUNTIFS(HCBSCompliance!$I$2:$I$455,$A6, HCBSCompliance!$D$2:$D$455, "*910*", HCBSCompliance!$G$2:$G$455,"*Completed*", HCBSCompliance!$ES$2:$ES$455,"*No*")   + COUNTIFS(HCBSCompliance!$I$2:$I$455,$A6, HCBSCompliance!$D$2:$D$455, "*920*", HCBSCompliance!$G$2:$G$455,"*Completed*", HCBSCompliance!$ES$2:$ES$455,"*No*")   + COUNTIFS(HCBSCompliance!$I$2:$I$455,$A6, HCBSCompliance!$D$2:$D$455, "096", HCBSCompliance!$G$2:$G$455,"*Submitted*", HCBSCompliance!$ES$2:$ES$455,"*No*")   + COUNTIFS(HCBSCompliance!$I$2:$I$455,$A6, HCBSCompliance!$D$2:$D$455, "*113*", HCBSCompliance!$G$2:$G$455,"*Submitted*", HCBSCompliance!$ES$2:$ES$455,"*No*")   + COUNTIFS(HCBSCompliance!$I$2:$I$455,$A6, HCBSCompliance!$D$2:$D$455, "*904*", HCBSCompliance!$G$2:$G$455,"*Submitted*", HCBSCompliance!$ES$2:$ES$455,"*No*")   + COUNTIFS(HCBSCompliance!$I$2:$I$455,$A6, HCBSCompliance!$D$2:$D$455, "*905*", HCBSCompliance!$G$2:$G$455,"*Submitted*", HCBSCompliance!$ES$2:$ES$455,"*No*")   + COUNTIFS(HCBSCompliance!$I$2:$I$455,$A6, HCBSCompliance!$D$2:$D$455, "*915*", HCBSCompliance!$G$2:$G$455,"*Submitted*", HCBSCompliance!$ES$2:$ES$455,"*No*")   + COUNTIFS(HCBSCompliance!$I$2:$I$455,$A6, HCBSCompliance!$D$2:$D$455, "*910*", HCBSCompliance!$G$2:$G$455,"*Submitted*", HCBSCompliance!$ES$2:$ES$455,"*No*")   + COUNTIFS(HCBSCompliance!$I$2:$I$455,$A6, HCBSCompliance!$D$2:$D$455, "*920*", HCBSCompliance!$G$2:$G$455,"*Submitted*", HCBSCompliance!$ES$2:$ES$455,"*No*")</f>
        <v>0</v>
      </c>
      <c r="R6" s="55">
        <f>COUNTIFS(HCBSCompliance!$I$2:$I$455,$A6, HCBSCompliance!$D$2:$D$455, "096", HCBSCompliance!$G$2:$G$455,"*Completed*", HCBSCompliance!$EY$2:$EY$455,"*Partially*")   + COUNTIFS(HCBSCompliance!$I$2:$I$455,$A6, HCBSCompliance!$D$2:$D$455, "*113*", HCBSCompliance!$G$2:$G$455,"*Completed*", HCBSCompliance!$EY$2:$EY$455,"*Partially*")   + COUNTIFS(HCBSCompliance!$I$2:$I$455,$A6, HCBSCompliance!$D$2:$D$455, "*904*", HCBSCompliance!$G$2:$G$455,"*Completed*", HCBSCompliance!$EY$2:$EY$455,"*Partially*")   + COUNTIFS(HCBSCompliance!$I$2:$I$455,$A6, HCBSCompliance!$D$2:$D$455, "*905*", HCBSCompliance!$G$2:$G$455,"*Completed*", HCBSCompliance!$EY$2:$EY$455,"*Partially*")   + COUNTIFS(HCBSCompliance!$I$2:$I$455,$A6, HCBSCompliance!$D$2:$D$455, "*915*", HCBSCompliance!$G$2:$G$455,"*Completed*", HCBSCompliance!$EY$2:$EY$455,"*Partially*")   + COUNTIFS(HCBSCompliance!$I$2:$I$455,$A6, HCBSCompliance!$D$2:$D$455, "*910*", HCBSCompliance!$G$2:$G$455,"*Completed*", HCBSCompliance!$EY$2:$EY$455,"*Partially*")   + COUNTIFS(HCBSCompliance!$I$2:$I$455,$A6, HCBSCompliance!$D$2:$D$455, "*920*", HCBSCompliance!$G$2:$G$455,"*Completed*", HCBSCompliance!$EY$2:$EY$455,"*Partially*")   + COUNTIFS(HCBSCompliance!$I$2:$I$455,$A6, HCBSCompliance!$D$2:$D$455, "096", HCBSCompliance!$G$2:$G$455,"*Submitted*", HCBSCompliance!$EY$2:$EY$455,"*Partially*")   + COUNTIFS(HCBSCompliance!$I$2:$I$455,$A6, HCBSCompliance!$D$2:$D$455, "*113*", HCBSCompliance!$G$2:$G$455,"*Submitted*", HCBSCompliance!$EY$2:$EY$455,"*Partially*")   + COUNTIFS(HCBSCompliance!$I$2:$I$455,$A6, HCBSCompliance!$D$2:$D$455, "*904*", HCBSCompliance!$G$2:$G$455,"*Submitted*", HCBSCompliance!$EY$2:$EY$455,"*Partially*")   + COUNTIFS(HCBSCompliance!$I$2:$I$455,$A6, HCBSCompliance!$D$2:$D$455, "*905*", HCBSCompliance!$G$2:$G$455,"*Submitted*", HCBSCompliance!$EY$2:$EY$455,"*Partially*")   + COUNTIFS(HCBSCompliance!$I$2:$I$455,$A6, HCBSCompliance!$D$2:$D$455, "*915*", HCBSCompliance!$G$2:$G$455,"*Submitted*", HCBSCompliance!$EY$2:$EY$455,"*Partially*")   + COUNTIFS(HCBSCompliance!$I$2:$I$455,$A6, HCBSCompliance!$D$2:$D$455, "*910*", HCBSCompliance!$G$2:$G$455,"*Submitted*", HCBSCompliance!$EY$2:$EY$455,"*Partially*")   + COUNTIFS(HCBSCompliance!$I$2:$I$455,$A6, HCBSCompliance!$D$2:$D$455, "*920*", HCBSCompliance!$G$2:$G$455,"*Submitted*", HCBSCompliance!$EY$2:$EY$455,"*Partially*")   + COUNTIFS(HCBSCompliance!$I$2:$I$455,$A6, HCBSCompliance!$D$2:$D$455, "096", HCBSCompliance!$G$2:$G$455,"*Completed*", HCBSCompliance!$EY$2:$EY$455,"*No*")   + COUNTIFS(HCBSCompliance!$I$2:$I$455,$A6, HCBSCompliance!$D$2:$D$455, "*113*", HCBSCompliance!$G$2:$G$455,"*Completed*", HCBSCompliance!$EY$2:$EY$455,"*No*")   + COUNTIFS(HCBSCompliance!$I$2:$I$455,$A6, HCBSCompliance!$D$2:$D$455, "*904*", HCBSCompliance!$G$2:$G$455,"*Completed*", HCBSCompliance!$EY$2:$EY$455,"*No*")   + COUNTIFS(HCBSCompliance!$I$2:$I$455,$A6, HCBSCompliance!$D$2:$D$455, "*905*", HCBSCompliance!$G$2:$G$455,"*Completed*", HCBSCompliance!$EY$2:$EY$455,"*No*")   + COUNTIFS(HCBSCompliance!$I$2:$I$455,$A6, HCBSCompliance!$D$2:$D$455, "*915*", HCBSCompliance!$G$2:$G$455,"*Completed*", HCBSCompliance!$EY$2:$EY$455,"*No*")   + COUNTIFS(HCBSCompliance!$I$2:$I$455,$A6, HCBSCompliance!$D$2:$D$455, "*910*", HCBSCompliance!$G$2:$G$455,"*Completed*", HCBSCompliance!$EY$2:$EY$455,"*No*")   + COUNTIFS(HCBSCompliance!$I$2:$I$455,$A6, HCBSCompliance!$D$2:$D$455, "*920*", HCBSCompliance!$G$2:$G$455,"*Completed*", HCBSCompliance!$EY$2:$EY$455,"*No*")   + COUNTIFS(HCBSCompliance!$I$2:$I$455,$A6, HCBSCompliance!$D$2:$D$455, "096", HCBSCompliance!$G$2:$G$455,"*Submitted*", HCBSCompliance!$EY$2:$EY$455,"*No*")   + COUNTIFS(HCBSCompliance!$I$2:$I$455,$A6, HCBSCompliance!$D$2:$D$455, "*113*", HCBSCompliance!$G$2:$G$455,"*Submitted*", HCBSCompliance!$EY$2:$EY$455,"*No*")   + COUNTIFS(HCBSCompliance!$I$2:$I$455,$A6, HCBSCompliance!$D$2:$D$455, "*904*", HCBSCompliance!$G$2:$G$455,"*Submitted*", HCBSCompliance!$EY$2:$EY$455,"*No*")   + COUNTIFS(HCBSCompliance!$I$2:$I$455,$A6, HCBSCompliance!$D$2:$D$455, "*905*", HCBSCompliance!$G$2:$G$455,"*Submitted*", HCBSCompliance!$EY$2:$EY$455,"*No*")   + COUNTIFS(HCBSCompliance!$I$2:$I$455,$A6, HCBSCompliance!$D$2:$D$455, "*915*", HCBSCompliance!$G$2:$G$455,"*Submitted*", HCBSCompliance!$EY$2:$EY$455,"*No*")   + COUNTIFS(HCBSCompliance!$I$2:$I$455,$A6, HCBSCompliance!$D$2:$D$455, "*910*", HCBSCompliance!$G$2:$G$455,"*Submitted*", HCBSCompliance!$EY$2:$EY$455,"*No*")   + COUNTIFS(HCBSCompliance!$I$2:$I$455,$A6, HCBSCompliance!$D$2:$D$455, "*920*", HCBSCompliance!$G$2:$G$455,"*Submitted*", HCBSCompliance!$EY$2:$EY$455,"*No*")</f>
        <v>0</v>
      </c>
    </row>
    <row r="7" spans="1:64" hidden="1" x14ac:dyDescent="0.2">
      <c r="A7" s="54" t="s">
        <v>288</v>
      </c>
      <c r="B7" s="55">
        <f>COUNTIFS(HCBSCompliance!$I$2:$I$455,$A7, HCBSCompliance!$D$2:$D$455, "096")  +COUNTIFS(HCBSCompliance!$I$2:$I$455,$A7, HCBSCompliance!$D$2:$D$455, "*113*")  +COUNTIFS(HCBSCompliance!$I$2:$I$455,$A7, HCBSCompliance!$D$2:$D$455, "*904*")  +COUNTIFS(HCBSCompliance!$I$2:$I$455,$A7, HCBSCompliance!$D$2:$D$455, "*905*")  +COUNTIFS(HCBSCompliance!$I$2:$I$455,$A7, HCBSCompliance!$D$2:$D$455, "*915*")  +COUNTIFS(HCBSCompliance!$I$2:$I$455,$A7, HCBSCompliance!$D$2:$D$455, "*910*")  +COUNTIFS(HCBSCompliance!$I$2:$I$455,$A7, HCBSCompliance!$D$2:$D$455, "*920*")</f>
        <v>0</v>
      </c>
      <c r="C7" s="55">
        <f>COUNTIFS(HCBSCompliance!$I$2:$I$455,$A7, HCBSCompliance!$D$2:$D$455, "096", HCBSCompliance!$G$2:$G$455,"*Completed*")  +COUNTIFS(HCBSCompliance!$I$2:$I$455,$A7, HCBSCompliance!$D$2:$D$455, "*113*", HCBSCompliance!$G$2:$G$455,"*Completed*")  +COUNTIFS(HCBSCompliance!$I$2:$I$455,$A7, HCBSCompliance!$D$2:$D$455, "*904*", HCBSCompliance!$G$2:$G$455,"*Completed*")  +COUNTIFS(HCBSCompliance!$I$2:$I$455,$A7, HCBSCompliance!$D$2:$D$455, "*905*", HCBSCompliance!$G$2:$G$455,"*Completed*")  +COUNTIFS(HCBSCompliance!$I$2:$I$455,$A7, HCBSCompliance!$D$2:$D$455, "*915*", HCBSCompliance!$G$2:$G$455,"*Completed*")  +COUNTIFS(HCBSCompliance!$I$2:$I$455,$A7, HCBSCompliance!$D$2:$D$455, "*910*", HCBSCompliance!$G$2:$G$455,"*Completed*")  +COUNTIFS(HCBSCompliance!$I$2:$I$455,$A7, HCBSCompliance!$D$2:$D$455, "*920*", HCBSCompliance!$G$2:$G$455,"*Completed*")  +COUNTIFS(HCBSCompliance!$I$2:$I$455,$A7, HCBSCompliance!$D$2:$D$455, "096", HCBSCompliance!$G$2:$G$455,"*Submitted*")  +COUNTIFS(HCBSCompliance!$I$2:$I$455,$A7, HCBSCompliance!$D$2:$D$455, "*113*", HCBSCompliance!$G$2:$G$455,"*Submitted*")  +COUNTIFS(HCBSCompliance!$I$2:$I$455,$A7, HCBSCompliance!$D$2:$D$455, "*904*", HCBSCompliance!$G$2:$G$455,"*Submitted*")  +COUNTIFS(HCBSCompliance!$I$2:$I$455,$A7, HCBSCompliance!$D$2:$D$455, "*905*", HCBSCompliance!$G$2:$G$455,"*Submitted*")  +COUNTIFS(HCBSCompliance!$I$2:$I$455,$A7, HCBSCompliance!$D$2:$D$455, "*915*", HCBSCompliance!$G$2:$G$455,"*Submitted*")  +COUNTIFS(HCBSCompliance!$I$2:$I$455,$A7, HCBSCompliance!$D$2:$D$455, "*910*", HCBSCompliance!$G$2:$G$455,"*Submitted*")  +COUNTIFS(HCBSCompliance!$I$2:$I$455,$A7, HCBSCompliance!$D$2:$D$455, "*920*", HCBSCompliance!$G$2:$G$455,"*Submitted*")</f>
        <v>0</v>
      </c>
      <c r="D7" s="56" t="str">
        <f t="shared" si="0"/>
        <v>n/a</v>
      </c>
      <c r="E7" s="56" t="str">
        <f>IFERROR((COUNTIFS(HCBSCompliance!$I$2:$I$455,$A7, HCBSCompliance!$D$2:$D$455, "096", HCBSCompliance!$FA$2:$FA$455,"*no*", HCBSCompliance!$G$2:$G$455, "*Completed*") + COUNTIFS(HCBSCompliance!$I$2:$I$455,$A7, HCBSCompliance!$D$2:$D$455, "*113*", HCBSCompliance!$FA$2:$FA$455,"*no*", HCBSCompliance!$G$2:$G$455, "*Completed*") + COUNTIFS(HCBSCompliance!$I$2:$I$455,$A7, HCBSCompliance!$D$2:$D$455, "*904*", HCBSCompliance!$FA$2:$FA$455,"*no*", HCBSCompliance!$G$2:$G$455, "*Completed*") + COUNTIFS(HCBSCompliance!$I$2:$I$455,$A7, HCBSCompliance!$D$2:$D$455, "*905*", HCBSCompliance!$FA$2:$FA$455,"*no*", HCBSCompliance!$G$2:$G$455, "*Completed*") + COUNTIFS(HCBSCompliance!$I$2:$I$455,$A7, HCBSCompliance!$D$2:$D$455, "*915*", HCBSCompliance!$FA$2:$FA$455,"*no*", HCBSCompliance!$G$2:$G$455, "*Completed*") + COUNTIFS(HCBSCompliance!$I$2:$I$455,$A7, HCBSCompliance!$D$2:$D$455, "*910*", HCBSCompliance!$FA$2:$FA$455,"*no*", HCBSCompliance!$G$2:$G$455, "*Completed*") + COUNTIFS(HCBSCompliance!$I$2:$I$455,$A7, HCBSCompliance!$D$2:$D$455, "*920*", HCBSCompliance!$FA$2:$FA$455,"*no*", HCBSCompliance!$G$2:$G$455, "*Completed*") + COUNTIFS(HCBSCompliance!$I$2:$I$455,$A7, HCBSCompliance!$D$2:$D$455, "096", HCBSCompliance!$FA$2:$FA$455,"*no*", HCBSCompliance!$G$2:$G$455, "*Submitted*") + COUNTIFS(HCBSCompliance!$I$2:$I$455,$A7, HCBSCompliance!$D$2:$D$455, "*113*", HCBSCompliance!$FA$2:$FA$455,"*no*", HCBSCompliance!$G$2:$G$455, "*Submitted*") + COUNTIFS(HCBSCompliance!$I$2:$I$455,$A7, HCBSCompliance!$D$2:$D$455, "*904*", HCBSCompliance!$FA$2:$FA$455,"*no*", HCBSCompliance!$G$2:$G$455, "*Submitted*") + COUNTIFS(HCBSCompliance!$I$2:$I$455,$A7, HCBSCompliance!$D$2:$D$455, "*905*", HCBSCompliance!$FA$2:$FA$455,"*no*", HCBSCompliance!$G$2:$G$455, "*Submitted*") + COUNTIFS(HCBSCompliance!$I$2:$I$455,$A7, HCBSCompliance!$D$2:$D$455, "*915*", HCBSCompliance!$FA$2:$FA$455,"*no*", HCBSCompliance!$G$2:$G$455, "*Submitted*") + COUNTIFS(HCBSCompliance!$I$2:$I$455,$A7, HCBSCompliance!$D$2:$D$455, "*910*", HCBSCompliance!$FA$2:$FA$455,"*no*", HCBSCompliance!$G$2:$G$455, "*Submitted*") + COUNTIFS(HCBSCompliance!$I$2:$I$455,$A7, HCBSCompliance!$D$2:$D$455, "*920*", HCBSCompliance!$FA$2:$FA$455,"*no*", HCBSCompliance!$G$2:$G$455, "*Submitted*"))  /  $C7, "n/a")</f>
        <v>n/a</v>
      </c>
      <c r="F7" s="56" t="str">
        <f>IFERROR((COUNTIFS(HCBSCompliance!$I$2:$I$455,$A7, HCBSCompliance!$D$2:$D$455, "096", HCBSCompliance!$FA$2:$FA$455,"*yes*", HCBSCompliance!$G$2:$G$455, "*Completed*") + COUNTIFS(HCBSCompliance!$I$2:$I$455,$A7, HCBSCompliance!$D$2:$D$455, "*113*", HCBSCompliance!$FA$2:$FA$455,"*yes*", HCBSCompliance!$G$2:$G$455, "*Completed*") + COUNTIFS(HCBSCompliance!$I$2:$I$455,$A7, HCBSCompliance!$D$2:$D$455, "*904*", HCBSCompliance!$FA$2:$FA$455,"*yes*", HCBSCompliance!$G$2:$G$455, "*Completed*") + COUNTIFS(HCBSCompliance!$I$2:$I$455,$A7, HCBSCompliance!$D$2:$D$455, "*905*", HCBSCompliance!$FA$2:$FA$455,"*yes*", HCBSCompliance!$G$2:$G$455, "*Completed*") + COUNTIFS(HCBSCompliance!$I$2:$I$455,$A7, HCBSCompliance!$D$2:$D$455, "*915*", HCBSCompliance!$FA$2:$FA$455,"*yes*", HCBSCompliance!$G$2:$G$455, "*Completed*") + COUNTIFS(HCBSCompliance!$I$2:$I$455,$A7, HCBSCompliance!$D$2:$D$455, "*910*", HCBSCompliance!$FA$2:$FA$455,"*yes*", HCBSCompliance!$G$2:$G$455, "*Completed*") + COUNTIFS(HCBSCompliance!$I$2:$I$455,$A7, HCBSCompliance!$D$2:$D$455, "*920*", HCBSCompliance!$FA$2:$FA$455,"*yes*", HCBSCompliance!$G$2:$G$455, "*Completed*") + COUNTIFS(HCBSCompliance!$I$2:$I$455,$A7, HCBSCompliance!$D$2:$D$455, "096", HCBSCompliance!$FA$2:$FA$455,"*yes*", HCBSCompliance!$G$2:$G$455, "*Submitted*") + COUNTIFS(HCBSCompliance!$I$2:$I$455,$A7, HCBSCompliance!$D$2:$D$455, "*113*", HCBSCompliance!$FA$2:$FA$455,"*yes*", HCBSCompliance!$G$2:$G$455, "*Submitted*") + COUNTIFS(HCBSCompliance!$I$2:$I$455,$A7, HCBSCompliance!$D$2:$D$455, "*904*", HCBSCompliance!$FA$2:$FA$455,"*yes*", HCBSCompliance!$G$2:$G$455, "*Submitted*") + COUNTIFS(HCBSCompliance!$I$2:$I$455,$A7, HCBSCompliance!$D$2:$D$455, "*905*", HCBSCompliance!$FA$2:$FA$455,"*yes*", HCBSCompliance!$G$2:$G$455, "*Submitted*") + COUNTIFS(HCBSCompliance!$I$2:$I$455,$A7, HCBSCompliance!$D$2:$D$455, "*915*", HCBSCompliance!$FA$2:$FA$455,"*yes*", HCBSCompliance!$G$2:$G$455, "*Submitted*") + COUNTIFS(HCBSCompliance!$I$2:$I$455,$A7, HCBSCompliance!$D$2:$D$455, "*910*", HCBSCompliance!$FA$2:$FA$455,"*yes*", HCBSCompliance!$G$2:$G$455, "*Submitted*") + COUNTIFS(HCBSCompliance!$I$2:$I$455,$A7, HCBSCompliance!$D$2:$D$455, "*920*", HCBSCompliance!$FA$2:$FA$455,"*yes*", HCBSCompliance!$G$2:$G$455, "*Submitted*"))  /  $C7, "n/a")</f>
        <v>n/a</v>
      </c>
      <c r="G7" s="57" t="str">
        <f>IFERROR((COUNTIFS(HCBSCompliance!$D$2:$D$455, "096", HCBSCompliance!$I$2:$I$455, $A7, HCBSCompliance!$G$2:$G$455, "*Completed*", HCBSCompliance!$FE$2:$FE$455, "TRUE") + COUNTIFS(HCBSCompliance!$D$2:$D$455, "*113*", HCBSCompliance!$I$2:$I$455, $A7, HCBSCompliance!$G$2:$G$455, "*Completed*", HCBSCompliance!$FE$2:$FE$455, "TRUE") + COUNTIFS(HCBSCompliance!$D$2:$D$455, "*904*", HCBSCompliance!$I$2:$I$455, $A7, HCBSCompliance!$G$2:$G$455, "*Completed*", HCBSCompliance!$FE$2:$FE$455, "TRUE") + COUNTIFS(HCBSCompliance!$D$2:$D$455, "*905*", HCBSCompliance!$I$2:$I$455, $A7, HCBSCompliance!$G$2:$G$455, "*Completed*", HCBSCompliance!$FE$2:$FE$455, "TRUE") + COUNTIFS(HCBSCompliance!$D$2:$D$455, "*915*", HCBSCompliance!$I$2:$I$455, $A7, HCBSCompliance!$G$2:$G$455, "*Completed*", HCBSCompliance!$FE$2:$FE$455, "TRUE") + COUNTIFS(HCBSCompliance!$D$2:$D$455, "*910*", HCBSCompliance!$I$2:$I$455, $A7, HCBSCompliance!$G$2:$G$455, "*Completed*", HCBSCompliance!$FE$2:$FE$455, "TRUE") + COUNTIFS(HCBSCompliance!$D$2:$D$455, "*920*", HCBSCompliance!$I$2:$I$455, $A7, HCBSCompliance!$G$2:$G$455, "*Completed*", HCBSCompliance!$FE$2:$FE$455, "TRUE") + COUNTIFS(HCBSCompliance!$D$2:$D$455, "096", HCBSCompliance!$I$2:$I$455, $A7, HCBSCompliance!$G$2:$G$455, "*Submitted*", HCBSCompliance!$FE$2:$FE$455, "TRUE") + COUNTIFS(HCBSCompliance!$D$2:$D$455, "*113*", HCBSCompliance!$I$2:$I$455, $A7, HCBSCompliance!$G$2:$G$455, "*Submitted*", HCBSCompliance!$FE$2:$FE$455, "TRUE") + COUNTIFS(HCBSCompliance!$D$2:$D$455, "*904*", HCBSCompliance!$I$2:$I$455, $A7, HCBSCompliance!$G$2:$G$455, "*Submitted*", HCBSCompliance!$FE$2:$FE$455, "TRUE") + COUNTIFS(HCBSCompliance!$D$2:$D$455, "*905*", HCBSCompliance!$I$2:$I$455, $A7, HCBSCompliance!$G$2:$G$455, "*Submitted*", HCBSCompliance!$FE$2:$FE$455, "TRUE") + COUNTIFS(HCBSCompliance!$D$2:$D$455, "*915*", HCBSCompliance!$I$2:$I$455, $A7, HCBSCompliance!$G$2:$G$455, "*Submitted*", HCBSCompliance!$FE$2:$FE$455, "TRUE") + COUNTIFS(HCBSCompliance!$D$2:$D$455, "*910*", HCBSCompliance!$I$2:$I$455, $A7, HCBSCompliance!$G$2:$G$455, "*Submitted*", HCBSCompliance!$FE$2:$FE$455, "TRUE") + COUNTIFS(HCBSCompliance!$D$2:$D$455, "*920*", HCBSCompliance!$I$2:$I$455, $A7, HCBSCompliance!$G$2:$G$455, "*Submitted*", HCBSCompliance!$FE$2:$FE$455, "TRUE")) /  $C7, "n/a")</f>
        <v>n/a</v>
      </c>
      <c r="H7" s="57"/>
      <c r="I7" s="55">
        <f>COUNTIFS(HCBSCompliance!$I$2:$I$455,$A7, HCBSCompliance!$D$2:$D$455, "096", HCBSCompliance!$G$2:$G$455,"*Completed*", HCBSCompliance!$BC$2:$BC$455,"*Partially*")   + COUNTIFS(HCBSCompliance!$I$2:$I$455,$A7, HCBSCompliance!$D$2:$D$455, "*113*", HCBSCompliance!$G$2:$G$455,"*Completed*", HCBSCompliance!$BC$2:$BC$455,"*Partially*")   + COUNTIFS(HCBSCompliance!$I$2:$I$455,$A7, HCBSCompliance!$D$2:$D$455, "*904*", HCBSCompliance!$G$2:$G$455,"*Completed*", HCBSCompliance!$BC$2:$BC$455,"*Partially*")   + COUNTIFS(HCBSCompliance!$I$2:$I$455,$A7, HCBSCompliance!$D$2:$D$455, "*905*", HCBSCompliance!$G$2:$G$455,"*Completed*", HCBSCompliance!$BC$2:$BC$455,"*Partially*")   + COUNTIFS(HCBSCompliance!$I$2:$I$455,$A7, HCBSCompliance!$D$2:$D$455, "*915*", HCBSCompliance!$G$2:$G$455,"*Completed*", HCBSCompliance!$BC$2:$BC$455,"*Partially*")   + COUNTIFS(HCBSCompliance!$I$2:$I$455,$A7, HCBSCompliance!$D$2:$D$455, "*910*", HCBSCompliance!$G$2:$G$455,"*Completed*", HCBSCompliance!$BC$2:$BC$455,"*Partially*")   + COUNTIFS(HCBSCompliance!$I$2:$I$455,$A7, HCBSCompliance!$D$2:$D$455, "*920*", HCBSCompliance!$G$2:$G$455,"*Completed*", HCBSCompliance!$BC$2:$BC$455,"*Partially*")   + COUNTIFS(HCBSCompliance!$I$2:$I$455,$A7, HCBSCompliance!$D$2:$D$455, "096", HCBSCompliance!$G$2:$G$455,"*Submitted*", HCBSCompliance!$BC$2:$BC$455,"*Partially*")   + COUNTIFS(HCBSCompliance!$I$2:$I$455,$A7, HCBSCompliance!$D$2:$D$455, "*113*", HCBSCompliance!$G$2:$G$455,"*Submitted*", HCBSCompliance!$BC$2:$BC$455,"*Partially*")   + COUNTIFS(HCBSCompliance!$I$2:$I$455,$A7, HCBSCompliance!$D$2:$D$455, "*904*", HCBSCompliance!$G$2:$G$455,"*Submitted*", HCBSCompliance!$BC$2:$BC$455,"*Partially*")   + COUNTIFS(HCBSCompliance!$I$2:$I$455,$A7, HCBSCompliance!$D$2:$D$455, "*905*", HCBSCompliance!$G$2:$G$455,"*Submitted*", HCBSCompliance!$BC$2:$BC$455,"*Partially*")   + COUNTIFS(HCBSCompliance!$I$2:$I$455,$A7, HCBSCompliance!$D$2:$D$455, "*915*", HCBSCompliance!$G$2:$G$455,"*Submitted*", HCBSCompliance!$BC$2:$BC$455,"*Partially*")   + COUNTIFS(HCBSCompliance!$I$2:$I$455,$A7, HCBSCompliance!$D$2:$D$455, "*910*", HCBSCompliance!$G$2:$G$455,"*Submitted*", HCBSCompliance!$BC$2:$BC$455,"*Partially*")   + COUNTIFS(HCBSCompliance!$I$2:$I$455,$A7, HCBSCompliance!$D$2:$D$455, "*920*", HCBSCompliance!$G$2:$G$455,"*Submitted*", HCBSCompliance!$BC$2:$BC$455,"*Partially*")   + COUNTIFS(HCBSCompliance!$I$2:$I$455,$A7, HCBSCompliance!$D$2:$D$455, "096", HCBSCompliance!$G$2:$G$455,"*Completed*", HCBSCompliance!$BC$2:$BC$455,"*NotMet*")   + COUNTIFS(HCBSCompliance!$I$2:$I$455,$A7, HCBSCompliance!$D$2:$D$455, "*113*", HCBSCompliance!$G$2:$G$455,"*Completed*", HCBSCompliance!$BC$2:$BC$455,"*NotMet*")   + COUNTIFS(HCBSCompliance!$I$2:$I$455,$A7, HCBSCompliance!$D$2:$D$455, "*904*", HCBSCompliance!$G$2:$G$455,"*Completed*", HCBSCompliance!$BC$2:$BC$455,"*NotMet*")   + COUNTIFS(HCBSCompliance!$I$2:$I$455,$A7, HCBSCompliance!$D$2:$D$455, "*905*", HCBSCompliance!$G$2:$G$455,"*Completed*", HCBSCompliance!$BC$2:$BC$455,"*NotMet*")   + COUNTIFS(HCBSCompliance!$I$2:$I$455,$A7, HCBSCompliance!$D$2:$D$455, "*915*", HCBSCompliance!$G$2:$G$455,"*Completed*", HCBSCompliance!$BC$2:$BC$455,"*NotMet*")   + COUNTIFS(HCBSCompliance!$I$2:$I$455,$A7, HCBSCompliance!$D$2:$D$455, "*910*", HCBSCompliance!$G$2:$G$455,"*Completed*", HCBSCompliance!$BC$2:$BC$455,"*NotMet*")   + COUNTIFS(HCBSCompliance!$I$2:$I$455,$A7, HCBSCompliance!$D$2:$D$455, "*920*", HCBSCompliance!$G$2:$G$455,"*Completed*", HCBSCompliance!$BC$2:$BC$455,"*NotMet*")   + COUNTIFS(HCBSCompliance!$I$2:$I$455,$A7, HCBSCompliance!$D$2:$D$455, "096", HCBSCompliance!$G$2:$G$455,"*Submitted*", HCBSCompliance!$BC$2:$BC$455,"*NotMet*")   + COUNTIFS(HCBSCompliance!$I$2:$I$455,$A7, HCBSCompliance!$D$2:$D$455, "*113*", HCBSCompliance!$G$2:$G$455,"*Submitted*", HCBSCompliance!$BC$2:$BC$455,"*NotMet*")   + COUNTIFS(HCBSCompliance!$I$2:$I$455,$A7, HCBSCompliance!$D$2:$D$455, "*904*", HCBSCompliance!$G$2:$G$455,"*Submitted*", HCBSCompliance!$BC$2:$BC$455,"*NotMet*")   + COUNTIFS(HCBSCompliance!$I$2:$I$455,$A7, HCBSCompliance!$D$2:$D$455, "*905*", HCBSCompliance!$G$2:$G$455,"*Submitted*", HCBSCompliance!$BC$2:$BC$455,"*NotMet*")   + COUNTIFS(HCBSCompliance!$I$2:$I$455,$A7, HCBSCompliance!$D$2:$D$455, "*915*", HCBSCompliance!$G$2:$G$455,"*Submitted*", HCBSCompliance!$BC$2:$BC$455,"*NotMet*")   + COUNTIFS(HCBSCompliance!$I$2:$I$455,$A7, HCBSCompliance!$D$2:$D$455, "*910*", HCBSCompliance!$G$2:$G$455,"*Submitted*", HCBSCompliance!$BC$2:$BC$455,"*NotMet*")   + COUNTIFS(HCBSCompliance!$I$2:$I$455,$A7, HCBSCompliance!$D$2:$D$455, "*920*", HCBSCompliance!$G$2:$G$455,"*Submitted*", HCBSCompliance!$BC$2:$BC$455,"*NotMet*")</f>
        <v>0</v>
      </c>
      <c r="J7" s="55">
        <f>COUNTIFS(HCBSCompliance!$I$2:$I$455,$A7, HCBSCompliance!$D$2:$D$455, "096", HCBSCompliance!$G$2:$G$455,"*Completed*", HCBSCompliance!$BI$2:$BI$455,"*Partially*")   + COUNTIFS(HCBSCompliance!$I$2:$I$455,$A7, HCBSCompliance!$D$2:$D$455, "*113*", HCBSCompliance!$G$2:$G$455,"*Completed*", HCBSCompliance!$BI$2:$BI$455,"*Partially*")   + COUNTIFS(HCBSCompliance!$I$2:$I$455,$A7, HCBSCompliance!$D$2:$D$455, "*904*", HCBSCompliance!$G$2:$G$455,"*Completed*", HCBSCompliance!$BI$2:$BI$455,"*Partially*")   + COUNTIFS(HCBSCompliance!$I$2:$I$455,$A7, HCBSCompliance!$D$2:$D$455, "*905*", HCBSCompliance!$G$2:$G$455,"*Completed*", HCBSCompliance!$BI$2:$BI$455,"*Partially*")   + COUNTIFS(HCBSCompliance!$I$2:$I$455,$A7, HCBSCompliance!$D$2:$D$455, "*915*", HCBSCompliance!$G$2:$G$455,"*Completed*", HCBSCompliance!$BI$2:$BI$455,"*Partially*")   + COUNTIFS(HCBSCompliance!$I$2:$I$455,$A7, HCBSCompliance!$D$2:$D$455, "*910*", HCBSCompliance!$G$2:$G$455,"*Completed*", HCBSCompliance!$BI$2:$BI$455,"*Partially*")   + COUNTIFS(HCBSCompliance!$I$2:$I$455,$A7, HCBSCompliance!$D$2:$D$455, "*920*", HCBSCompliance!$G$2:$G$455,"*Completed*", HCBSCompliance!$BI$2:$BI$455,"*Partially*")   + COUNTIFS(HCBSCompliance!$I$2:$I$455,$A7, HCBSCompliance!$D$2:$D$455, "096", HCBSCompliance!$G$2:$G$455,"*Submitted*", HCBSCompliance!$BI$2:$BI$455,"*Partially*")   + COUNTIFS(HCBSCompliance!$I$2:$I$455,$A7, HCBSCompliance!$D$2:$D$455, "*113*", HCBSCompliance!$G$2:$G$455,"*Submitted*", HCBSCompliance!$BI$2:$BI$455,"*Partially*")   + COUNTIFS(HCBSCompliance!$I$2:$I$455,$A7, HCBSCompliance!$D$2:$D$455, "*904*", HCBSCompliance!$G$2:$G$455,"*Submitted*", HCBSCompliance!$BI$2:$BI$455,"*Partially*")   + COUNTIFS(HCBSCompliance!$I$2:$I$455,$A7, HCBSCompliance!$D$2:$D$455, "*905*", HCBSCompliance!$G$2:$G$455,"*Submitted*", HCBSCompliance!$BI$2:$BI$455,"*Partially*")   + COUNTIFS(HCBSCompliance!$I$2:$I$455,$A7, HCBSCompliance!$D$2:$D$455, "*915*", HCBSCompliance!$G$2:$G$455,"*Submitted*", HCBSCompliance!$BI$2:$BI$455,"*Partially*")   + COUNTIFS(HCBSCompliance!$I$2:$I$455,$A7, HCBSCompliance!$D$2:$D$455, "*910*", HCBSCompliance!$G$2:$G$455,"*Submitted*", HCBSCompliance!$BI$2:$BI$455,"*Partially*")   + COUNTIFS(HCBSCompliance!$I$2:$I$455,$A7, HCBSCompliance!$D$2:$D$455, "*920*", HCBSCompliance!$G$2:$G$455,"*Submitted*", HCBSCompliance!$BI$2:$BI$455,"*Partially*")   + COUNTIFS(HCBSCompliance!$I$2:$I$455,$A7, HCBSCompliance!$D$2:$D$455, "096", HCBSCompliance!$G$2:$G$455,"*Completed*", HCBSCompliance!$BI$2:$BI$455,"*No*")   + COUNTIFS(HCBSCompliance!$I$2:$I$455,$A7, HCBSCompliance!$D$2:$D$455, "*113*", HCBSCompliance!$G$2:$G$455,"*Completed*", HCBSCompliance!$BI$2:$BI$455,"*No*")   + COUNTIFS(HCBSCompliance!$I$2:$I$455,$A7, HCBSCompliance!$D$2:$D$455, "*904*", HCBSCompliance!$G$2:$G$455,"*Completed*", HCBSCompliance!$BI$2:$BI$455,"*No*")   + COUNTIFS(HCBSCompliance!$I$2:$I$455,$A7, HCBSCompliance!$D$2:$D$455, "*905*", HCBSCompliance!$G$2:$G$455,"*Completed*", HCBSCompliance!$BI$2:$BI$455,"*No*")   + COUNTIFS(HCBSCompliance!$I$2:$I$455,$A7, HCBSCompliance!$D$2:$D$455, "*915*", HCBSCompliance!$G$2:$G$455,"*Completed*", HCBSCompliance!$BI$2:$BI$455,"*No*")   + COUNTIFS(HCBSCompliance!$I$2:$I$455,$A7, HCBSCompliance!$D$2:$D$455, "*910*", HCBSCompliance!$G$2:$G$455,"*Completed*", HCBSCompliance!$BI$2:$BI$455,"*No*")   + COUNTIFS(HCBSCompliance!$I$2:$I$455,$A7, HCBSCompliance!$D$2:$D$455, "*920*", HCBSCompliance!$G$2:$G$455,"*Completed*", HCBSCompliance!$BI$2:$BI$455,"*No*")   + COUNTIFS(HCBSCompliance!$I$2:$I$455,$A7, HCBSCompliance!$D$2:$D$455, "096", HCBSCompliance!$G$2:$G$455,"*Submitted*", HCBSCompliance!$BI$2:$BI$455,"*No*")   + COUNTIFS(HCBSCompliance!$I$2:$I$455,$A7, HCBSCompliance!$D$2:$D$455, "*113*", HCBSCompliance!$G$2:$G$455,"*Submitted*", HCBSCompliance!$BI$2:$BI$455,"*No*")   + COUNTIFS(HCBSCompliance!$I$2:$I$455,$A7, HCBSCompliance!$D$2:$D$455, "*904*", HCBSCompliance!$G$2:$G$455,"*Submitted*", HCBSCompliance!$BI$2:$BI$455,"*No*")   + COUNTIFS(HCBSCompliance!$I$2:$I$455,$A7, HCBSCompliance!$D$2:$D$455, "*905*", HCBSCompliance!$G$2:$G$455,"*Submitted*", HCBSCompliance!$BI$2:$BI$455,"*No*")   + COUNTIFS(HCBSCompliance!$I$2:$I$455,$A7, HCBSCompliance!$D$2:$D$455, "*915*", HCBSCompliance!$G$2:$G$455,"*Submitted*", HCBSCompliance!$BI$2:$BI$455,"*No*")   + COUNTIFS(HCBSCompliance!$I$2:$I$455,$A7, HCBSCompliance!$D$2:$D$455, "*910*", HCBSCompliance!$G$2:$G$455,"*Submitted*", HCBSCompliance!$BI$2:$BI$455,"*No*")   + COUNTIFS(HCBSCompliance!$I$2:$I$455,$A7, HCBSCompliance!$D$2:$D$455, "*920*", HCBSCompliance!$G$2:$G$455,"*Submitted*", HCBSCompliance!$BI$2:$BI$455,"*No*")</f>
        <v>0</v>
      </c>
      <c r="K7" s="55">
        <f>COUNTIFS(HCBSCompliance!$I$2:$I$455,$A7, HCBSCompliance!$D$2:$D$455, "096", HCBSCompliance!$G$2:$G$455,"*Completed*", HCBSCompliance!$CK$2:$CK$455,"*Partially*")   + COUNTIFS(HCBSCompliance!$I$2:$I$455,$A7, HCBSCompliance!$D$2:$D$455, "*113*", HCBSCompliance!$G$2:$G$455,"*Completed*", HCBSCompliance!$CK$2:$CK$455,"*Partially*")   + COUNTIFS(HCBSCompliance!$I$2:$I$455,$A7, HCBSCompliance!$D$2:$D$455, "*904*", HCBSCompliance!$G$2:$G$455,"*Completed*", HCBSCompliance!$CK$2:$CK$455,"*Partially*")   + COUNTIFS(HCBSCompliance!$I$2:$I$455,$A7, HCBSCompliance!$D$2:$D$455, "*905*", HCBSCompliance!$G$2:$G$455,"*Completed*", HCBSCompliance!$CK$2:$CK$455,"*Partially*")   + COUNTIFS(HCBSCompliance!$I$2:$I$455,$A7, HCBSCompliance!$D$2:$D$455, "*915*", HCBSCompliance!$G$2:$G$455,"*Completed*", HCBSCompliance!$CK$2:$CK$455,"*Partially*")   + COUNTIFS(HCBSCompliance!$I$2:$I$455,$A7, HCBSCompliance!$D$2:$D$455, "*910*", HCBSCompliance!$G$2:$G$455,"*Completed*", HCBSCompliance!$CK$2:$CK$455,"*Partially*")   + COUNTIFS(HCBSCompliance!$I$2:$I$455,$A7, HCBSCompliance!$D$2:$D$455, "*920*", HCBSCompliance!$G$2:$G$455,"*Completed*", HCBSCompliance!$CK$2:$CK$455,"*Partially*")   + COUNTIFS(HCBSCompliance!$I$2:$I$455,$A7, HCBSCompliance!$D$2:$D$455, "096", HCBSCompliance!$G$2:$G$455,"*Submitted*", HCBSCompliance!$CK$2:$CK$455,"*Partially*")   + COUNTIFS(HCBSCompliance!$I$2:$I$455,$A7, HCBSCompliance!$D$2:$D$455, "*113*", HCBSCompliance!$G$2:$G$455,"*Submitted*", HCBSCompliance!$CK$2:$CK$455,"*Partially*")   + COUNTIFS(HCBSCompliance!$I$2:$I$455,$A7, HCBSCompliance!$D$2:$D$455, "*904*", HCBSCompliance!$G$2:$G$455,"*Submitted*", HCBSCompliance!$CK$2:$CK$455,"*Partially*")   + COUNTIFS(HCBSCompliance!$I$2:$I$455,$A7, HCBSCompliance!$D$2:$D$455, "*905*", HCBSCompliance!$G$2:$G$455,"*Submitted*", HCBSCompliance!$CK$2:$CK$455,"*Partially*")   + COUNTIFS(HCBSCompliance!$I$2:$I$455,$A7, HCBSCompliance!$D$2:$D$455, "*915*", HCBSCompliance!$G$2:$G$455,"*Submitted*", HCBSCompliance!$CK$2:$CK$455,"*Partially*")   + COUNTIFS(HCBSCompliance!$I$2:$I$455,$A7, HCBSCompliance!$D$2:$D$455, "*910*", HCBSCompliance!$G$2:$G$455,"*Submitted*", HCBSCompliance!$CK$2:$CK$455,"*Partially*")   + COUNTIFS(HCBSCompliance!$I$2:$I$455,$A7, HCBSCompliance!$D$2:$D$455, "*920*", HCBSCompliance!$G$2:$G$455,"*Submitted*", HCBSCompliance!$CK$2:$CK$455,"*Partially*")   + COUNTIFS(HCBSCompliance!$I$2:$I$455,$A7, HCBSCompliance!$D$2:$D$455, "096", HCBSCompliance!$G$2:$G$455,"*Completed*", HCBSCompliance!$CK$2:$CK$455,"*No*")   + COUNTIFS(HCBSCompliance!$I$2:$I$455,$A7, HCBSCompliance!$D$2:$D$455, "*113*", HCBSCompliance!$G$2:$G$455,"*Completed*", HCBSCompliance!$CK$2:$CK$455,"*No*")   + COUNTIFS(HCBSCompliance!$I$2:$I$455,$A7, HCBSCompliance!$D$2:$D$455, "*904*", HCBSCompliance!$G$2:$G$455,"*Completed*", HCBSCompliance!$CK$2:$CK$455,"*No*")   + COUNTIFS(HCBSCompliance!$I$2:$I$455,$A7, HCBSCompliance!$D$2:$D$455, "*905*", HCBSCompliance!$G$2:$G$455,"*Completed*", HCBSCompliance!$CK$2:$CK$455,"*No*")   + COUNTIFS(HCBSCompliance!$I$2:$I$455,$A7, HCBSCompliance!$D$2:$D$455, "*915*", HCBSCompliance!$G$2:$G$455,"*Completed*", HCBSCompliance!$CK$2:$CK$455,"*No*")   + COUNTIFS(HCBSCompliance!$I$2:$I$455,$A7, HCBSCompliance!$D$2:$D$455, "*910*", HCBSCompliance!$G$2:$G$455,"*Completed*", HCBSCompliance!$CK$2:$CK$455,"*No*")   + COUNTIFS(HCBSCompliance!$I$2:$I$455,$A7, HCBSCompliance!$D$2:$D$455, "*920*", HCBSCompliance!$G$2:$G$455,"*Completed*", HCBSCompliance!$CK$2:$CK$455,"*No*")   + COUNTIFS(HCBSCompliance!$I$2:$I$455,$A7, HCBSCompliance!$D$2:$D$455, "096", HCBSCompliance!$G$2:$G$455,"*Submitted*", HCBSCompliance!$CK$2:$CK$455,"*No*")   + COUNTIFS(HCBSCompliance!$I$2:$I$455,$A7, HCBSCompliance!$D$2:$D$455, "*113*", HCBSCompliance!$G$2:$G$455,"*Submitted*", HCBSCompliance!$CK$2:$CK$455,"*No*")   + COUNTIFS(HCBSCompliance!$I$2:$I$455,$A7, HCBSCompliance!$D$2:$D$455, "*904*", HCBSCompliance!$G$2:$G$455,"*Submitted*", HCBSCompliance!$CK$2:$CK$455,"*No*")   + COUNTIFS(HCBSCompliance!$I$2:$I$455,$A7, HCBSCompliance!$D$2:$D$455, "*905*", HCBSCompliance!$G$2:$G$455,"*Submitted*", HCBSCompliance!$CK$2:$CK$455,"*No*")   + COUNTIFS(HCBSCompliance!$I$2:$I$455,$A7, HCBSCompliance!$D$2:$D$455, "*915*", HCBSCompliance!$G$2:$G$455,"*Submitted*", HCBSCompliance!$CK$2:$CK$455,"*No*")   + COUNTIFS(HCBSCompliance!$I$2:$I$455,$A7, HCBSCompliance!$D$2:$D$455, "*910*", HCBSCompliance!$G$2:$G$455,"*Submitted*", HCBSCompliance!$CK$2:$CK$455,"*No*")   + COUNTIFS(HCBSCompliance!$I$2:$I$455,$A7, HCBSCompliance!$D$2:$D$455, "*920*", HCBSCompliance!$G$2:$G$455,"*Submitted*", HCBSCompliance!$CK$2:$CK$455,"*No*")</f>
        <v>0</v>
      </c>
      <c r="L7" s="55">
        <f>COUNTIFS(HCBSCompliance!$I$2:$I$455,$A7, HCBSCompliance!$D$2:$D$455, "096", HCBSCompliance!$G$2:$G$455,"*Completed*", HCBSCompliance!$CY$2:$CY$455,"*Partially*")   + COUNTIFS(HCBSCompliance!$I$2:$I$455,$A7, HCBSCompliance!$D$2:$D$455, "*113*", HCBSCompliance!$G$2:$G$455,"*Completed*", HCBSCompliance!$CY$2:$CY$455,"*Partially*")   + COUNTIFS(HCBSCompliance!$I$2:$I$455,$A7, HCBSCompliance!$D$2:$D$455, "*904*", HCBSCompliance!$G$2:$G$455,"*Completed*", HCBSCompliance!$CY$2:$CY$455,"*Partially*")   + COUNTIFS(HCBSCompliance!$I$2:$I$455,$A7, HCBSCompliance!$D$2:$D$455, "*905*", HCBSCompliance!$G$2:$G$455,"*Completed*", HCBSCompliance!$CY$2:$CY$455,"*Partially*")   + COUNTIFS(HCBSCompliance!$I$2:$I$455,$A7, HCBSCompliance!$D$2:$D$455, "*915*", HCBSCompliance!$G$2:$G$455,"*Completed*", HCBSCompliance!$CY$2:$CY$455,"*Partially*")   + COUNTIFS(HCBSCompliance!$I$2:$I$455,$A7, HCBSCompliance!$D$2:$D$455, "*910*", HCBSCompliance!$G$2:$G$455,"*Completed*", HCBSCompliance!$CY$2:$CY$455,"*Partially*")   + COUNTIFS(HCBSCompliance!$I$2:$I$455,$A7, HCBSCompliance!$D$2:$D$455, "*920*", HCBSCompliance!$G$2:$G$455,"*Completed*", HCBSCompliance!$CY$2:$CY$455,"*Partially*")   + COUNTIFS(HCBSCompliance!$I$2:$I$455,$A7, HCBSCompliance!$D$2:$D$455, "096", HCBSCompliance!$G$2:$G$455,"*Submitted*", HCBSCompliance!$CY$2:$CY$455,"*Partially*")   + COUNTIFS(HCBSCompliance!$I$2:$I$455,$A7, HCBSCompliance!$D$2:$D$455, "*113*", HCBSCompliance!$G$2:$G$455,"*Submitted*", HCBSCompliance!$CY$2:$CY$455,"*Partially*")   + COUNTIFS(HCBSCompliance!$I$2:$I$455,$A7, HCBSCompliance!$D$2:$D$455, "*904*", HCBSCompliance!$G$2:$G$455,"*Submitted*", HCBSCompliance!$CY$2:$CY$455,"*Partially*")   + COUNTIFS(HCBSCompliance!$I$2:$I$455,$A7, HCBSCompliance!$D$2:$D$455, "*905*", HCBSCompliance!$G$2:$G$455,"*Submitted*", HCBSCompliance!$CY$2:$CY$455,"*Partially*")   + COUNTIFS(HCBSCompliance!$I$2:$I$455,$A7, HCBSCompliance!$D$2:$D$455, "*915*", HCBSCompliance!$G$2:$G$455,"*Submitted*", HCBSCompliance!$CY$2:$CY$455,"*Partially*")   + COUNTIFS(HCBSCompliance!$I$2:$I$455,$A7, HCBSCompliance!$D$2:$D$455, "*910*", HCBSCompliance!$G$2:$G$455,"*Submitted*", HCBSCompliance!$CY$2:$CY$455,"*Partially*")   + COUNTIFS(HCBSCompliance!$I$2:$I$455,$A7, HCBSCompliance!$D$2:$D$455, "*920*", HCBSCompliance!$G$2:$G$455,"*Submitted*", HCBSCompliance!$CY$2:$CY$455,"*Partially*")   + COUNTIFS(HCBSCompliance!$I$2:$I$455,$A7, HCBSCompliance!$D$2:$D$455, "096", HCBSCompliance!$G$2:$G$455,"*Completed*", HCBSCompliance!$CY$2:$CY$455,"*No*")   + COUNTIFS(HCBSCompliance!$I$2:$I$455,$A7, HCBSCompliance!$D$2:$D$455, "*113*", HCBSCompliance!$G$2:$G$455,"*Completed*", HCBSCompliance!$CY$2:$CY$455,"*No*")   + COUNTIFS(HCBSCompliance!$I$2:$I$455,$A7, HCBSCompliance!$D$2:$D$455, "*904*", HCBSCompliance!$G$2:$G$455,"*Completed*", HCBSCompliance!$CY$2:$CY$455,"*No*")   + COUNTIFS(HCBSCompliance!$I$2:$I$455,$A7, HCBSCompliance!$D$2:$D$455, "*905*", HCBSCompliance!$G$2:$G$455,"*Completed*", HCBSCompliance!$CY$2:$CY$455,"*No*")   + COUNTIFS(HCBSCompliance!$I$2:$I$455,$A7, HCBSCompliance!$D$2:$D$455, "*915*", HCBSCompliance!$G$2:$G$455,"*Completed*", HCBSCompliance!$CY$2:$CY$455,"*No*")   + COUNTIFS(HCBSCompliance!$I$2:$I$455,$A7, HCBSCompliance!$D$2:$D$455, "*910*", HCBSCompliance!$G$2:$G$455,"*Completed*", HCBSCompliance!$CY$2:$CY$455,"*No*")   + COUNTIFS(HCBSCompliance!$I$2:$I$455,$A7, HCBSCompliance!$D$2:$D$455, "*920*", HCBSCompliance!$G$2:$G$455,"*Completed*", HCBSCompliance!$CY$2:$CY$455,"*No*")   + COUNTIFS(HCBSCompliance!$I$2:$I$455,$A7, HCBSCompliance!$D$2:$D$455, "096", HCBSCompliance!$G$2:$G$455,"*Submitted*", HCBSCompliance!$CY$2:$CY$455,"*No*")   + COUNTIFS(HCBSCompliance!$I$2:$I$455,$A7, HCBSCompliance!$D$2:$D$455, "*113*", HCBSCompliance!$G$2:$G$455,"*Submitted*", HCBSCompliance!$CY$2:$CY$455,"*No*")   + COUNTIFS(HCBSCompliance!$I$2:$I$455,$A7, HCBSCompliance!$D$2:$D$455, "*904*", HCBSCompliance!$G$2:$G$455,"*Submitted*", HCBSCompliance!$CY$2:$CY$455,"*No*")   + COUNTIFS(HCBSCompliance!$I$2:$I$455,$A7, HCBSCompliance!$D$2:$D$455, "*905*", HCBSCompliance!$G$2:$G$455,"*Submitted*", HCBSCompliance!$CY$2:$CY$455,"*No*")   + COUNTIFS(HCBSCompliance!$I$2:$I$455,$A7, HCBSCompliance!$D$2:$D$455, "*915*", HCBSCompliance!$G$2:$G$455,"*Submitted*", HCBSCompliance!$CY$2:$CY$455,"*No*")   + COUNTIFS(HCBSCompliance!$I$2:$I$455,$A7, HCBSCompliance!$D$2:$D$455, "*910*", HCBSCompliance!$G$2:$G$455,"*Submitted*", HCBSCompliance!$CY$2:$CY$455,"*No*")   + COUNTIFS(HCBSCompliance!$I$2:$I$455,$A7, HCBSCompliance!$D$2:$D$455, "*920*", HCBSCompliance!$G$2:$G$455,"*Submitted*", HCBSCompliance!$CY$2:$CY$455,"*No*")</f>
        <v>0</v>
      </c>
      <c r="M7" s="55">
        <f>COUNTIFS(HCBSCompliance!$I$2:$I$455,$A7, HCBSCompliance!$D$2:$D$455, "096", HCBSCompliance!$G$2:$G$455,"*Completed*", HCBSCompliance!$DI$2:$DI$455,"*Partially*")   + COUNTIFS(HCBSCompliance!$I$2:$I$455,$A7, HCBSCompliance!$D$2:$D$455, "*113*", HCBSCompliance!$G$2:$G$455,"*Completed*", HCBSCompliance!$DI$2:$DI$455,"*Partially*")   + COUNTIFS(HCBSCompliance!$I$2:$I$455,$A7, HCBSCompliance!$D$2:$D$455, "*904*", HCBSCompliance!$G$2:$G$455,"*Completed*", HCBSCompliance!$DI$2:$DI$455,"*Partially*")   + COUNTIFS(HCBSCompliance!$I$2:$I$455,$A7, HCBSCompliance!$D$2:$D$455, "*905*", HCBSCompliance!$G$2:$G$455,"*Completed*", HCBSCompliance!$DI$2:$DI$455,"*Partially*")   + COUNTIFS(HCBSCompliance!$I$2:$I$455,$A7, HCBSCompliance!$D$2:$D$455, "*915*", HCBSCompliance!$G$2:$G$455,"*Completed*", HCBSCompliance!$DI$2:$DI$455,"*Partially*")   + COUNTIFS(HCBSCompliance!$I$2:$I$455,$A7, HCBSCompliance!$D$2:$D$455, "*910*", HCBSCompliance!$G$2:$G$455,"*Completed*", HCBSCompliance!$DI$2:$DI$455,"*Partially*")   + COUNTIFS(HCBSCompliance!$I$2:$I$455,$A7, HCBSCompliance!$D$2:$D$455, "*920*", HCBSCompliance!$G$2:$G$455,"*Completed*", HCBSCompliance!$DI$2:$DI$455,"*Partially*")   + COUNTIFS(HCBSCompliance!$I$2:$I$455,$A7, HCBSCompliance!$D$2:$D$455, "096", HCBSCompliance!$G$2:$G$455,"*Submitted*", HCBSCompliance!$DI$2:$DI$455,"*Partially*")   + COUNTIFS(HCBSCompliance!$I$2:$I$455,$A7, HCBSCompliance!$D$2:$D$455, "*113*", HCBSCompliance!$G$2:$G$455,"*Submitted*", HCBSCompliance!$DI$2:$DI$455,"*Partially*")   + COUNTIFS(HCBSCompliance!$I$2:$I$455,$A7, HCBSCompliance!$D$2:$D$455, "*904*", HCBSCompliance!$G$2:$G$455,"*Submitted*", HCBSCompliance!$DI$2:$DI$455,"*Partially*")   + COUNTIFS(HCBSCompliance!$I$2:$I$455,$A7, HCBSCompliance!$D$2:$D$455, "*905*", HCBSCompliance!$G$2:$G$455,"*Submitted*", HCBSCompliance!$DI$2:$DI$455,"*Partially*")   + COUNTIFS(HCBSCompliance!$I$2:$I$455,$A7, HCBSCompliance!$D$2:$D$455, "*915*", HCBSCompliance!$G$2:$G$455,"*Submitted*", HCBSCompliance!$DI$2:$DI$455,"*Partially*")   + COUNTIFS(HCBSCompliance!$I$2:$I$455,$A7, HCBSCompliance!$D$2:$D$455, "*910*", HCBSCompliance!$G$2:$G$455,"*Submitted*", HCBSCompliance!$DI$2:$DI$455,"*Partially*")   + COUNTIFS(HCBSCompliance!$I$2:$I$455,$A7, HCBSCompliance!$D$2:$D$455, "*920*", HCBSCompliance!$G$2:$G$455,"*Submitted*", HCBSCompliance!$DI$2:$DI$455,"*Partially*")   + COUNTIFS(HCBSCompliance!$I$2:$I$455,$A7, HCBSCompliance!$D$2:$D$455, "096", HCBSCompliance!$G$2:$G$455,"*Completed*", HCBSCompliance!$DI$2:$DI$455,"*No*")   + COUNTIFS(HCBSCompliance!$I$2:$I$455,$A7, HCBSCompliance!$D$2:$D$455, "*113*", HCBSCompliance!$G$2:$G$455,"*Completed*", HCBSCompliance!$DI$2:$DI$455,"*No*")   + COUNTIFS(HCBSCompliance!$I$2:$I$455,$A7, HCBSCompliance!$D$2:$D$455, "*904*", HCBSCompliance!$G$2:$G$455,"*Completed*", HCBSCompliance!$DI$2:$DI$455,"*No*")   + COUNTIFS(HCBSCompliance!$I$2:$I$455,$A7, HCBSCompliance!$D$2:$D$455, "*905*", HCBSCompliance!$G$2:$G$455,"*Completed*", HCBSCompliance!$DI$2:$DI$455,"*No*")   + COUNTIFS(HCBSCompliance!$I$2:$I$455,$A7, HCBSCompliance!$D$2:$D$455, "*915*", HCBSCompliance!$G$2:$G$455,"*Completed*", HCBSCompliance!$DI$2:$DI$455,"*No*")   + COUNTIFS(HCBSCompliance!$I$2:$I$455,$A7, HCBSCompliance!$D$2:$D$455, "*910*", HCBSCompliance!$G$2:$G$455,"*Completed*", HCBSCompliance!$DI$2:$DI$455,"*No*")   + COUNTIFS(HCBSCompliance!$I$2:$I$455,$A7, HCBSCompliance!$D$2:$D$455, "*920*", HCBSCompliance!$G$2:$G$455,"*Completed*", HCBSCompliance!$DI$2:$DI$455,"*No*")   + COUNTIFS(HCBSCompliance!$I$2:$I$455,$A7, HCBSCompliance!$D$2:$D$455, "096", HCBSCompliance!$G$2:$G$455,"*Submitted*", HCBSCompliance!$DI$2:$DI$455,"*No*")   + COUNTIFS(HCBSCompliance!$I$2:$I$455,$A7, HCBSCompliance!$D$2:$D$455, "*113*", HCBSCompliance!$G$2:$G$455,"*Submitted*", HCBSCompliance!$DI$2:$DI$455,"*No*")   + COUNTIFS(HCBSCompliance!$I$2:$I$455,$A7, HCBSCompliance!$D$2:$D$455, "*904*", HCBSCompliance!$G$2:$G$455,"*Submitted*", HCBSCompliance!$DI$2:$DI$455,"*No*")   + COUNTIFS(HCBSCompliance!$I$2:$I$455,$A7, HCBSCompliance!$D$2:$D$455, "*905*", HCBSCompliance!$G$2:$G$455,"*Submitted*", HCBSCompliance!$DI$2:$DI$455,"*No*")   + COUNTIFS(HCBSCompliance!$I$2:$I$455,$A7, HCBSCompliance!$D$2:$D$455, "*915*", HCBSCompliance!$G$2:$G$455,"*Submitted*", HCBSCompliance!$DI$2:$DI$455,"*No*")   + COUNTIFS(HCBSCompliance!$I$2:$I$455,$A7, HCBSCompliance!$D$2:$D$455, "*910*", HCBSCompliance!$G$2:$G$455,"*Submitted*", HCBSCompliance!$DI$2:$DI$455,"*No*")   + COUNTIFS(HCBSCompliance!$I$2:$I$455,$A7, HCBSCompliance!$D$2:$D$455, "*920*", HCBSCompliance!$G$2:$G$455,"*Submitted*", HCBSCompliance!$DI$2:$DI$455,"*No*")</f>
        <v>0</v>
      </c>
      <c r="N7" s="55">
        <f>COUNTIFS(HCBSCompliance!$I$2:$I$455,$A7, HCBSCompliance!$D$2:$D$455, "096", HCBSCompliance!$G$2:$G$455,"*Completed*", HCBSCompliance!$DQ$2:$DQ$455,"*Partially*")   + COUNTIFS(HCBSCompliance!$I$2:$I$455,$A7, HCBSCompliance!$D$2:$D$455, "*113*", HCBSCompliance!$G$2:$G$455,"*Completed*", HCBSCompliance!$DQ$2:$DQ$455,"*Partially*")   + COUNTIFS(HCBSCompliance!$I$2:$I$455,$A7, HCBSCompliance!$D$2:$D$455, "*904*", HCBSCompliance!$G$2:$G$455,"*Completed*", HCBSCompliance!$DQ$2:$DQ$455,"*Partially*")   + COUNTIFS(HCBSCompliance!$I$2:$I$455,$A7, HCBSCompliance!$D$2:$D$455, "*905*", HCBSCompliance!$G$2:$G$455,"*Completed*", HCBSCompliance!$DQ$2:$DQ$455,"*Partially*")   + COUNTIFS(HCBSCompliance!$I$2:$I$455,$A7, HCBSCompliance!$D$2:$D$455, "*915*", HCBSCompliance!$G$2:$G$455,"*Completed*", HCBSCompliance!$DQ$2:$DQ$455,"*Partially*")   + COUNTIFS(HCBSCompliance!$I$2:$I$455,$A7, HCBSCompliance!$D$2:$D$455, "*910*", HCBSCompliance!$G$2:$G$455,"*Completed*", HCBSCompliance!$DQ$2:$DQ$455,"*Partially*")   + COUNTIFS(HCBSCompliance!$I$2:$I$455,$A7, HCBSCompliance!$D$2:$D$455, "*920*", HCBSCompliance!$G$2:$G$455,"*Completed*", HCBSCompliance!$DQ$2:$DQ$455,"*Partially*")   + COUNTIFS(HCBSCompliance!$I$2:$I$455,$A7, HCBSCompliance!$D$2:$D$455, "096", HCBSCompliance!$G$2:$G$455,"*Submitted*", HCBSCompliance!$DQ$2:$DQ$455,"*Partially*")   + COUNTIFS(HCBSCompliance!$I$2:$I$455,$A7, HCBSCompliance!$D$2:$D$455, "*113*", HCBSCompliance!$G$2:$G$455,"*Submitted*", HCBSCompliance!$DQ$2:$DQ$455,"*Partially*")   + COUNTIFS(HCBSCompliance!$I$2:$I$455,$A7, HCBSCompliance!$D$2:$D$455, "*904*", HCBSCompliance!$G$2:$G$455,"*Submitted*", HCBSCompliance!$DQ$2:$DQ$455,"*Partially*")   + COUNTIFS(HCBSCompliance!$I$2:$I$455,$A7, HCBSCompliance!$D$2:$D$455, "*905*", HCBSCompliance!$G$2:$G$455,"*Submitted*", HCBSCompliance!$DQ$2:$DQ$455,"*Partially*")   + COUNTIFS(HCBSCompliance!$I$2:$I$455,$A7, HCBSCompliance!$D$2:$D$455, "*915*", HCBSCompliance!$G$2:$G$455,"*Submitted*", HCBSCompliance!$DQ$2:$DQ$455,"*Partially*")   + COUNTIFS(HCBSCompliance!$I$2:$I$455,$A7, HCBSCompliance!$D$2:$D$455, "*910*", HCBSCompliance!$G$2:$G$455,"*Submitted*", HCBSCompliance!$DQ$2:$DQ$455,"*Partially*")   + COUNTIFS(HCBSCompliance!$I$2:$I$455,$A7, HCBSCompliance!$D$2:$D$455, "*920*", HCBSCompliance!$G$2:$G$455,"*Submitted*", HCBSCompliance!$DQ$2:$DQ$455,"*Partially*")   + COUNTIFS(HCBSCompliance!$I$2:$I$455,$A7, HCBSCompliance!$D$2:$D$455, "096", HCBSCompliance!$G$2:$G$455,"*Completed*", HCBSCompliance!$DQ$2:$DQ$455,"*No*")   + COUNTIFS(HCBSCompliance!$I$2:$I$455,$A7, HCBSCompliance!$D$2:$D$455, "*113*", HCBSCompliance!$G$2:$G$455,"*Completed*", HCBSCompliance!$DQ$2:$DQ$455,"*No*")   + COUNTIFS(HCBSCompliance!$I$2:$I$455,$A7, HCBSCompliance!$D$2:$D$455, "*904*", HCBSCompliance!$G$2:$G$455,"*Completed*", HCBSCompliance!$DQ$2:$DQ$455,"*No*")   + COUNTIFS(HCBSCompliance!$I$2:$I$455,$A7, HCBSCompliance!$D$2:$D$455, "*905*", HCBSCompliance!$G$2:$G$455,"*Completed*", HCBSCompliance!$DQ$2:$DQ$455,"*No*")   + COUNTIFS(HCBSCompliance!$I$2:$I$455,$A7, HCBSCompliance!$D$2:$D$455, "*915*", HCBSCompliance!$G$2:$G$455,"*Completed*", HCBSCompliance!$DQ$2:$DQ$455,"*No*")   + COUNTIFS(HCBSCompliance!$I$2:$I$455,$A7, HCBSCompliance!$D$2:$D$455, "*910*", HCBSCompliance!$G$2:$G$455,"*Completed*", HCBSCompliance!$DQ$2:$DQ$455,"*No*")   + COUNTIFS(HCBSCompliance!$I$2:$I$455,$A7, HCBSCompliance!$D$2:$D$455, "*920*", HCBSCompliance!$G$2:$G$455,"*Completed*", HCBSCompliance!$DQ$2:$DQ$455,"*No*")   + COUNTIFS(HCBSCompliance!$I$2:$I$455,$A7, HCBSCompliance!$D$2:$D$455, "096", HCBSCompliance!$G$2:$G$455,"*Submitted*", HCBSCompliance!$DQ$2:$DQ$455,"*No*")   + COUNTIFS(HCBSCompliance!$I$2:$I$455,$A7, HCBSCompliance!$D$2:$D$455, "*113*", HCBSCompliance!$G$2:$G$455,"*Submitted*", HCBSCompliance!$DQ$2:$DQ$455,"*No*")   + COUNTIFS(HCBSCompliance!$I$2:$I$455,$A7, HCBSCompliance!$D$2:$D$455, "*904*", HCBSCompliance!$G$2:$G$455,"*Submitted*", HCBSCompliance!$DQ$2:$DQ$455,"*No*")   + COUNTIFS(HCBSCompliance!$I$2:$I$455,$A7, HCBSCompliance!$D$2:$D$455, "*905*", HCBSCompliance!$G$2:$G$455,"*Submitted*", HCBSCompliance!$DQ$2:$DQ$455,"*No*")   + COUNTIFS(HCBSCompliance!$I$2:$I$455,$A7, HCBSCompliance!$D$2:$D$455, "*915*", HCBSCompliance!$G$2:$G$455,"*Submitted*", HCBSCompliance!$DQ$2:$DQ$455,"*No*")   + COUNTIFS(HCBSCompliance!$I$2:$I$455,$A7, HCBSCompliance!$D$2:$D$455, "*910*", HCBSCompliance!$G$2:$G$455,"*Submitted*", HCBSCompliance!$DQ$2:$DQ$455,"*No*")   + COUNTIFS(HCBSCompliance!$I$2:$I$455,$A7, HCBSCompliance!$D$2:$D$455, "*920*", HCBSCompliance!$G$2:$G$455,"*Submitted*", HCBSCompliance!$DQ$2:$DQ$455,"*No*")</f>
        <v>0</v>
      </c>
      <c r="O7" s="55">
        <f>COUNTIFS(HCBSCompliance!$I$2:$I$455,$A7, HCBSCompliance!$D$2:$D$455, "096", HCBSCompliance!$G$2:$G$455,"*Completed*", HCBSCompliance!$EC$2:$EC$455,"*Partially*")   + COUNTIFS(HCBSCompliance!$I$2:$I$455,$A7, HCBSCompliance!$D$2:$D$455, "*113*", HCBSCompliance!$G$2:$G$455,"*Completed*", HCBSCompliance!$EC$2:$EC$455,"*Partially*")   + COUNTIFS(HCBSCompliance!$I$2:$I$455,$A7, HCBSCompliance!$D$2:$D$455, "*904*", HCBSCompliance!$G$2:$G$455,"*Completed*", HCBSCompliance!$EC$2:$EC$455,"*Partially*")   + COUNTIFS(HCBSCompliance!$I$2:$I$455,$A7, HCBSCompliance!$D$2:$D$455, "*905*", HCBSCompliance!$G$2:$G$455,"*Completed*", HCBSCompliance!$EC$2:$EC$455,"*Partially*")   + COUNTIFS(HCBSCompliance!$I$2:$I$455,$A7, HCBSCompliance!$D$2:$D$455, "*915*", HCBSCompliance!$G$2:$G$455,"*Completed*", HCBSCompliance!$EC$2:$EC$455,"*Partially*")   + COUNTIFS(HCBSCompliance!$I$2:$I$455,$A7, HCBSCompliance!$D$2:$D$455, "*910*", HCBSCompliance!$G$2:$G$455,"*Completed*", HCBSCompliance!$EC$2:$EC$455,"*Partially*")   + COUNTIFS(HCBSCompliance!$I$2:$I$455,$A7, HCBSCompliance!$D$2:$D$455, "*920*", HCBSCompliance!$G$2:$G$455,"*Completed*", HCBSCompliance!$EC$2:$EC$455,"*Partially*")   + COUNTIFS(HCBSCompliance!$I$2:$I$455,$A7, HCBSCompliance!$D$2:$D$455, "096", HCBSCompliance!$G$2:$G$455,"*Submitted*", HCBSCompliance!$EC$2:$EC$455,"*Partially*")   + COUNTIFS(HCBSCompliance!$I$2:$I$455,$A7, HCBSCompliance!$D$2:$D$455, "*113*", HCBSCompliance!$G$2:$G$455,"*Submitted*", HCBSCompliance!$EC$2:$EC$455,"*Partially*")   + COUNTIFS(HCBSCompliance!$I$2:$I$455,$A7, HCBSCompliance!$D$2:$D$455, "*904*", HCBSCompliance!$G$2:$G$455,"*Submitted*", HCBSCompliance!$EC$2:$EC$455,"*Partially*")   + COUNTIFS(HCBSCompliance!$I$2:$I$455,$A7, HCBSCompliance!$D$2:$D$455, "*905*", HCBSCompliance!$G$2:$G$455,"*Submitted*", HCBSCompliance!$EC$2:$EC$455,"*Partially*")   + COUNTIFS(HCBSCompliance!$I$2:$I$455,$A7, HCBSCompliance!$D$2:$D$455, "*915*", HCBSCompliance!$G$2:$G$455,"*Submitted*", HCBSCompliance!$EC$2:$EC$455,"*Partially*")   + COUNTIFS(HCBSCompliance!$I$2:$I$455,$A7, HCBSCompliance!$D$2:$D$455, "*910*", HCBSCompliance!$G$2:$G$455,"*Submitted*", HCBSCompliance!$EC$2:$EC$455,"*Partially*")   + COUNTIFS(HCBSCompliance!$I$2:$I$455,$A7, HCBSCompliance!$D$2:$D$455, "*920*", HCBSCompliance!$G$2:$G$455,"*Submitted*", HCBSCompliance!$EC$2:$EC$455,"*Partially*")   + COUNTIFS(HCBSCompliance!$I$2:$I$455,$A7, HCBSCompliance!$D$2:$D$455, "096", HCBSCompliance!$G$2:$G$455,"*Completed*", HCBSCompliance!$EC$2:$EC$455,"*No*")   + COUNTIFS(HCBSCompliance!$I$2:$I$455,$A7, HCBSCompliance!$D$2:$D$455, "*113*", HCBSCompliance!$G$2:$G$455,"*Completed*", HCBSCompliance!$EC$2:$EC$455,"*No*")   + COUNTIFS(HCBSCompliance!$I$2:$I$455,$A7, HCBSCompliance!$D$2:$D$455, "*904*", HCBSCompliance!$G$2:$G$455,"*Completed*", HCBSCompliance!$EC$2:$EC$455,"*No*")   + COUNTIFS(HCBSCompliance!$I$2:$I$455,$A7, HCBSCompliance!$D$2:$D$455, "*905*", HCBSCompliance!$G$2:$G$455,"*Completed*", HCBSCompliance!$EC$2:$EC$455,"*No*")   + COUNTIFS(HCBSCompliance!$I$2:$I$455,$A7, HCBSCompliance!$D$2:$D$455, "*915*", HCBSCompliance!$G$2:$G$455,"*Completed*", HCBSCompliance!$EC$2:$EC$455,"*No*")   + COUNTIFS(HCBSCompliance!$I$2:$I$455,$A7, HCBSCompliance!$D$2:$D$455, "*910*", HCBSCompliance!$G$2:$G$455,"*Completed*", HCBSCompliance!$EC$2:$EC$455,"*No*")   + COUNTIFS(HCBSCompliance!$I$2:$I$455,$A7, HCBSCompliance!$D$2:$D$455, "*920*", HCBSCompliance!$G$2:$G$455,"*Completed*", HCBSCompliance!$EC$2:$EC$455,"*No*")   + COUNTIFS(HCBSCompliance!$I$2:$I$455,$A7, HCBSCompliance!$D$2:$D$455, "096", HCBSCompliance!$G$2:$G$455,"*Submitted*", HCBSCompliance!$EC$2:$EC$455,"*No*")   + COUNTIFS(HCBSCompliance!$I$2:$I$455,$A7, HCBSCompliance!$D$2:$D$455, "*113*", HCBSCompliance!$G$2:$G$455,"*Submitted*", HCBSCompliance!$EC$2:$EC$455,"*No*")   + COUNTIFS(HCBSCompliance!$I$2:$I$455,$A7, HCBSCompliance!$D$2:$D$455, "*904*", HCBSCompliance!$G$2:$G$455,"*Submitted*", HCBSCompliance!$EC$2:$EC$455,"*No*")   + COUNTIFS(HCBSCompliance!$I$2:$I$455,$A7, HCBSCompliance!$D$2:$D$455, "*905*", HCBSCompliance!$G$2:$G$455,"*Submitted*", HCBSCompliance!$EC$2:$EC$455,"*No*")   + COUNTIFS(HCBSCompliance!$I$2:$I$455,$A7, HCBSCompliance!$D$2:$D$455, "*915*", HCBSCompliance!$G$2:$G$455,"*Submitted*", HCBSCompliance!$EC$2:$EC$455,"*No*")   + COUNTIFS(HCBSCompliance!$I$2:$I$455,$A7, HCBSCompliance!$D$2:$D$455, "*910*", HCBSCompliance!$G$2:$G$455,"*Submitted*", HCBSCompliance!$EC$2:$EC$455,"*No*")   + COUNTIFS(HCBSCompliance!$I$2:$I$455,$A7, HCBSCompliance!$D$2:$D$455, "*920*", HCBSCompliance!$G$2:$G$455,"*Submitted*", HCBSCompliance!$EC$2:$EC$455,"*No*")</f>
        <v>0</v>
      </c>
      <c r="P7" s="55">
        <f>COUNTIFS(HCBSCompliance!$I$2:$I$455,$A7, HCBSCompliance!$D$2:$D$455, "096", HCBSCompliance!$G$2:$G$455,"*Completed*", HCBSCompliance!$EM$2:$EM$455,"*Partially*")   + COUNTIFS(HCBSCompliance!$I$2:$I$455,$A7, HCBSCompliance!$D$2:$D$455, "*113*", HCBSCompliance!$G$2:$G$455,"*Completed*", HCBSCompliance!$EM$2:$EM$455,"*Partially*")   + COUNTIFS(HCBSCompliance!$I$2:$I$455,$A7, HCBSCompliance!$D$2:$D$455, "*904*", HCBSCompliance!$G$2:$G$455,"*Completed*", HCBSCompliance!$EM$2:$EM$455,"*Partially*")   + COUNTIFS(HCBSCompliance!$I$2:$I$455,$A7, HCBSCompliance!$D$2:$D$455, "*905*", HCBSCompliance!$G$2:$G$455,"*Completed*", HCBSCompliance!$EM$2:$EM$455,"*Partially*")   + COUNTIFS(HCBSCompliance!$I$2:$I$455,$A7, HCBSCompliance!$D$2:$D$455, "*915*", HCBSCompliance!$G$2:$G$455,"*Completed*", HCBSCompliance!$EM$2:$EM$455,"*Partially*")   + COUNTIFS(HCBSCompliance!$I$2:$I$455,$A7, HCBSCompliance!$D$2:$D$455, "*910*", HCBSCompliance!$G$2:$G$455,"*Completed*", HCBSCompliance!$EM$2:$EM$455,"*Partially*")   + COUNTIFS(HCBSCompliance!$I$2:$I$455,$A7, HCBSCompliance!$D$2:$D$455, "*920*", HCBSCompliance!$G$2:$G$455,"*Completed*", HCBSCompliance!$EM$2:$EM$455,"*Partially*")   + COUNTIFS(HCBSCompliance!$I$2:$I$455,$A7, HCBSCompliance!$D$2:$D$455, "096", HCBSCompliance!$G$2:$G$455,"*Submitted*", HCBSCompliance!$EM$2:$EM$455,"*Partially*")   + COUNTIFS(HCBSCompliance!$I$2:$I$455,$A7, HCBSCompliance!$D$2:$D$455, "*113*", HCBSCompliance!$G$2:$G$455,"*Submitted*", HCBSCompliance!$EM$2:$EM$455,"*Partially*")   + COUNTIFS(HCBSCompliance!$I$2:$I$455,$A7, HCBSCompliance!$D$2:$D$455, "*904*", HCBSCompliance!$G$2:$G$455,"*Submitted*", HCBSCompliance!$EM$2:$EM$455,"*Partially*")   + COUNTIFS(HCBSCompliance!$I$2:$I$455,$A7, HCBSCompliance!$D$2:$D$455, "*905*", HCBSCompliance!$G$2:$G$455,"*Submitted*", HCBSCompliance!$EM$2:$EM$455,"*Partially*")   + COUNTIFS(HCBSCompliance!$I$2:$I$455,$A7, HCBSCompliance!$D$2:$D$455, "*915*", HCBSCompliance!$G$2:$G$455,"*Submitted*", HCBSCompliance!$EM$2:$EM$455,"*Partially*")   + COUNTIFS(HCBSCompliance!$I$2:$I$455,$A7, HCBSCompliance!$D$2:$D$455, "*910*", HCBSCompliance!$G$2:$G$455,"*Submitted*", HCBSCompliance!$EM$2:$EM$455,"*Partially*")   + COUNTIFS(HCBSCompliance!$I$2:$I$455,$A7, HCBSCompliance!$D$2:$D$455, "*920*", HCBSCompliance!$G$2:$G$455,"*Submitted*", HCBSCompliance!$EM$2:$EM$455,"*Partially*")   + COUNTIFS(HCBSCompliance!$I$2:$I$455,$A7, HCBSCompliance!$D$2:$D$455, "096", HCBSCompliance!$G$2:$G$455,"*Completed*", HCBSCompliance!$EM$2:$EM$455,"*No*")   + COUNTIFS(HCBSCompliance!$I$2:$I$455,$A7, HCBSCompliance!$D$2:$D$455, "*113*", HCBSCompliance!$G$2:$G$455,"*Completed*", HCBSCompliance!$EM$2:$EM$455,"*No*")   + COUNTIFS(HCBSCompliance!$I$2:$I$455,$A7, HCBSCompliance!$D$2:$D$455, "*904*", HCBSCompliance!$G$2:$G$455,"*Completed*", HCBSCompliance!$EM$2:$EM$455,"*No*")   + COUNTIFS(HCBSCompliance!$I$2:$I$455,$A7, HCBSCompliance!$D$2:$D$455, "*905*", HCBSCompliance!$G$2:$G$455,"*Completed*", HCBSCompliance!$EM$2:$EM$455,"*No*")   + COUNTIFS(HCBSCompliance!$I$2:$I$455,$A7, HCBSCompliance!$D$2:$D$455, "*915*", HCBSCompliance!$G$2:$G$455,"*Completed*", HCBSCompliance!$EM$2:$EM$455,"*No*")   + COUNTIFS(HCBSCompliance!$I$2:$I$455,$A7, HCBSCompliance!$D$2:$D$455, "*910*", HCBSCompliance!$G$2:$G$455,"*Completed*", HCBSCompliance!$EM$2:$EM$455,"*No*")   + COUNTIFS(HCBSCompliance!$I$2:$I$455,$A7, HCBSCompliance!$D$2:$D$455, "*920*", HCBSCompliance!$G$2:$G$455,"*Completed*", HCBSCompliance!$EM$2:$EM$455,"*No*")   + COUNTIFS(HCBSCompliance!$I$2:$I$455,$A7, HCBSCompliance!$D$2:$D$455, "096", HCBSCompliance!$G$2:$G$455,"*Submitted*", HCBSCompliance!$EM$2:$EM$455,"*No*")   + COUNTIFS(HCBSCompliance!$I$2:$I$455,$A7, HCBSCompliance!$D$2:$D$455, "*113*", HCBSCompliance!$G$2:$G$455,"*Submitted*", HCBSCompliance!$EM$2:$EM$455,"*No*")   + COUNTIFS(HCBSCompliance!$I$2:$I$455,$A7, HCBSCompliance!$D$2:$D$455, "*904*", HCBSCompliance!$G$2:$G$455,"*Submitted*", HCBSCompliance!$EM$2:$EM$455,"*No*")   + COUNTIFS(HCBSCompliance!$I$2:$I$455,$A7, HCBSCompliance!$D$2:$D$455, "*905*", HCBSCompliance!$G$2:$G$455,"*Submitted*", HCBSCompliance!$EM$2:$EM$455,"*No*")   + COUNTIFS(HCBSCompliance!$I$2:$I$455,$A7, HCBSCompliance!$D$2:$D$455, "*915*", HCBSCompliance!$G$2:$G$455,"*Submitted*", HCBSCompliance!$EM$2:$EM$455,"*No*")   + COUNTIFS(HCBSCompliance!$I$2:$I$455,$A7, HCBSCompliance!$D$2:$D$455, "*910*", HCBSCompliance!$G$2:$G$455,"*Submitted*", HCBSCompliance!$EM$2:$EM$455,"*No*")   + COUNTIFS(HCBSCompliance!$I$2:$I$455,$A7, HCBSCompliance!$D$2:$D$455, "*920*", HCBSCompliance!$G$2:$G$455,"*Submitted*", HCBSCompliance!$EM$2:$EM$455,"*No*")</f>
        <v>0</v>
      </c>
      <c r="Q7" s="55">
        <f>COUNTIFS(HCBSCompliance!$I$2:$I$455,$A7, HCBSCompliance!$D$2:$D$455, "096", HCBSCompliance!$G$2:$G$455,"*Completed*", HCBSCompliance!$ES$2:$ES$455,"*Partially*")   + COUNTIFS(HCBSCompliance!$I$2:$I$455,$A7, HCBSCompliance!$D$2:$D$455, "*113*", HCBSCompliance!$G$2:$G$455,"*Completed*", HCBSCompliance!$ES$2:$ES$455,"*Partially*")   + COUNTIFS(HCBSCompliance!$I$2:$I$455,$A7, HCBSCompliance!$D$2:$D$455, "*904*", HCBSCompliance!$G$2:$G$455,"*Completed*", HCBSCompliance!$ES$2:$ES$455,"*Partially*")   + COUNTIFS(HCBSCompliance!$I$2:$I$455,$A7, HCBSCompliance!$D$2:$D$455, "*905*", HCBSCompliance!$G$2:$G$455,"*Completed*", HCBSCompliance!$ES$2:$ES$455,"*Partially*")   + COUNTIFS(HCBSCompliance!$I$2:$I$455,$A7, HCBSCompliance!$D$2:$D$455, "*915*", HCBSCompliance!$G$2:$G$455,"*Completed*", HCBSCompliance!$ES$2:$ES$455,"*Partially*")   + COUNTIFS(HCBSCompliance!$I$2:$I$455,$A7, HCBSCompliance!$D$2:$D$455, "*910*", HCBSCompliance!$G$2:$G$455,"*Completed*", HCBSCompliance!$ES$2:$ES$455,"*Partially*")   + COUNTIFS(HCBSCompliance!$I$2:$I$455,$A7, HCBSCompliance!$D$2:$D$455, "*920*", HCBSCompliance!$G$2:$G$455,"*Completed*", HCBSCompliance!$ES$2:$ES$455,"*Partially*")   + COUNTIFS(HCBSCompliance!$I$2:$I$455,$A7, HCBSCompliance!$D$2:$D$455, "096", HCBSCompliance!$G$2:$G$455,"*Submitted*", HCBSCompliance!$ES$2:$ES$455,"*Partially*")   + COUNTIFS(HCBSCompliance!$I$2:$I$455,$A7, HCBSCompliance!$D$2:$D$455, "*113*", HCBSCompliance!$G$2:$G$455,"*Submitted*", HCBSCompliance!$ES$2:$ES$455,"*Partially*")   + COUNTIFS(HCBSCompliance!$I$2:$I$455,$A7, HCBSCompliance!$D$2:$D$455, "*904*", HCBSCompliance!$G$2:$G$455,"*Submitted*", HCBSCompliance!$ES$2:$ES$455,"*Partially*")   + COUNTIFS(HCBSCompliance!$I$2:$I$455,$A7, HCBSCompliance!$D$2:$D$455, "*905*", HCBSCompliance!$G$2:$G$455,"*Submitted*", HCBSCompliance!$ES$2:$ES$455,"*Partially*")   + COUNTIFS(HCBSCompliance!$I$2:$I$455,$A7, HCBSCompliance!$D$2:$D$455, "*915*", HCBSCompliance!$G$2:$G$455,"*Submitted*", HCBSCompliance!$ES$2:$ES$455,"*Partially*")   + COUNTIFS(HCBSCompliance!$I$2:$I$455,$A7, HCBSCompliance!$D$2:$D$455, "*910*", HCBSCompliance!$G$2:$G$455,"*Submitted*", HCBSCompliance!$ES$2:$ES$455,"*Partially*")   + COUNTIFS(HCBSCompliance!$I$2:$I$455,$A7, HCBSCompliance!$D$2:$D$455, "*920*", HCBSCompliance!$G$2:$G$455,"*Submitted*", HCBSCompliance!$ES$2:$ES$455,"*Partially*")   + COUNTIFS(HCBSCompliance!$I$2:$I$455,$A7, HCBSCompliance!$D$2:$D$455, "096", HCBSCompliance!$G$2:$G$455,"*Completed*", HCBSCompliance!$ES$2:$ES$455,"*No*")   + COUNTIFS(HCBSCompliance!$I$2:$I$455,$A7, HCBSCompliance!$D$2:$D$455, "*113*", HCBSCompliance!$G$2:$G$455,"*Completed*", HCBSCompliance!$ES$2:$ES$455,"*No*")   + COUNTIFS(HCBSCompliance!$I$2:$I$455,$A7, HCBSCompliance!$D$2:$D$455, "*904*", HCBSCompliance!$G$2:$G$455,"*Completed*", HCBSCompliance!$ES$2:$ES$455,"*No*")   + COUNTIFS(HCBSCompliance!$I$2:$I$455,$A7, HCBSCompliance!$D$2:$D$455, "*905*", HCBSCompliance!$G$2:$G$455,"*Completed*", HCBSCompliance!$ES$2:$ES$455,"*No*")   + COUNTIFS(HCBSCompliance!$I$2:$I$455,$A7, HCBSCompliance!$D$2:$D$455, "*915*", HCBSCompliance!$G$2:$G$455,"*Completed*", HCBSCompliance!$ES$2:$ES$455,"*No*")   + COUNTIFS(HCBSCompliance!$I$2:$I$455,$A7, HCBSCompliance!$D$2:$D$455, "*910*", HCBSCompliance!$G$2:$G$455,"*Completed*", HCBSCompliance!$ES$2:$ES$455,"*No*")   + COUNTIFS(HCBSCompliance!$I$2:$I$455,$A7, HCBSCompliance!$D$2:$D$455, "*920*", HCBSCompliance!$G$2:$G$455,"*Completed*", HCBSCompliance!$ES$2:$ES$455,"*No*")   + COUNTIFS(HCBSCompliance!$I$2:$I$455,$A7, HCBSCompliance!$D$2:$D$455, "096", HCBSCompliance!$G$2:$G$455,"*Submitted*", HCBSCompliance!$ES$2:$ES$455,"*No*")   + COUNTIFS(HCBSCompliance!$I$2:$I$455,$A7, HCBSCompliance!$D$2:$D$455, "*113*", HCBSCompliance!$G$2:$G$455,"*Submitted*", HCBSCompliance!$ES$2:$ES$455,"*No*")   + COUNTIFS(HCBSCompliance!$I$2:$I$455,$A7, HCBSCompliance!$D$2:$D$455, "*904*", HCBSCompliance!$G$2:$G$455,"*Submitted*", HCBSCompliance!$ES$2:$ES$455,"*No*")   + COUNTIFS(HCBSCompliance!$I$2:$I$455,$A7, HCBSCompliance!$D$2:$D$455, "*905*", HCBSCompliance!$G$2:$G$455,"*Submitted*", HCBSCompliance!$ES$2:$ES$455,"*No*")   + COUNTIFS(HCBSCompliance!$I$2:$I$455,$A7, HCBSCompliance!$D$2:$D$455, "*915*", HCBSCompliance!$G$2:$G$455,"*Submitted*", HCBSCompliance!$ES$2:$ES$455,"*No*")   + COUNTIFS(HCBSCompliance!$I$2:$I$455,$A7, HCBSCompliance!$D$2:$D$455, "*910*", HCBSCompliance!$G$2:$G$455,"*Submitted*", HCBSCompliance!$ES$2:$ES$455,"*No*")   + COUNTIFS(HCBSCompliance!$I$2:$I$455,$A7, HCBSCompliance!$D$2:$D$455, "*920*", HCBSCompliance!$G$2:$G$455,"*Submitted*", HCBSCompliance!$ES$2:$ES$455,"*No*")</f>
        <v>0</v>
      </c>
      <c r="R7" s="55">
        <f>COUNTIFS(HCBSCompliance!$I$2:$I$455,$A7, HCBSCompliance!$D$2:$D$455, "096", HCBSCompliance!$G$2:$G$455,"*Completed*", HCBSCompliance!$EY$2:$EY$455,"*Partially*")   + COUNTIFS(HCBSCompliance!$I$2:$I$455,$A7, HCBSCompliance!$D$2:$D$455, "*113*", HCBSCompliance!$G$2:$G$455,"*Completed*", HCBSCompliance!$EY$2:$EY$455,"*Partially*")   + COUNTIFS(HCBSCompliance!$I$2:$I$455,$A7, HCBSCompliance!$D$2:$D$455, "*904*", HCBSCompliance!$G$2:$G$455,"*Completed*", HCBSCompliance!$EY$2:$EY$455,"*Partially*")   + COUNTIFS(HCBSCompliance!$I$2:$I$455,$A7, HCBSCompliance!$D$2:$D$455, "*905*", HCBSCompliance!$G$2:$G$455,"*Completed*", HCBSCompliance!$EY$2:$EY$455,"*Partially*")   + COUNTIFS(HCBSCompliance!$I$2:$I$455,$A7, HCBSCompliance!$D$2:$D$455, "*915*", HCBSCompliance!$G$2:$G$455,"*Completed*", HCBSCompliance!$EY$2:$EY$455,"*Partially*")   + COUNTIFS(HCBSCompliance!$I$2:$I$455,$A7, HCBSCompliance!$D$2:$D$455, "*910*", HCBSCompliance!$G$2:$G$455,"*Completed*", HCBSCompliance!$EY$2:$EY$455,"*Partially*")   + COUNTIFS(HCBSCompliance!$I$2:$I$455,$A7, HCBSCompliance!$D$2:$D$455, "*920*", HCBSCompliance!$G$2:$G$455,"*Completed*", HCBSCompliance!$EY$2:$EY$455,"*Partially*")   + COUNTIFS(HCBSCompliance!$I$2:$I$455,$A7, HCBSCompliance!$D$2:$D$455, "096", HCBSCompliance!$G$2:$G$455,"*Submitted*", HCBSCompliance!$EY$2:$EY$455,"*Partially*")   + COUNTIFS(HCBSCompliance!$I$2:$I$455,$A7, HCBSCompliance!$D$2:$D$455, "*113*", HCBSCompliance!$G$2:$G$455,"*Submitted*", HCBSCompliance!$EY$2:$EY$455,"*Partially*")   + COUNTIFS(HCBSCompliance!$I$2:$I$455,$A7, HCBSCompliance!$D$2:$D$455, "*904*", HCBSCompliance!$G$2:$G$455,"*Submitted*", HCBSCompliance!$EY$2:$EY$455,"*Partially*")   + COUNTIFS(HCBSCompliance!$I$2:$I$455,$A7, HCBSCompliance!$D$2:$D$455, "*905*", HCBSCompliance!$G$2:$G$455,"*Submitted*", HCBSCompliance!$EY$2:$EY$455,"*Partially*")   + COUNTIFS(HCBSCompliance!$I$2:$I$455,$A7, HCBSCompliance!$D$2:$D$455, "*915*", HCBSCompliance!$G$2:$G$455,"*Submitted*", HCBSCompliance!$EY$2:$EY$455,"*Partially*")   + COUNTIFS(HCBSCompliance!$I$2:$I$455,$A7, HCBSCompliance!$D$2:$D$455, "*910*", HCBSCompliance!$G$2:$G$455,"*Submitted*", HCBSCompliance!$EY$2:$EY$455,"*Partially*")   + COUNTIFS(HCBSCompliance!$I$2:$I$455,$A7, HCBSCompliance!$D$2:$D$455, "*920*", HCBSCompliance!$G$2:$G$455,"*Submitted*", HCBSCompliance!$EY$2:$EY$455,"*Partially*")   + COUNTIFS(HCBSCompliance!$I$2:$I$455,$A7, HCBSCompliance!$D$2:$D$455, "096", HCBSCompliance!$G$2:$G$455,"*Completed*", HCBSCompliance!$EY$2:$EY$455,"*No*")   + COUNTIFS(HCBSCompliance!$I$2:$I$455,$A7, HCBSCompliance!$D$2:$D$455, "*113*", HCBSCompliance!$G$2:$G$455,"*Completed*", HCBSCompliance!$EY$2:$EY$455,"*No*")   + COUNTIFS(HCBSCompliance!$I$2:$I$455,$A7, HCBSCompliance!$D$2:$D$455, "*904*", HCBSCompliance!$G$2:$G$455,"*Completed*", HCBSCompliance!$EY$2:$EY$455,"*No*")   + COUNTIFS(HCBSCompliance!$I$2:$I$455,$A7, HCBSCompliance!$D$2:$D$455, "*905*", HCBSCompliance!$G$2:$G$455,"*Completed*", HCBSCompliance!$EY$2:$EY$455,"*No*")   + COUNTIFS(HCBSCompliance!$I$2:$I$455,$A7, HCBSCompliance!$D$2:$D$455, "*915*", HCBSCompliance!$G$2:$G$455,"*Completed*", HCBSCompliance!$EY$2:$EY$455,"*No*")   + COUNTIFS(HCBSCompliance!$I$2:$I$455,$A7, HCBSCompliance!$D$2:$D$455, "*910*", HCBSCompliance!$G$2:$G$455,"*Completed*", HCBSCompliance!$EY$2:$EY$455,"*No*")   + COUNTIFS(HCBSCompliance!$I$2:$I$455,$A7, HCBSCompliance!$D$2:$D$455, "*920*", HCBSCompliance!$G$2:$G$455,"*Completed*", HCBSCompliance!$EY$2:$EY$455,"*No*")   + COUNTIFS(HCBSCompliance!$I$2:$I$455,$A7, HCBSCompliance!$D$2:$D$455, "096", HCBSCompliance!$G$2:$G$455,"*Submitted*", HCBSCompliance!$EY$2:$EY$455,"*No*")   + COUNTIFS(HCBSCompliance!$I$2:$I$455,$A7, HCBSCompliance!$D$2:$D$455, "*113*", HCBSCompliance!$G$2:$G$455,"*Submitted*", HCBSCompliance!$EY$2:$EY$455,"*No*")   + COUNTIFS(HCBSCompliance!$I$2:$I$455,$A7, HCBSCompliance!$D$2:$D$455, "*904*", HCBSCompliance!$G$2:$G$455,"*Submitted*", HCBSCompliance!$EY$2:$EY$455,"*No*")   + COUNTIFS(HCBSCompliance!$I$2:$I$455,$A7, HCBSCompliance!$D$2:$D$455, "*905*", HCBSCompliance!$G$2:$G$455,"*Submitted*", HCBSCompliance!$EY$2:$EY$455,"*No*")   + COUNTIFS(HCBSCompliance!$I$2:$I$455,$A7, HCBSCompliance!$D$2:$D$455, "*915*", HCBSCompliance!$G$2:$G$455,"*Submitted*", HCBSCompliance!$EY$2:$EY$455,"*No*")   + COUNTIFS(HCBSCompliance!$I$2:$I$455,$A7, HCBSCompliance!$D$2:$D$455, "*910*", HCBSCompliance!$G$2:$G$455,"*Submitted*", HCBSCompliance!$EY$2:$EY$455,"*No*")   + COUNTIFS(HCBSCompliance!$I$2:$I$455,$A7, HCBSCompliance!$D$2:$D$455, "*920*", HCBSCompliance!$G$2:$G$455,"*Submitted*", HCBSCompliance!$EY$2:$EY$455,"*No*")</f>
        <v>0</v>
      </c>
    </row>
    <row r="8" spans="1:64" hidden="1" x14ac:dyDescent="0.2">
      <c r="A8" s="54" t="s">
        <v>512</v>
      </c>
      <c r="B8" s="55">
        <f>COUNTIFS(HCBSCompliance!$I$2:$I$455,$A8, HCBSCompliance!$D$2:$D$455, "096")  +COUNTIFS(HCBSCompliance!$I$2:$I$455,$A8, HCBSCompliance!$D$2:$D$455, "*113*")  +COUNTIFS(HCBSCompliance!$I$2:$I$455,$A8, HCBSCompliance!$D$2:$D$455, "*904*")  +COUNTIFS(HCBSCompliance!$I$2:$I$455,$A8, HCBSCompliance!$D$2:$D$455, "*905*")  +COUNTIFS(HCBSCompliance!$I$2:$I$455,$A8, HCBSCompliance!$D$2:$D$455, "*915*")  +COUNTIFS(HCBSCompliance!$I$2:$I$455,$A8, HCBSCompliance!$D$2:$D$455, "*910*")  +COUNTIFS(HCBSCompliance!$I$2:$I$455,$A8, HCBSCompliance!$D$2:$D$455, "*920*")</f>
        <v>0</v>
      </c>
      <c r="C8" s="55">
        <f>COUNTIFS(HCBSCompliance!$I$2:$I$455,$A8, HCBSCompliance!$D$2:$D$455, "096", HCBSCompliance!$G$2:$G$455,"*Completed*")  +COUNTIFS(HCBSCompliance!$I$2:$I$455,$A8, HCBSCompliance!$D$2:$D$455, "*113*", HCBSCompliance!$G$2:$G$455,"*Completed*")  +COUNTIFS(HCBSCompliance!$I$2:$I$455,$A8, HCBSCompliance!$D$2:$D$455, "*904*", HCBSCompliance!$G$2:$G$455,"*Completed*")  +COUNTIFS(HCBSCompliance!$I$2:$I$455,$A8, HCBSCompliance!$D$2:$D$455, "*905*", HCBSCompliance!$G$2:$G$455,"*Completed*")  +COUNTIFS(HCBSCompliance!$I$2:$I$455,$A8, HCBSCompliance!$D$2:$D$455, "*915*", HCBSCompliance!$G$2:$G$455,"*Completed*")  +COUNTIFS(HCBSCompliance!$I$2:$I$455,$A8, HCBSCompliance!$D$2:$D$455, "*910*", HCBSCompliance!$G$2:$G$455,"*Completed*")  +COUNTIFS(HCBSCompliance!$I$2:$I$455,$A8, HCBSCompliance!$D$2:$D$455, "*920*", HCBSCompliance!$G$2:$G$455,"*Completed*")  +COUNTIFS(HCBSCompliance!$I$2:$I$455,$A8, HCBSCompliance!$D$2:$D$455, "096", HCBSCompliance!$G$2:$G$455,"*Submitted*")  +COUNTIFS(HCBSCompliance!$I$2:$I$455,$A8, HCBSCompliance!$D$2:$D$455, "*113*", HCBSCompliance!$G$2:$G$455,"*Submitted*")  +COUNTIFS(HCBSCompliance!$I$2:$I$455,$A8, HCBSCompliance!$D$2:$D$455, "*904*", HCBSCompliance!$G$2:$G$455,"*Submitted*")  +COUNTIFS(HCBSCompliance!$I$2:$I$455,$A8, HCBSCompliance!$D$2:$D$455, "*905*", HCBSCompliance!$G$2:$G$455,"*Submitted*")  +COUNTIFS(HCBSCompliance!$I$2:$I$455,$A8, HCBSCompliance!$D$2:$D$455, "*915*", HCBSCompliance!$G$2:$G$455,"*Submitted*")  +COUNTIFS(HCBSCompliance!$I$2:$I$455,$A8, HCBSCompliance!$D$2:$D$455, "*910*", HCBSCompliance!$G$2:$G$455,"*Submitted*")  +COUNTIFS(HCBSCompliance!$I$2:$I$455,$A8, HCBSCompliance!$D$2:$D$455, "*920*", HCBSCompliance!$G$2:$G$455,"*Submitted*")</f>
        <v>0</v>
      </c>
      <c r="D8" s="56" t="str">
        <f t="shared" si="0"/>
        <v>n/a</v>
      </c>
      <c r="E8" s="56" t="str">
        <f>IFERROR((COUNTIFS(HCBSCompliance!$I$2:$I$455,$A8, HCBSCompliance!$D$2:$D$455, "096", HCBSCompliance!$FA$2:$FA$455,"*no*", HCBSCompliance!$G$2:$G$455, "*Completed*") + COUNTIFS(HCBSCompliance!$I$2:$I$455,$A8, HCBSCompliance!$D$2:$D$455, "*113*", HCBSCompliance!$FA$2:$FA$455,"*no*", HCBSCompliance!$G$2:$G$455, "*Completed*") + COUNTIFS(HCBSCompliance!$I$2:$I$455,$A8, HCBSCompliance!$D$2:$D$455, "*904*", HCBSCompliance!$FA$2:$FA$455,"*no*", HCBSCompliance!$G$2:$G$455, "*Completed*") + COUNTIFS(HCBSCompliance!$I$2:$I$455,$A8, HCBSCompliance!$D$2:$D$455, "*905*", HCBSCompliance!$FA$2:$FA$455,"*no*", HCBSCompliance!$G$2:$G$455, "*Completed*") + COUNTIFS(HCBSCompliance!$I$2:$I$455,$A8, HCBSCompliance!$D$2:$D$455, "*915*", HCBSCompliance!$FA$2:$FA$455,"*no*", HCBSCompliance!$G$2:$G$455, "*Completed*") + COUNTIFS(HCBSCompliance!$I$2:$I$455,$A8, HCBSCompliance!$D$2:$D$455, "*910*", HCBSCompliance!$FA$2:$FA$455,"*no*", HCBSCompliance!$G$2:$G$455, "*Completed*") + COUNTIFS(HCBSCompliance!$I$2:$I$455,$A8, HCBSCompliance!$D$2:$D$455, "*920*", HCBSCompliance!$FA$2:$FA$455,"*no*", HCBSCompliance!$G$2:$G$455, "*Completed*") + COUNTIFS(HCBSCompliance!$I$2:$I$455,$A8, HCBSCompliance!$D$2:$D$455, "096", HCBSCompliance!$FA$2:$FA$455,"*no*", HCBSCompliance!$G$2:$G$455, "*Submitted*") + COUNTIFS(HCBSCompliance!$I$2:$I$455,$A8, HCBSCompliance!$D$2:$D$455, "*113*", HCBSCompliance!$FA$2:$FA$455,"*no*", HCBSCompliance!$G$2:$G$455, "*Submitted*") + COUNTIFS(HCBSCompliance!$I$2:$I$455,$A8, HCBSCompliance!$D$2:$D$455, "*904*", HCBSCompliance!$FA$2:$FA$455,"*no*", HCBSCompliance!$G$2:$G$455, "*Submitted*") + COUNTIFS(HCBSCompliance!$I$2:$I$455,$A8, HCBSCompliance!$D$2:$D$455, "*905*", HCBSCompliance!$FA$2:$FA$455,"*no*", HCBSCompliance!$G$2:$G$455, "*Submitted*") + COUNTIFS(HCBSCompliance!$I$2:$I$455,$A8, HCBSCompliance!$D$2:$D$455, "*915*", HCBSCompliance!$FA$2:$FA$455,"*no*", HCBSCompliance!$G$2:$G$455, "*Submitted*") + COUNTIFS(HCBSCompliance!$I$2:$I$455,$A8, HCBSCompliance!$D$2:$D$455, "*910*", HCBSCompliance!$FA$2:$FA$455,"*no*", HCBSCompliance!$G$2:$G$455, "*Submitted*") + COUNTIFS(HCBSCompliance!$I$2:$I$455,$A8, HCBSCompliance!$D$2:$D$455, "*920*", HCBSCompliance!$FA$2:$FA$455,"*no*", HCBSCompliance!$G$2:$G$455, "*Submitted*"))  /  $C8, "n/a")</f>
        <v>n/a</v>
      </c>
      <c r="F8" s="56" t="str">
        <f>IFERROR((COUNTIFS(HCBSCompliance!$I$2:$I$455,$A8, HCBSCompliance!$D$2:$D$455, "096", HCBSCompliance!$FA$2:$FA$455,"*yes*", HCBSCompliance!$G$2:$G$455, "*Completed*") + COUNTIFS(HCBSCompliance!$I$2:$I$455,$A8, HCBSCompliance!$D$2:$D$455, "*113*", HCBSCompliance!$FA$2:$FA$455,"*yes*", HCBSCompliance!$G$2:$G$455, "*Completed*") + COUNTIFS(HCBSCompliance!$I$2:$I$455,$A8, HCBSCompliance!$D$2:$D$455, "*904*", HCBSCompliance!$FA$2:$FA$455,"*yes*", HCBSCompliance!$G$2:$G$455, "*Completed*") + COUNTIFS(HCBSCompliance!$I$2:$I$455,$A8, HCBSCompliance!$D$2:$D$455, "*905*", HCBSCompliance!$FA$2:$FA$455,"*yes*", HCBSCompliance!$G$2:$G$455, "*Completed*") + COUNTIFS(HCBSCompliance!$I$2:$I$455,$A8, HCBSCompliance!$D$2:$D$455, "*915*", HCBSCompliance!$FA$2:$FA$455,"*yes*", HCBSCompliance!$G$2:$G$455, "*Completed*") + COUNTIFS(HCBSCompliance!$I$2:$I$455,$A8, HCBSCompliance!$D$2:$D$455, "*910*", HCBSCompliance!$FA$2:$FA$455,"*yes*", HCBSCompliance!$G$2:$G$455, "*Completed*") + COUNTIFS(HCBSCompliance!$I$2:$I$455,$A8, HCBSCompliance!$D$2:$D$455, "*920*", HCBSCompliance!$FA$2:$FA$455,"*yes*", HCBSCompliance!$G$2:$G$455, "*Completed*") + COUNTIFS(HCBSCompliance!$I$2:$I$455,$A8, HCBSCompliance!$D$2:$D$455, "096", HCBSCompliance!$FA$2:$FA$455,"*yes*", HCBSCompliance!$G$2:$G$455, "*Submitted*") + COUNTIFS(HCBSCompliance!$I$2:$I$455,$A8, HCBSCompliance!$D$2:$D$455, "*113*", HCBSCompliance!$FA$2:$FA$455,"*yes*", HCBSCompliance!$G$2:$G$455, "*Submitted*") + COUNTIFS(HCBSCompliance!$I$2:$I$455,$A8, HCBSCompliance!$D$2:$D$455, "*904*", HCBSCompliance!$FA$2:$FA$455,"*yes*", HCBSCompliance!$G$2:$G$455, "*Submitted*") + COUNTIFS(HCBSCompliance!$I$2:$I$455,$A8, HCBSCompliance!$D$2:$D$455, "*905*", HCBSCompliance!$FA$2:$FA$455,"*yes*", HCBSCompliance!$G$2:$G$455, "*Submitted*") + COUNTIFS(HCBSCompliance!$I$2:$I$455,$A8, HCBSCompliance!$D$2:$D$455, "*915*", HCBSCompliance!$FA$2:$FA$455,"*yes*", HCBSCompliance!$G$2:$G$455, "*Submitted*") + COUNTIFS(HCBSCompliance!$I$2:$I$455,$A8, HCBSCompliance!$D$2:$D$455, "*910*", HCBSCompliance!$FA$2:$FA$455,"*yes*", HCBSCompliance!$G$2:$G$455, "*Submitted*") + COUNTIFS(HCBSCompliance!$I$2:$I$455,$A8, HCBSCompliance!$D$2:$D$455, "*920*", HCBSCompliance!$FA$2:$FA$455,"*yes*", HCBSCompliance!$G$2:$G$455, "*Submitted*"))  /  $C8, "n/a")</f>
        <v>n/a</v>
      </c>
      <c r="G8" s="57" t="str">
        <f>IFERROR((COUNTIFS(HCBSCompliance!$D$2:$D$455, "096", HCBSCompliance!$I$2:$I$455, $A8, HCBSCompliance!$G$2:$G$455, "*Completed*", HCBSCompliance!$FE$2:$FE$455, "TRUE") + COUNTIFS(HCBSCompliance!$D$2:$D$455, "*113*", HCBSCompliance!$I$2:$I$455, $A8, HCBSCompliance!$G$2:$G$455, "*Completed*", HCBSCompliance!$FE$2:$FE$455, "TRUE") + COUNTIFS(HCBSCompliance!$D$2:$D$455, "*904*", HCBSCompliance!$I$2:$I$455, $A8, HCBSCompliance!$G$2:$G$455, "*Completed*", HCBSCompliance!$FE$2:$FE$455, "TRUE") + COUNTIFS(HCBSCompliance!$D$2:$D$455, "*905*", HCBSCompliance!$I$2:$I$455, $A8, HCBSCompliance!$G$2:$G$455, "*Completed*", HCBSCompliance!$FE$2:$FE$455, "TRUE") + COUNTIFS(HCBSCompliance!$D$2:$D$455, "*915*", HCBSCompliance!$I$2:$I$455, $A8, HCBSCompliance!$G$2:$G$455, "*Completed*", HCBSCompliance!$FE$2:$FE$455, "TRUE") + COUNTIFS(HCBSCompliance!$D$2:$D$455, "*910*", HCBSCompliance!$I$2:$I$455, $A8, HCBSCompliance!$G$2:$G$455, "*Completed*", HCBSCompliance!$FE$2:$FE$455, "TRUE") + COUNTIFS(HCBSCompliance!$D$2:$D$455, "*920*", HCBSCompliance!$I$2:$I$455, $A8, HCBSCompliance!$G$2:$G$455, "*Completed*", HCBSCompliance!$FE$2:$FE$455, "TRUE") + COUNTIFS(HCBSCompliance!$D$2:$D$455, "096", HCBSCompliance!$I$2:$I$455, $A8, HCBSCompliance!$G$2:$G$455, "*Submitted*", HCBSCompliance!$FE$2:$FE$455, "TRUE") + COUNTIFS(HCBSCompliance!$D$2:$D$455, "*113*", HCBSCompliance!$I$2:$I$455, $A8, HCBSCompliance!$G$2:$G$455, "*Submitted*", HCBSCompliance!$FE$2:$FE$455, "TRUE") + COUNTIFS(HCBSCompliance!$D$2:$D$455, "*904*", HCBSCompliance!$I$2:$I$455, $A8, HCBSCompliance!$G$2:$G$455, "*Submitted*", HCBSCompliance!$FE$2:$FE$455, "TRUE") + COUNTIFS(HCBSCompliance!$D$2:$D$455, "*905*", HCBSCompliance!$I$2:$I$455, $A8, HCBSCompliance!$G$2:$G$455, "*Submitted*", HCBSCompliance!$FE$2:$FE$455, "TRUE") + COUNTIFS(HCBSCompliance!$D$2:$D$455, "*915*", HCBSCompliance!$I$2:$I$455, $A8, HCBSCompliance!$G$2:$G$455, "*Submitted*", HCBSCompliance!$FE$2:$FE$455, "TRUE") + COUNTIFS(HCBSCompliance!$D$2:$D$455, "*910*", HCBSCompliance!$I$2:$I$455, $A8, HCBSCompliance!$G$2:$G$455, "*Submitted*", HCBSCompliance!$FE$2:$FE$455, "TRUE") + COUNTIFS(HCBSCompliance!$D$2:$D$455, "*920*", HCBSCompliance!$I$2:$I$455, $A8, HCBSCompliance!$G$2:$G$455, "*Submitted*", HCBSCompliance!$FE$2:$FE$455, "TRUE")) /  $C8, "n/a")</f>
        <v>n/a</v>
      </c>
      <c r="H8" s="57"/>
      <c r="I8" s="55">
        <f>COUNTIFS(HCBSCompliance!$I$2:$I$455,$A8, HCBSCompliance!$D$2:$D$455, "096", HCBSCompliance!$G$2:$G$455,"*Completed*", HCBSCompliance!$BC$2:$BC$455,"*Partially*")   + COUNTIFS(HCBSCompliance!$I$2:$I$455,$A8, HCBSCompliance!$D$2:$D$455, "*113*", HCBSCompliance!$G$2:$G$455,"*Completed*", HCBSCompliance!$BC$2:$BC$455,"*Partially*")   + COUNTIFS(HCBSCompliance!$I$2:$I$455,$A8, HCBSCompliance!$D$2:$D$455, "*904*", HCBSCompliance!$G$2:$G$455,"*Completed*", HCBSCompliance!$BC$2:$BC$455,"*Partially*")   + COUNTIFS(HCBSCompliance!$I$2:$I$455,$A8, HCBSCompliance!$D$2:$D$455, "*905*", HCBSCompliance!$G$2:$G$455,"*Completed*", HCBSCompliance!$BC$2:$BC$455,"*Partially*")   + COUNTIFS(HCBSCompliance!$I$2:$I$455,$A8, HCBSCompliance!$D$2:$D$455, "*915*", HCBSCompliance!$G$2:$G$455,"*Completed*", HCBSCompliance!$BC$2:$BC$455,"*Partially*")   + COUNTIFS(HCBSCompliance!$I$2:$I$455,$A8, HCBSCompliance!$D$2:$D$455, "*910*", HCBSCompliance!$G$2:$G$455,"*Completed*", HCBSCompliance!$BC$2:$BC$455,"*Partially*")   + COUNTIFS(HCBSCompliance!$I$2:$I$455,$A8, HCBSCompliance!$D$2:$D$455, "*920*", HCBSCompliance!$G$2:$G$455,"*Completed*", HCBSCompliance!$BC$2:$BC$455,"*Partially*")   + COUNTIFS(HCBSCompliance!$I$2:$I$455,$A8, HCBSCompliance!$D$2:$D$455, "096", HCBSCompliance!$G$2:$G$455,"*Submitted*", HCBSCompliance!$BC$2:$BC$455,"*Partially*")   + COUNTIFS(HCBSCompliance!$I$2:$I$455,$A8, HCBSCompliance!$D$2:$D$455, "*113*", HCBSCompliance!$G$2:$G$455,"*Submitted*", HCBSCompliance!$BC$2:$BC$455,"*Partially*")   + COUNTIFS(HCBSCompliance!$I$2:$I$455,$A8, HCBSCompliance!$D$2:$D$455, "*904*", HCBSCompliance!$G$2:$G$455,"*Submitted*", HCBSCompliance!$BC$2:$BC$455,"*Partially*")   + COUNTIFS(HCBSCompliance!$I$2:$I$455,$A8, HCBSCompliance!$D$2:$D$455, "*905*", HCBSCompliance!$G$2:$G$455,"*Submitted*", HCBSCompliance!$BC$2:$BC$455,"*Partially*")   + COUNTIFS(HCBSCompliance!$I$2:$I$455,$A8, HCBSCompliance!$D$2:$D$455, "*915*", HCBSCompliance!$G$2:$G$455,"*Submitted*", HCBSCompliance!$BC$2:$BC$455,"*Partially*")   + COUNTIFS(HCBSCompliance!$I$2:$I$455,$A8, HCBSCompliance!$D$2:$D$455, "*910*", HCBSCompliance!$G$2:$G$455,"*Submitted*", HCBSCompliance!$BC$2:$BC$455,"*Partially*")   + COUNTIFS(HCBSCompliance!$I$2:$I$455,$A8, HCBSCompliance!$D$2:$D$455, "*920*", HCBSCompliance!$G$2:$G$455,"*Submitted*", HCBSCompliance!$BC$2:$BC$455,"*Partially*")   + COUNTIFS(HCBSCompliance!$I$2:$I$455,$A8, HCBSCompliance!$D$2:$D$455, "096", HCBSCompliance!$G$2:$G$455,"*Completed*", HCBSCompliance!$BC$2:$BC$455,"*NotMet*")   + COUNTIFS(HCBSCompliance!$I$2:$I$455,$A8, HCBSCompliance!$D$2:$D$455, "*113*", HCBSCompliance!$G$2:$G$455,"*Completed*", HCBSCompliance!$BC$2:$BC$455,"*NotMet*")   + COUNTIFS(HCBSCompliance!$I$2:$I$455,$A8, HCBSCompliance!$D$2:$D$455, "*904*", HCBSCompliance!$G$2:$G$455,"*Completed*", HCBSCompliance!$BC$2:$BC$455,"*NotMet*")   + COUNTIFS(HCBSCompliance!$I$2:$I$455,$A8, HCBSCompliance!$D$2:$D$455, "*905*", HCBSCompliance!$G$2:$G$455,"*Completed*", HCBSCompliance!$BC$2:$BC$455,"*NotMet*")   + COUNTIFS(HCBSCompliance!$I$2:$I$455,$A8, HCBSCompliance!$D$2:$D$455, "*915*", HCBSCompliance!$G$2:$G$455,"*Completed*", HCBSCompliance!$BC$2:$BC$455,"*NotMet*")   + COUNTIFS(HCBSCompliance!$I$2:$I$455,$A8, HCBSCompliance!$D$2:$D$455, "*910*", HCBSCompliance!$G$2:$G$455,"*Completed*", HCBSCompliance!$BC$2:$BC$455,"*NotMet*")   + COUNTIFS(HCBSCompliance!$I$2:$I$455,$A8, HCBSCompliance!$D$2:$D$455, "*920*", HCBSCompliance!$G$2:$G$455,"*Completed*", HCBSCompliance!$BC$2:$BC$455,"*NotMet*")   + COUNTIFS(HCBSCompliance!$I$2:$I$455,$A8, HCBSCompliance!$D$2:$D$455, "096", HCBSCompliance!$G$2:$G$455,"*Submitted*", HCBSCompliance!$BC$2:$BC$455,"*NotMet*")   + COUNTIFS(HCBSCompliance!$I$2:$I$455,$A8, HCBSCompliance!$D$2:$D$455, "*113*", HCBSCompliance!$G$2:$G$455,"*Submitted*", HCBSCompliance!$BC$2:$BC$455,"*NotMet*")   + COUNTIFS(HCBSCompliance!$I$2:$I$455,$A8, HCBSCompliance!$D$2:$D$455, "*904*", HCBSCompliance!$G$2:$G$455,"*Submitted*", HCBSCompliance!$BC$2:$BC$455,"*NotMet*")   + COUNTIFS(HCBSCompliance!$I$2:$I$455,$A8, HCBSCompliance!$D$2:$D$455, "*905*", HCBSCompliance!$G$2:$G$455,"*Submitted*", HCBSCompliance!$BC$2:$BC$455,"*NotMet*")   + COUNTIFS(HCBSCompliance!$I$2:$I$455,$A8, HCBSCompliance!$D$2:$D$455, "*915*", HCBSCompliance!$G$2:$G$455,"*Submitted*", HCBSCompliance!$BC$2:$BC$455,"*NotMet*")   + COUNTIFS(HCBSCompliance!$I$2:$I$455,$A8, HCBSCompliance!$D$2:$D$455, "*910*", HCBSCompliance!$G$2:$G$455,"*Submitted*", HCBSCompliance!$BC$2:$BC$455,"*NotMet*")   + COUNTIFS(HCBSCompliance!$I$2:$I$455,$A8, HCBSCompliance!$D$2:$D$455, "*920*", HCBSCompliance!$G$2:$G$455,"*Submitted*", HCBSCompliance!$BC$2:$BC$455,"*NotMet*")</f>
        <v>0</v>
      </c>
      <c r="J8" s="55">
        <f>COUNTIFS(HCBSCompliance!$I$2:$I$455,$A8, HCBSCompliance!$D$2:$D$455, "096", HCBSCompliance!$G$2:$G$455,"*Completed*", HCBSCompliance!$BI$2:$BI$455,"*Partially*")   + COUNTIFS(HCBSCompliance!$I$2:$I$455,$A8, HCBSCompliance!$D$2:$D$455, "*113*", HCBSCompliance!$G$2:$G$455,"*Completed*", HCBSCompliance!$BI$2:$BI$455,"*Partially*")   + COUNTIFS(HCBSCompliance!$I$2:$I$455,$A8, HCBSCompliance!$D$2:$D$455, "*904*", HCBSCompliance!$G$2:$G$455,"*Completed*", HCBSCompliance!$BI$2:$BI$455,"*Partially*")   + COUNTIFS(HCBSCompliance!$I$2:$I$455,$A8, HCBSCompliance!$D$2:$D$455, "*905*", HCBSCompliance!$G$2:$G$455,"*Completed*", HCBSCompliance!$BI$2:$BI$455,"*Partially*")   + COUNTIFS(HCBSCompliance!$I$2:$I$455,$A8, HCBSCompliance!$D$2:$D$455, "*915*", HCBSCompliance!$G$2:$G$455,"*Completed*", HCBSCompliance!$BI$2:$BI$455,"*Partially*")   + COUNTIFS(HCBSCompliance!$I$2:$I$455,$A8, HCBSCompliance!$D$2:$D$455, "*910*", HCBSCompliance!$G$2:$G$455,"*Completed*", HCBSCompliance!$BI$2:$BI$455,"*Partially*")   + COUNTIFS(HCBSCompliance!$I$2:$I$455,$A8, HCBSCompliance!$D$2:$D$455, "*920*", HCBSCompliance!$G$2:$G$455,"*Completed*", HCBSCompliance!$BI$2:$BI$455,"*Partially*")   + COUNTIFS(HCBSCompliance!$I$2:$I$455,$A8, HCBSCompliance!$D$2:$D$455, "096", HCBSCompliance!$G$2:$G$455,"*Submitted*", HCBSCompliance!$BI$2:$BI$455,"*Partially*")   + COUNTIFS(HCBSCompliance!$I$2:$I$455,$A8, HCBSCompliance!$D$2:$D$455, "*113*", HCBSCompliance!$G$2:$G$455,"*Submitted*", HCBSCompliance!$BI$2:$BI$455,"*Partially*")   + COUNTIFS(HCBSCompliance!$I$2:$I$455,$A8, HCBSCompliance!$D$2:$D$455, "*904*", HCBSCompliance!$G$2:$G$455,"*Submitted*", HCBSCompliance!$BI$2:$BI$455,"*Partially*")   + COUNTIFS(HCBSCompliance!$I$2:$I$455,$A8, HCBSCompliance!$D$2:$D$455, "*905*", HCBSCompliance!$G$2:$G$455,"*Submitted*", HCBSCompliance!$BI$2:$BI$455,"*Partially*")   + COUNTIFS(HCBSCompliance!$I$2:$I$455,$A8, HCBSCompliance!$D$2:$D$455, "*915*", HCBSCompliance!$G$2:$G$455,"*Submitted*", HCBSCompliance!$BI$2:$BI$455,"*Partially*")   + COUNTIFS(HCBSCompliance!$I$2:$I$455,$A8, HCBSCompliance!$D$2:$D$455, "*910*", HCBSCompliance!$G$2:$G$455,"*Submitted*", HCBSCompliance!$BI$2:$BI$455,"*Partially*")   + COUNTIFS(HCBSCompliance!$I$2:$I$455,$A8, HCBSCompliance!$D$2:$D$455, "*920*", HCBSCompliance!$G$2:$G$455,"*Submitted*", HCBSCompliance!$BI$2:$BI$455,"*Partially*")   + COUNTIFS(HCBSCompliance!$I$2:$I$455,$A8, HCBSCompliance!$D$2:$D$455, "096", HCBSCompliance!$G$2:$G$455,"*Completed*", HCBSCompliance!$BI$2:$BI$455,"*No*")   + COUNTIFS(HCBSCompliance!$I$2:$I$455,$A8, HCBSCompliance!$D$2:$D$455, "*113*", HCBSCompliance!$G$2:$G$455,"*Completed*", HCBSCompliance!$BI$2:$BI$455,"*No*")   + COUNTIFS(HCBSCompliance!$I$2:$I$455,$A8, HCBSCompliance!$D$2:$D$455, "*904*", HCBSCompliance!$G$2:$G$455,"*Completed*", HCBSCompliance!$BI$2:$BI$455,"*No*")   + COUNTIFS(HCBSCompliance!$I$2:$I$455,$A8, HCBSCompliance!$D$2:$D$455, "*905*", HCBSCompliance!$G$2:$G$455,"*Completed*", HCBSCompliance!$BI$2:$BI$455,"*No*")   + COUNTIFS(HCBSCompliance!$I$2:$I$455,$A8, HCBSCompliance!$D$2:$D$455, "*915*", HCBSCompliance!$G$2:$G$455,"*Completed*", HCBSCompliance!$BI$2:$BI$455,"*No*")   + COUNTIFS(HCBSCompliance!$I$2:$I$455,$A8, HCBSCompliance!$D$2:$D$455, "*910*", HCBSCompliance!$G$2:$G$455,"*Completed*", HCBSCompliance!$BI$2:$BI$455,"*No*")   + COUNTIFS(HCBSCompliance!$I$2:$I$455,$A8, HCBSCompliance!$D$2:$D$455, "*920*", HCBSCompliance!$G$2:$G$455,"*Completed*", HCBSCompliance!$BI$2:$BI$455,"*No*")   + COUNTIFS(HCBSCompliance!$I$2:$I$455,$A8, HCBSCompliance!$D$2:$D$455, "096", HCBSCompliance!$G$2:$G$455,"*Submitted*", HCBSCompliance!$BI$2:$BI$455,"*No*")   + COUNTIFS(HCBSCompliance!$I$2:$I$455,$A8, HCBSCompliance!$D$2:$D$455, "*113*", HCBSCompliance!$G$2:$G$455,"*Submitted*", HCBSCompliance!$BI$2:$BI$455,"*No*")   + COUNTIFS(HCBSCompliance!$I$2:$I$455,$A8, HCBSCompliance!$D$2:$D$455, "*904*", HCBSCompliance!$G$2:$G$455,"*Submitted*", HCBSCompliance!$BI$2:$BI$455,"*No*")   + COUNTIFS(HCBSCompliance!$I$2:$I$455,$A8, HCBSCompliance!$D$2:$D$455, "*905*", HCBSCompliance!$G$2:$G$455,"*Submitted*", HCBSCompliance!$BI$2:$BI$455,"*No*")   + COUNTIFS(HCBSCompliance!$I$2:$I$455,$A8, HCBSCompliance!$D$2:$D$455, "*915*", HCBSCompliance!$G$2:$G$455,"*Submitted*", HCBSCompliance!$BI$2:$BI$455,"*No*")   + COUNTIFS(HCBSCompliance!$I$2:$I$455,$A8, HCBSCompliance!$D$2:$D$455, "*910*", HCBSCompliance!$G$2:$G$455,"*Submitted*", HCBSCompliance!$BI$2:$BI$455,"*No*")   + COUNTIFS(HCBSCompliance!$I$2:$I$455,$A8, HCBSCompliance!$D$2:$D$455, "*920*", HCBSCompliance!$G$2:$G$455,"*Submitted*", HCBSCompliance!$BI$2:$BI$455,"*No*")</f>
        <v>0</v>
      </c>
      <c r="K8" s="55">
        <f>COUNTIFS(HCBSCompliance!$I$2:$I$455,$A8, HCBSCompliance!$D$2:$D$455, "096", HCBSCompliance!$G$2:$G$455,"*Completed*", HCBSCompliance!$CK$2:$CK$455,"*Partially*")   + COUNTIFS(HCBSCompliance!$I$2:$I$455,$A8, HCBSCompliance!$D$2:$D$455, "*113*", HCBSCompliance!$G$2:$G$455,"*Completed*", HCBSCompliance!$CK$2:$CK$455,"*Partially*")   + COUNTIFS(HCBSCompliance!$I$2:$I$455,$A8, HCBSCompliance!$D$2:$D$455, "*904*", HCBSCompliance!$G$2:$G$455,"*Completed*", HCBSCompliance!$CK$2:$CK$455,"*Partially*")   + COUNTIFS(HCBSCompliance!$I$2:$I$455,$A8, HCBSCompliance!$D$2:$D$455, "*905*", HCBSCompliance!$G$2:$G$455,"*Completed*", HCBSCompliance!$CK$2:$CK$455,"*Partially*")   + COUNTIFS(HCBSCompliance!$I$2:$I$455,$A8, HCBSCompliance!$D$2:$D$455, "*915*", HCBSCompliance!$G$2:$G$455,"*Completed*", HCBSCompliance!$CK$2:$CK$455,"*Partially*")   + COUNTIFS(HCBSCompliance!$I$2:$I$455,$A8, HCBSCompliance!$D$2:$D$455, "*910*", HCBSCompliance!$G$2:$G$455,"*Completed*", HCBSCompliance!$CK$2:$CK$455,"*Partially*")   + COUNTIFS(HCBSCompliance!$I$2:$I$455,$A8, HCBSCompliance!$D$2:$D$455, "*920*", HCBSCompliance!$G$2:$G$455,"*Completed*", HCBSCompliance!$CK$2:$CK$455,"*Partially*")   + COUNTIFS(HCBSCompliance!$I$2:$I$455,$A8, HCBSCompliance!$D$2:$D$455, "096", HCBSCompliance!$G$2:$G$455,"*Submitted*", HCBSCompliance!$CK$2:$CK$455,"*Partially*")   + COUNTIFS(HCBSCompliance!$I$2:$I$455,$A8, HCBSCompliance!$D$2:$D$455, "*113*", HCBSCompliance!$G$2:$G$455,"*Submitted*", HCBSCompliance!$CK$2:$CK$455,"*Partially*")   + COUNTIFS(HCBSCompliance!$I$2:$I$455,$A8, HCBSCompliance!$D$2:$D$455, "*904*", HCBSCompliance!$G$2:$G$455,"*Submitted*", HCBSCompliance!$CK$2:$CK$455,"*Partially*")   + COUNTIFS(HCBSCompliance!$I$2:$I$455,$A8, HCBSCompliance!$D$2:$D$455, "*905*", HCBSCompliance!$G$2:$G$455,"*Submitted*", HCBSCompliance!$CK$2:$CK$455,"*Partially*")   + COUNTIFS(HCBSCompliance!$I$2:$I$455,$A8, HCBSCompliance!$D$2:$D$455, "*915*", HCBSCompliance!$G$2:$G$455,"*Submitted*", HCBSCompliance!$CK$2:$CK$455,"*Partially*")   + COUNTIFS(HCBSCompliance!$I$2:$I$455,$A8, HCBSCompliance!$D$2:$D$455, "*910*", HCBSCompliance!$G$2:$G$455,"*Submitted*", HCBSCompliance!$CK$2:$CK$455,"*Partially*")   + COUNTIFS(HCBSCompliance!$I$2:$I$455,$A8, HCBSCompliance!$D$2:$D$455, "*920*", HCBSCompliance!$G$2:$G$455,"*Submitted*", HCBSCompliance!$CK$2:$CK$455,"*Partially*")   + COUNTIFS(HCBSCompliance!$I$2:$I$455,$A8, HCBSCompliance!$D$2:$D$455, "096", HCBSCompliance!$G$2:$G$455,"*Completed*", HCBSCompliance!$CK$2:$CK$455,"*No*")   + COUNTIFS(HCBSCompliance!$I$2:$I$455,$A8, HCBSCompliance!$D$2:$D$455, "*113*", HCBSCompliance!$G$2:$G$455,"*Completed*", HCBSCompliance!$CK$2:$CK$455,"*No*")   + COUNTIFS(HCBSCompliance!$I$2:$I$455,$A8, HCBSCompliance!$D$2:$D$455, "*904*", HCBSCompliance!$G$2:$G$455,"*Completed*", HCBSCompliance!$CK$2:$CK$455,"*No*")   + COUNTIFS(HCBSCompliance!$I$2:$I$455,$A8, HCBSCompliance!$D$2:$D$455, "*905*", HCBSCompliance!$G$2:$G$455,"*Completed*", HCBSCompliance!$CK$2:$CK$455,"*No*")   + COUNTIFS(HCBSCompliance!$I$2:$I$455,$A8, HCBSCompliance!$D$2:$D$455, "*915*", HCBSCompliance!$G$2:$G$455,"*Completed*", HCBSCompliance!$CK$2:$CK$455,"*No*")   + COUNTIFS(HCBSCompliance!$I$2:$I$455,$A8, HCBSCompliance!$D$2:$D$455, "*910*", HCBSCompliance!$G$2:$G$455,"*Completed*", HCBSCompliance!$CK$2:$CK$455,"*No*")   + COUNTIFS(HCBSCompliance!$I$2:$I$455,$A8, HCBSCompliance!$D$2:$D$455, "*920*", HCBSCompliance!$G$2:$G$455,"*Completed*", HCBSCompliance!$CK$2:$CK$455,"*No*")   + COUNTIFS(HCBSCompliance!$I$2:$I$455,$A8, HCBSCompliance!$D$2:$D$455, "096", HCBSCompliance!$G$2:$G$455,"*Submitted*", HCBSCompliance!$CK$2:$CK$455,"*No*")   + COUNTIFS(HCBSCompliance!$I$2:$I$455,$A8, HCBSCompliance!$D$2:$D$455, "*113*", HCBSCompliance!$G$2:$G$455,"*Submitted*", HCBSCompliance!$CK$2:$CK$455,"*No*")   + COUNTIFS(HCBSCompliance!$I$2:$I$455,$A8, HCBSCompliance!$D$2:$D$455, "*904*", HCBSCompliance!$G$2:$G$455,"*Submitted*", HCBSCompliance!$CK$2:$CK$455,"*No*")   + COUNTIFS(HCBSCompliance!$I$2:$I$455,$A8, HCBSCompliance!$D$2:$D$455, "*905*", HCBSCompliance!$G$2:$G$455,"*Submitted*", HCBSCompliance!$CK$2:$CK$455,"*No*")   + COUNTIFS(HCBSCompliance!$I$2:$I$455,$A8, HCBSCompliance!$D$2:$D$455, "*915*", HCBSCompliance!$G$2:$G$455,"*Submitted*", HCBSCompliance!$CK$2:$CK$455,"*No*")   + COUNTIFS(HCBSCompliance!$I$2:$I$455,$A8, HCBSCompliance!$D$2:$D$455, "*910*", HCBSCompliance!$G$2:$G$455,"*Submitted*", HCBSCompliance!$CK$2:$CK$455,"*No*")   + COUNTIFS(HCBSCompliance!$I$2:$I$455,$A8, HCBSCompliance!$D$2:$D$455, "*920*", HCBSCompliance!$G$2:$G$455,"*Submitted*", HCBSCompliance!$CK$2:$CK$455,"*No*")</f>
        <v>0</v>
      </c>
      <c r="L8" s="55">
        <f>COUNTIFS(HCBSCompliance!$I$2:$I$455,$A8, HCBSCompliance!$D$2:$D$455, "096", HCBSCompliance!$G$2:$G$455,"*Completed*", HCBSCompliance!$CY$2:$CY$455,"*Partially*")   + COUNTIFS(HCBSCompliance!$I$2:$I$455,$A8, HCBSCompliance!$D$2:$D$455, "*113*", HCBSCompliance!$G$2:$G$455,"*Completed*", HCBSCompliance!$CY$2:$CY$455,"*Partially*")   + COUNTIFS(HCBSCompliance!$I$2:$I$455,$A8, HCBSCompliance!$D$2:$D$455, "*904*", HCBSCompliance!$G$2:$G$455,"*Completed*", HCBSCompliance!$CY$2:$CY$455,"*Partially*")   + COUNTIFS(HCBSCompliance!$I$2:$I$455,$A8, HCBSCompliance!$D$2:$D$455, "*905*", HCBSCompliance!$G$2:$G$455,"*Completed*", HCBSCompliance!$CY$2:$CY$455,"*Partially*")   + COUNTIFS(HCBSCompliance!$I$2:$I$455,$A8, HCBSCompliance!$D$2:$D$455, "*915*", HCBSCompliance!$G$2:$G$455,"*Completed*", HCBSCompliance!$CY$2:$CY$455,"*Partially*")   + COUNTIFS(HCBSCompliance!$I$2:$I$455,$A8, HCBSCompliance!$D$2:$D$455, "*910*", HCBSCompliance!$G$2:$G$455,"*Completed*", HCBSCompliance!$CY$2:$CY$455,"*Partially*")   + COUNTIFS(HCBSCompliance!$I$2:$I$455,$A8, HCBSCompliance!$D$2:$D$455, "*920*", HCBSCompliance!$G$2:$G$455,"*Completed*", HCBSCompliance!$CY$2:$CY$455,"*Partially*")   + COUNTIFS(HCBSCompliance!$I$2:$I$455,$A8, HCBSCompliance!$D$2:$D$455, "096", HCBSCompliance!$G$2:$G$455,"*Submitted*", HCBSCompliance!$CY$2:$CY$455,"*Partially*")   + COUNTIFS(HCBSCompliance!$I$2:$I$455,$A8, HCBSCompliance!$D$2:$D$455, "*113*", HCBSCompliance!$G$2:$G$455,"*Submitted*", HCBSCompliance!$CY$2:$CY$455,"*Partially*")   + COUNTIFS(HCBSCompliance!$I$2:$I$455,$A8, HCBSCompliance!$D$2:$D$455, "*904*", HCBSCompliance!$G$2:$G$455,"*Submitted*", HCBSCompliance!$CY$2:$CY$455,"*Partially*")   + COUNTIFS(HCBSCompliance!$I$2:$I$455,$A8, HCBSCompliance!$D$2:$D$455, "*905*", HCBSCompliance!$G$2:$G$455,"*Submitted*", HCBSCompliance!$CY$2:$CY$455,"*Partially*")   + COUNTIFS(HCBSCompliance!$I$2:$I$455,$A8, HCBSCompliance!$D$2:$D$455, "*915*", HCBSCompliance!$G$2:$G$455,"*Submitted*", HCBSCompliance!$CY$2:$CY$455,"*Partially*")   + COUNTIFS(HCBSCompliance!$I$2:$I$455,$A8, HCBSCompliance!$D$2:$D$455, "*910*", HCBSCompliance!$G$2:$G$455,"*Submitted*", HCBSCompliance!$CY$2:$CY$455,"*Partially*")   + COUNTIFS(HCBSCompliance!$I$2:$I$455,$A8, HCBSCompliance!$D$2:$D$455, "*920*", HCBSCompliance!$G$2:$G$455,"*Submitted*", HCBSCompliance!$CY$2:$CY$455,"*Partially*")   + COUNTIFS(HCBSCompliance!$I$2:$I$455,$A8, HCBSCompliance!$D$2:$D$455, "096", HCBSCompliance!$G$2:$G$455,"*Completed*", HCBSCompliance!$CY$2:$CY$455,"*No*")   + COUNTIFS(HCBSCompliance!$I$2:$I$455,$A8, HCBSCompliance!$D$2:$D$455, "*113*", HCBSCompliance!$G$2:$G$455,"*Completed*", HCBSCompliance!$CY$2:$CY$455,"*No*")   + COUNTIFS(HCBSCompliance!$I$2:$I$455,$A8, HCBSCompliance!$D$2:$D$455, "*904*", HCBSCompliance!$G$2:$G$455,"*Completed*", HCBSCompliance!$CY$2:$CY$455,"*No*")   + COUNTIFS(HCBSCompliance!$I$2:$I$455,$A8, HCBSCompliance!$D$2:$D$455, "*905*", HCBSCompliance!$G$2:$G$455,"*Completed*", HCBSCompliance!$CY$2:$CY$455,"*No*")   + COUNTIFS(HCBSCompliance!$I$2:$I$455,$A8, HCBSCompliance!$D$2:$D$455, "*915*", HCBSCompliance!$G$2:$G$455,"*Completed*", HCBSCompliance!$CY$2:$CY$455,"*No*")   + COUNTIFS(HCBSCompliance!$I$2:$I$455,$A8, HCBSCompliance!$D$2:$D$455, "*910*", HCBSCompliance!$G$2:$G$455,"*Completed*", HCBSCompliance!$CY$2:$CY$455,"*No*")   + COUNTIFS(HCBSCompliance!$I$2:$I$455,$A8, HCBSCompliance!$D$2:$D$455, "*920*", HCBSCompliance!$G$2:$G$455,"*Completed*", HCBSCompliance!$CY$2:$CY$455,"*No*")   + COUNTIFS(HCBSCompliance!$I$2:$I$455,$A8, HCBSCompliance!$D$2:$D$455, "096", HCBSCompliance!$G$2:$G$455,"*Submitted*", HCBSCompliance!$CY$2:$CY$455,"*No*")   + COUNTIFS(HCBSCompliance!$I$2:$I$455,$A8, HCBSCompliance!$D$2:$D$455, "*113*", HCBSCompliance!$G$2:$G$455,"*Submitted*", HCBSCompliance!$CY$2:$CY$455,"*No*")   + COUNTIFS(HCBSCompliance!$I$2:$I$455,$A8, HCBSCompliance!$D$2:$D$455, "*904*", HCBSCompliance!$G$2:$G$455,"*Submitted*", HCBSCompliance!$CY$2:$CY$455,"*No*")   + COUNTIFS(HCBSCompliance!$I$2:$I$455,$A8, HCBSCompliance!$D$2:$D$455, "*905*", HCBSCompliance!$G$2:$G$455,"*Submitted*", HCBSCompliance!$CY$2:$CY$455,"*No*")   + COUNTIFS(HCBSCompliance!$I$2:$I$455,$A8, HCBSCompliance!$D$2:$D$455, "*915*", HCBSCompliance!$G$2:$G$455,"*Submitted*", HCBSCompliance!$CY$2:$CY$455,"*No*")   + COUNTIFS(HCBSCompliance!$I$2:$I$455,$A8, HCBSCompliance!$D$2:$D$455, "*910*", HCBSCompliance!$G$2:$G$455,"*Submitted*", HCBSCompliance!$CY$2:$CY$455,"*No*")   + COUNTIFS(HCBSCompliance!$I$2:$I$455,$A8, HCBSCompliance!$D$2:$D$455, "*920*", HCBSCompliance!$G$2:$G$455,"*Submitted*", HCBSCompliance!$CY$2:$CY$455,"*No*")</f>
        <v>0</v>
      </c>
      <c r="M8" s="55">
        <f>COUNTIFS(HCBSCompliance!$I$2:$I$455,$A8, HCBSCompliance!$D$2:$D$455, "096", HCBSCompliance!$G$2:$G$455,"*Completed*", HCBSCompliance!$DI$2:$DI$455,"*Partially*")   + COUNTIFS(HCBSCompliance!$I$2:$I$455,$A8, HCBSCompliance!$D$2:$D$455, "*113*", HCBSCompliance!$G$2:$G$455,"*Completed*", HCBSCompliance!$DI$2:$DI$455,"*Partially*")   + COUNTIFS(HCBSCompliance!$I$2:$I$455,$A8, HCBSCompliance!$D$2:$D$455, "*904*", HCBSCompliance!$G$2:$G$455,"*Completed*", HCBSCompliance!$DI$2:$DI$455,"*Partially*")   + COUNTIFS(HCBSCompliance!$I$2:$I$455,$A8, HCBSCompliance!$D$2:$D$455, "*905*", HCBSCompliance!$G$2:$G$455,"*Completed*", HCBSCompliance!$DI$2:$DI$455,"*Partially*")   + COUNTIFS(HCBSCompliance!$I$2:$I$455,$A8, HCBSCompliance!$D$2:$D$455, "*915*", HCBSCompliance!$G$2:$G$455,"*Completed*", HCBSCompliance!$DI$2:$DI$455,"*Partially*")   + COUNTIFS(HCBSCompliance!$I$2:$I$455,$A8, HCBSCompliance!$D$2:$D$455, "*910*", HCBSCompliance!$G$2:$G$455,"*Completed*", HCBSCompliance!$DI$2:$DI$455,"*Partially*")   + COUNTIFS(HCBSCompliance!$I$2:$I$455,$A8, HCBSCompliance!$D$2:$D$455, "*920*", HCBSCompliance!$G$2:$G$455,"*Completed*", HCBSCompliance!$DI$2:$DI$455,"*Partially*")   + COUNTIFS(HCBSCompliance!$I$2:$I$455,$A8, HCBSCompliance!$D$2:$D$455, "096", HCBSCompliance!$G$2:$G$455,"*Submitted*", HCBSCompliance!$DI$2:$DI$455,"*Partially*")   + COUNTIFS(HCBSCompliance!$I$2:$I$455,$A8, HCBSCompliance!$D$2:$D$455, "*113*", HCBSCompliance!$G$2:$G$455,"*Submitted*", HCBSCompliance!$DI$2:$DI$455,"*Partially*")   + COUNTIFS(HCBSCompliance!$I$2:$I$455,$A8, HCBSCompliance!$D$2:$D$455, "*904*", HCBSCompliance!$G$2:$G$455,"*Submitted*", HCBSCompliance!$DI$2:$DI$455,"*Partially*")   + COUNTIFS(HCBSCompliance!$I$2:$I$455,$A8, HCBSCompliance!$D$2:$D$455, "*905*", HCBSCompliance!$G$2:$G$455,"*Submitted*", HCBSCompliance!$DI$2:$DI$455,"*Partially*")   + COUNTIFS(HCBSCompliance!$I$2:$I$455,$A8, HCBSCompliance!$D$2:$D$455, "*915*", HCBSCompliance!$G$2:$G$455,"*Submitted*", HCBSCompliance!$DI$2:$DI$455,"*Partially*")   + COUNTIFS(HCBSCompliance!$I$2:$I$455,$A8, HCBSCompliance!$D$2:$D$455, "*910*", HCBSCompliance!$G$2:$G$455,"*Submitted*", HCBSCompliance!$DI$2:$DI$455,"*Partially*")   + COUNTIFS(HCBSCompliance!$I$2:$I$455,$A8, HCBSCompliance!$D$2:$D$455, "*920*", HCBSCompliance!$G$2:$G$455,"*Submitted*", HCBSCompliance!$DI$2:$DI$455,"*Partially*")   + COUNTIFS(HCBSCompliance!$I$2:$I$455,$A8, HCBSCompliance!$D$2:$D$455, "096", HCBSCompliance!$G$2:$G$455,"*Completed*", HCBSCompliance!$DI$2:$DI$455,"*No*")   + COUNTIFS(HCBSCompliance!$I$2:$I$455,$A8, HCBSCompliance!$D$2:$D$455, "*113*", HCBSCompliance!$G$2:$G$455,"*Completed*", HCBSCompliance!$DI$2:$DI$455,"*No*")   + COUNTIFS(HCBSCompliance!$I$2:$I$455,$A8, HCBSCompliance!$D$2:$D$455, "*904*", HCBSCompliance!$G$2:$G$455,"*Completed*", HCBSCompliance!$DI$2:$DI$455,"*No*")   + COUNTIFS(HCBSCompliance!$I$2:$I$455,$A8, HCBSCompliance!$D$2:$D$455, "*905*", HCBSCompliance!$G$2:$G$455,"*Completed*", HCBSCompliance!$DI$2:$DI$455,"*No*")   + COUNTIFS(HCBSCompliance!$I$2:$I$455,$A8, HCBSCompliance!$D$2:$D$455, "*915*", HCBSCompliance!$G$2:$G$455,"*Completed*", HCBSCompliance!$DI$2:$DI$455,"*No*")   + COUNTIFS(HCBSCompliance!$I$2:$I$455,$A8, HCBSCompliance!$D$2:$D$455, "*910*", HCBSCompliance!$G$2:$G$455,"*Completed*", HCBSCompliance!$DI$2:$DI$455,"*No*")   + COUNTIFS(HCBSCompliance!$I$2:$I$455,$A8, HCBSCompliance!$D$2:$D$455, "*920*", HCBSCompliance!$G$2:$G$455,"*Completed*", HCBSCompliance!$DI$2:$DI$455,"*No*")   + COUNTIFS(HCBSCompliance!$I$2:$I$455,$A8, HCBSCompliance!$D$2:$D$455, "096", HCBSCompliance!$G$2:$G$455,"*Submitted*", HCBSCompliance!$DI$2:$DI$455,"*No*")   + COUNTIFS(HCBSCompliance!$I$2:$I$455,$A8, HCBSCompliance!$D$2:$D$455, "*113*", HCBSCompliance!$G$2:$G$455,"*Submitted*", HCBSCompliance!$DI$2:$DI$455,"*No*")   + COUNTIFS(HCBSCompliance!$I$2:$I$455,$A8, HCBSCompliance!$D$2:$D$455, "*904*", HCBSCompliance!$G$2:$G$455,"*Submitted*", HCBSCompliance!$DI$2:$DI$455,"*No*")   + COUNTIFS(HCBSCompliance!$I$2:$I$455,$A8, HCBSCompliance!$D$2:$D$455, "*905*", HCBSCompliance!$G$2:$G$455,"*Submitted*", HCBSCompliance!$DI$2:$DI$455,"*No*")   + COUNTIFS(HCBSCompliance!$I$2:$I$455,$A8, HCBSCompliance!$D$2:$D$455, "*915*", HCBSCompliance!$G$2:$G$455,"*Submitted*", HCBSCompliance!$DI$2:$DI$455,"*No*")   + COUNTIFS(HCBSCompliance!$I$2:$I$455,$A8, HCBSCompliance!$D$2:$D$455, "*910*", HCBSCompliance!$G$2:$G$455,"*Submitted*", HCBSCompliance!$DI$2:$DI$455,"*No*")   + COUNTIFS(HCBSCompliance!$I$2:$I$455,$A8, HCBSCompliance!$D$2:$D$455, "*920*", HCBSCompliance!$G$2:$G$455,"*Submitted*", HCBSCompliance!$DI$2:$DI$455,"*No*")</f>
        <v>0</v>
      </c>
      <c r="N8" s="55">
        <f>COUNTIFS(HCBSCompliance!$I$2:$I$455,$A8, HCBSCompliance!$D$2:$D$455, "096", HCBSCompliance!$G$2:$G$455,"*Completed*", HCBSCompliance!$DQ$2:$DQ$455,"*Partially*")   + COUNTIFS(HCBSCompliance!$I$2:$I$455,$A8, HCBSCompliance!$D$2:$D$455, "*113*", HCBSCompliance!$G$2:$G$455,"*Completed*", HCBSCompliance!$DQ$2:$DQ$455,"*Partially*")   + COUNTIFS(HCBSCompliance!$I$2:$I$455,$A8, HCBSCompliance!$D$2:$D$455, "*904*", HCBSCompliance!$G$2:$G$455,"*Completed*", HCBSCompliance!$DQ$2:$DQ$455,"*Partially*")   + COUNTIFS(HCBSCompliance!$I$2:$I$455,$A8, HCBSCompliance!$D$2:$D$455, "*905*", HCBSCompliance!$G$2:$G$455,"*Completed*", HCBSCompliance!$DQ$2:$DQ$455,"*Partially*")   + COUNTIFS(HCBSCompliance!$I$2:$I$455,$A8, HCBSCompliance!$D$2:$D$455, "*915*", HCBSCompliance!$G$2:$G$455,"*Completed*", HCBSCompliance!$DQ$2:$DQ$455,"*Partially*")   + COUNTIFS(HCBSCompliance!$I$2:$I$455,$A8, HCBSCompliance!$D$2:$D$455, "*910*", HCBSCompliance!$G$2:$G$455,"*Completed*", HCBSCompliance!$DQ$2:$DQ$455,"*Partially*")   + COUNTIFS(HCBSCompliance!$I$2:$I$455,$A8, HCBSCompliance!$D$2:$D$455, "*920*", HCBSCompliance!$G$2:$G$455,"*Completed*", HCBSCompliance!$DQ$2:$DQ$455,"*Partially*")   + COUNTIFS(HCBSCompliance!$I$2:$I$455,$A8, HCBSCompliance!$D$2:$D$455, "096", HCBSCompliance!$G$2:$G$455,"*Submitted*", HCBSCompliance!$DQ$2:$DQ$455,"*Partially*")   + COUNTIFS(HCBSCompliance!$I$2:$I$455,$A8, HCBSCompliance!$D$2:$D$455, "*113*", HCBSCompliance!$G$2:$G$455,"*Submitted*", HCBSCompliance!$DQ$2:$DQ$455,"*Partially*")   + COUNTIFS(HCBSCompliance!$I$2:$I$455,$A8, HCBSCompliance!$D$2:$D$455, "*904*", HCBSCompliance!$G$2:$G$455,"*Submitted*", HCBSCompliance!$DQ$2:$DQ$455,"*Partially*")   + COUNTIFS(HCBSCompliance!$I$2:$I$455,$A8, HCBSCompliance!$D$2:$D$455, "*905*", HCBSCompliance!$G$2:$G$455,"*Submitted*", HCBSCompliance!$DQ$2:$DQ$455,"*Partially*")   + COUNTIFS(HCBSCompliance!$I$2:$I$455,$A8, HCBSCompliance!$D$2:$D$455, "*915*", HCBSCompliance!$G$2:$G$455,"*Submitted*", HCBSCompliance!$DQ$2:$DQ$455,"*Partially*")   + COUNTIFS(HCBSCompliance!$I$2:$I$455,$A8, HCBSCompliance!$D$2:$D$455, "*910*", HCBSCompliance!$G$2:$G$455,"*Submitted*", HCBSCompliance!$DQ$2:$DQ$455,"*Partially*")   + COUNTIFS(HCBSCompliance!$I$2:$I$455,$A8, HCBSCompliance!$D$2:$D$455, "*920*", HCBSCompliance!$G$2:$G$455,"*Submitted*", HCBSCompliance!$DQ$2:$DQ$455,"*Partially*")   + COUNTIFS(HCBSCompliance!$I$2:$I$455,$A8, HCBSCompliance!$D$2:$D$455, "096", HCBSCompliance!$G$2:$G$455,"*Completed*", HCBSCompliance!$DQ$2:$DQ$455,"*No*")   + COUNTIFS(HCBSCompliance!$I$2:$I$455,$A8, HCBSCompliance!$D$2:$D$455, "*113*", HCBSCompliance!$G$2:$G$455,"*Completed*", HCBSCompliance!$DQ$2:$DQ$455,"*No*")   + COUNTIFS(HCBSCompliance!$I$2:$I$455,$A8, HCBSCompliance!$D$2:$D$455, "*904*", HCBSCompliance!$G$2:$G$455,"*Completed*", HCBSCompliance!$DQ$2:$DQ$455,"*No*")   + COUNTIFS(HCBSCompliance!$I$2:$I$455,$A8, HCBSCompliance!$D$2:$D$455, "*905*", HCBSCompliance!$G$2:$G$455,"*Completed*", HCBSCompliance!$DQ$2:$DQ$455,"*No*")   + COUNTIFS(HCBSCompliance!$I$2:$I$455,$A8, HCBSCompliance!$D$2:$D$455, "*915*", HCBSCompliance!$G$2:$G$455,"*Completed*", HCBSCompliance!$DQ$2:$DQ$455,"*No*")   + COUNTIFS(HCBSCompliance!$I$2:$I$455,$A8, HCBSCompliance!$D$2:$D$455, "*910*", HCBSCompliance!$G$2:$G$455,"*Completed*", HCBSCompliance!$DQ$2:$DQ$455,"*No*")   + COUNTIFS(HCBSCompliance!$I$2:$I$455,$A8, HCBSCompliance!$D$2:$D$455, "*920*", HCBSCompliance!$G$2:$G$455,"*Completed*", HCBSCompliance!$DQ$2:$DQ$455,"*No*")   + COUNTIFS(HCBSCompliance!$I$2:$I$455,$A8, HCBSCompliance!$D$2:$D$455, "096", HCBSCompliance!$G$2:$G$455,"*Submitted*", HCBSCompliance!$DQ$2:$DQ$455,"*No*")   + COUNTIFS(HCBSCompliance!$I$2:$I$455,$A8, HCBSCompliance!$D$2:$D$455, "*113*", HCBSCompliance!$G$2:$G$455,"*Submitted*", HCBSCompliance!$DQ$2:$DQ$455,"*No*")   + COUNTIFS(HCBSCompliance!$I$2:$I$455,$A8, HCBSCompliance!$D$2:$D$455, "*904*", HCBSCompliance!$G$2:$G$455,"*Submitted*", HCBSCompliance!$DQ$2:$DQ$455,"*No*")   + COUNTIFS(HCBSCompliance!$I$2:$I$455,$A8, HCBSCompliance!$D$2:$D$455, "*905*", HCBSCompliance!$G$2:$G$455,"*Submitted*", HCBSCompliance!$DQ$2:$DQ$455,"*No*")   + COUNTIFS(HCBSCompliance!$I$2:$I$455,$A8, HCBSCompliance!$D$2:$D$455, "*915*", HCBSCompliance!$G$2:$G$455,"*Submitted*", HCBSCompliance!$DQ$2:$DQ$455,"*No*")   + COUNTIFS(HCBSCompliance!$I$2:$I$455,$A8, HCBSCompliance!$D$2:$D$455, "*910*", HCBSCompliance!$G$2:$G$455,"*Submitted*", HCBSCompliance!$DQ$2:$DQ$455,"*No*")   + COUNTIFS(HCBSCompliance!$I$2:$I$455,$A8, HCBSCompliance!$D$2:$D$455, "*920*", HCBSCompliance!$G$2:$G$455,"*Submitted*", HCBSCompliance!$DQ$2:$DQ$455,"*No*")</f>
        <v>0</v>
      </c>
      <c r="O8" s="55">
        <f>COUNTIFS(HCBSCompliance!$I$2:$I$455,$A8, HCBSCompliance!$D$2:$D$455, "096", HCBSCompliance!$G$2:$G$455,"*Completed*", HCBSCompliance!$EC$2:$EC$455,"*Partially*")   + COUNTIFS(HCBSCompliance!$I$2:$I$455,$A8, HCBSCompliance!$D$2:$D$455, "*113*", HCBSCompliance!$G$2:$G$455,"*Completed*", HCBSCompliance!$EC$2:$EC$455,"*Partially*")   + COUNTIFS(HCBSCompliance!$I$2:$I$455,$A8, HCBSCompliance!$D$2:$D$455, "*904*", HCBSCompliance!$G$2:$G$455,"*Completed*", HCBSCompliance!$EC$2:$EC$455,"*Partially*")   + COUNTIFS(HCBSCompliance!$I$2:$I$455,$A8, HCBSCompliance!$D$2:$D$455, "*905*", HCBSCompliance!$G$2:$G$455,"*Completed*", HCBSCompliance!$EC$2:$EC$455,"*Partially*")   + COUNTIFS(HCBSCompliance!$I$2:$I$455,$A8, HCBSCompliance!$D$2:$D$455, "*915*", HCBSCompliance!$G$2:$G$455,"*Completed*", HCBSCompliance!$EC$2:$EC$455,"*Partially*")   + COUNTIFS(HCBSCompliance!$I$2:$I$455,$A8, HCBSCompliance!$D$2:$D$455, "*910*", HCBSCompliance!$G$2:$G$455,"*Completed*", HCBSCompliance!$EC$2:$EC$455,"*Partially*")   + COUNTIFS(HCBSCompliance!$I$2:$I$455,$A8, HCBSCompliance!$D$2:$D$455, "*920*", HCBSCompliance!$G$2:$G$455,"*Completed*", HCBSCompliance!$EC$2:$EC$455,"*Partially*")   + COUNTIFS(HCBSCompliance!$I$2:$I$455,$A8, HCBSCompliance!$D$2:$D$455, "096", HCBSCompliance!$G$2:$G$455,"*Submitted*", HCBSCompliance!$EC$2:$EC$455,"*Partially*")   + COUNTIFS(HCBSCompliance!$I$2:$I$455,$A8, HCBSCompliance!$D$2:$D$455, "*113*", HCBSCompliance!$G$2:$G$455,"*Submitted*", HCBSCompliance!$EC$2:$EC$455,"*Partially*")   + COUNTIFS(HCBSCompliance!$I$2:$I$455,$A8, HCBSCompliance!$D$2:$D$455, "*904*", HCBSCompliance!$G$2:$G$455,"*Submitted*", HCBSCompliance!$EC$2:$EC$455,"*Partially*")   + COUNTIFS(HCBSCompliance!$I$2:$I$455,$A8, HCBSCompliance!$D$2:$D$455, "*905*", HCBSCompliance!$G$2:$G$455,"*Submitted*", HCBSCompliance!$EC$2:$EC$455,"*Partially*")   + COUNTIFS(HCBSCompliance!$I$2:$I$455,$A8, HCBSCompliance!$D$2:$D$455, "*915*", HCBSCompliance!$G$2:$G$455,"*Submitted*", HCBSCompliance!$EC$2:$EC$455,"*Partially*")   + COUNTIFS(HCBSCompliance!$I$2:$I$455,$A8, HCBSCompliance!$D$2:$D$455, "*910*", HCBSCompliance!$G$2:$G$455,"*Submitted*", HCBSCompliance!$EC$2:$EC$455,"*Partially*")   + COUNTIFS(HCBSCompliance!$I$2:$I$455,$A8, HCBSCompliance!$D$2:$D$455, "*920*", HCBSCompliance!$G$2:$G$455,"*Submitted*", HCBSCompliance!$EC$2:$EC$455,"*Partially*")   + COUNTIFS(HCBSCompliance!$I$2:$I$455,$A8, HCBSCompliance!$D$2:$D$455, "096", HCBSCompliance!$G$2:$G$455,"*Completed*", HCBSCompliance!$EC$2:$EC$455,"*No*")   + COUNTIFS(HCBSCompliance!$I$2:$I$455,$A8, HCBSCompliance!$D$2:$D$455, "*113*", HCBSCompliance!$G$2:$G$455,"*Completed*", HCBSCompliance!$EC$2:$EC$455,"*No*")   + COUNTIFS(HCBSCompliance!$I$2:$I$455,$A8, HCBSCompliance!$D$2:$D$455, "*904*", HCBSCompliance!$G$2:$G$455,"*Completed*", HCBSCompliance!$EC$2:$EC$455,"*No*")   + COUNTIFS(HCBSCompliance!$I$2:$I$455,$A8, HCBSCompliance!$D$2:$D$455, "*905*", HCBSCompliance!$G$2:$G$455,"*Completed*", HCBSCompliance!$EC$2:$EC$455,"*No*")   + COUNTIFS(HCBSCompliance!$I$2:$I$455,$A8, HCBSCompliance!$D$2:$D$455, "*915*", HCBSCompliance!$G$2:$G$455,"*Completed*", HCBSCompliance!$EC$2:$EC$455,"*No*")   + COUNTIFS(HCBSCompliance!$I$2:$I$455,$A8, HCBSCompliance!$D$2:$D$455, "*910*", HCBSCompliance!$G$2:$G$455,"*Completed*", HCBSCompliance!$EC$2:$EC$455,"*No*")   + COUNTIFS(HCBSCompliance!$I$2:$I$455,$A8, HCBSCompliance!$D$2:$D$455, "*920*", HCBSCompliance!$G$2:$G$455,"*Completed*", HCBSCompliance!$EC$2:$EC$455,"*No*")   + COUNTIFS(HCBSCompliance!$I$2:$I$455,$A8, HCBSCompliance!$D$2:$D$455, "096", HCBSCompliance!$G$2:$G$455,"*Submitted*", HCBSCompliance!$EC$2:$EC$455,"*No*")   + COUNTIFS(HCBSCompliance!$I$2:$I$455,$A8, HCBSCompliance!$D$2:$D$455, "*113*", HCBSCompliance!$G$2:$G$455,"*Submitted*", HCBSCompliance!$EC$2:$EC$455,"*No*")   + COUNTIFS(HCBSCompliance!$I$2:$I$455,$A8, HCBSCompliance!$D$2:$D$455, "*904*", HCBSCompliance!$G$2:$G$455,"*Submitted*", HCBSCompliance!$EC$2:$EC$455,"*No*")   + COUNTIFS(HCBSCompliance!$I$2:$I$455,$A8, HCBSCompliance!$D$2:$D$455, "*905*", HCBSCompliance!$G$2:$G$455,"*Submitted*", HCBSCompliance!$EC$2:$EC$455,"*No*")   + COUNTIFS(HCBSCompliance!$I$2:$I$455,$A8, HCBSCompliance!$D$2:$D$455, "*915*", HCBSCompliance!$G$2:$G$455,"*Submitted*", HCBSCompliance!$EC$2:$EC$455,"*No*")   + COUNTIFS(HCBSCompliance!$I$2:$I$455,$A8, HCBSCompliance!$D$2:$D$455, "*910*", HCBSCompliance!$G$2:$G$455,"*Submitted*", HCBSCompliance!$EC$2:$EC$455,"*No*")   + COUNTIFS(HCBSCompliance!$I$2:$I$455,$A8, HCBSCompliance!$D$2:$D$455, "*920*", HCBSCompliance!$G$2:$G$455,"*Submitted*", HCBSCompliance!$EC$2:$EC$455,"*No*")</f>
        <v>0</v>
      </c>
      <c r="P8" s="55">
        <f>COUNTIFS(HCBSCompliance!$I$2:$I$455,$A8, HCBSCompliance!$D$2:$D$455, "096", HCBSCompliance!$G$2:$G$455,"*Completed*", HCBSCompliance!$EM$2:$EM$455,"*Partially*")   + COUNTIFS(HCBSCompliance!$I$2:$I$455,$A8, HCBSCompliance!$D$2:$D$455, "*113*", HCBSCompliance!$G$2:$G$455,"*Completed*", HCBSCompliance!$EM$2:$EM$455,"*Partially*")   + COUNTIFS(HCBSCompliance!$I$2:$I$455,$A8, HCBSCompliance!$D$2:$D$455, "*904*", HCBSCompliance!$G$2:$G$455,"*Completed*", HCBSCompliance!$EM$2:$EM$455,"*Partially*")   + COUNTIFS(HCBSCompliance!$I$2:$I$455,$A8, HCBSCompliance!$D$2:$D$455, "*905*", HCBSCompliance!$G$2:$G$455,"*Completed*", HCBSCompliance!$EM$2:$EM$455,"*Partially*")   + COUNTIFS(HCBSCompliance!$I$2:$I$455,$A8, HCBSCompliance!$D$2:$D$455, "*915*", HCBSCompliance!$G$2:$G$455,"*Completed*", HCBSCompliance!$EM$2:$EM$455,"*Partially*")   + COUNTIFS(HCBSCompliance!$I$2:$I$455,$A8, HCBSCompliance!$D$2:$D$455, "*910*", HCBSCompliance!$G$2:$G$455,"*Completed*", HCBSCompliance!$EM$2:$EM$455,"*Partially*")   + COUNTIFS(HCBSCompliance!$I$2:$I$455,$A8, HCBSCompliance!$D$2:$D$455, "*920*", HCBSCompliance!$G$2:$G$455,"*Completed*", HCBSCompliance!$EM$2:$EM$455,"*Partially*")   + COUNTIFS(HCBSCompliance!$I$2:$I$455,$A8, HCBSCompliance!$D$2:$D$455, "096", HCBSCompliance!$G$2:$G$455,"*Submitted*", HCBSCompliance!$EM$2:$EM$455,"*Partially*")   + COUNTIFS(HCBSCompliance!$I$2:$I$455,$A8, HCBSCompliance!$D$2:$D$455, "*113*", HCBSCompliance!$G$2:$G$455,"*Submitted*", HCBSCompliance!$EM$2:$EM$455,"*Partially*")   + COUNTIFS(HCBSCompliance!$I$2:$I$455,$A8, HCBSCompliance!$D$2:$D$455, "*904*", HCBSCompliance!$G$2:$G$455,"*Submitted*", HCBSCompliance!$EM$2:$EM$455,"*Partially*")   + COUNTIFS(HCBSCompliance!$I$2:$I$455,$A8, HCBSCompliance!$D$2:$D$455, "*905*", HCBSCompliance!$G$2:$G$455,"*Submitted*", HCBSCompliance!$EM$2:$EM$455,"*Partially*")   + COUNTIFS(HCBSCompliance!$I$2:$I$455,$A8, HCBSCompliance!$D$2:$D$455, "*915*", HCBSCompliance!$G$2:$G$455,"*Submitted*", HCBSCompliance!$EM$2:$EM$455,"*Partially*")   + COUNTIFS(HCBSCompliance!$I$2:$I$455,$A8, HCBSCompliance!$D$2:$D$455, "*910*", HCBSCompliance!$G$2:$G$455,"*Submitted*", HCBSCompliance!$EM$2:$EM$455,"*Partially*")   + COUNTIFS(HCBSCompliance!$I$2:$I$455,$A8, HCBSCompliance!$D$2:$D$455, "*920*", HCBSCompliance!$G$2:$G$455,"*Submitted*", HCBSCompliance!$EM$2:$EM$455,"*Partially*")   + COUNTIFS(HCBSCompliance!$I$2:$I$455,$A8, HCBSCompliance!$D$2:$D$455, "096", HCBSCompliance!$G$2:$G$455,"*Completed*", HCBSCompliance!$EM$2:$EM$455,"*No*")   + COUNTIFS(HCBSCompliance!$I$2:$I$455,$A8, HCBSCompliance!$D$2:$D$455, "*113*", HCBSCompliance!$G$2:$G$455,"*Completed*", HCBSCompliance!$EM$2:$EM$455,"*No*")   + COUNTIFS(HCBSCompliance!$I$2:$I$455,$A8, HCBSCompliance!$D$2:$D$455, "*904*", HCBSCompliance!$G$2:$G$455,"*Completed*", HCBSCompliance!$EM$2:$EM$455,"*No*")   + COUNTIFS(HCBSCompliance!$I$2:$I$455,$A8, HCBSCompliance!$D$2:$D$455, "*905*", HCBSCompliance!$G$2:$G$455,"*Completed*", HCBSCompliance!$EM$2:$EM$455,"*No*")   + COUNTIFS(HCBSCompliance!$I$2:$I$455,$A8, HCBSCompliance!$D$2:$D$455, "*915*", HCBSCompliance!$G$2:$G$455,"*Completed*", HCBSCompliance!$EM$2:$EM$455,"*No*")   + COUNTIFS(HCBSCompliance!$I$2:$I$455,$A8, HCBSCompliance!$D$2:$D$455, "*910*", HCBSCompliance!$G$2:$G$455,"*Completed*", HCBSCompliance!$EM$2:$EM$455,"*No*")   + COUNTIFS(HCBSCompliance!$I$2:$I$455,$A8, HCBSCompliance!$D$2:$D$455, "*920*", HCBSCompliance!$G$2:$G$455,"*Completed*", HCBSCompliance!$EM$2:$EM$455,"*No*")   + COUNTIFS(HCBSCompliance!$I$2:$I$455,$A8, HCBSCompliance!$D$2:$D$455, "096", HCBSCompliance!$G$2:$G$455,"*Submitted*", HCBSCompliance!$EM$2:$EM$455,"*No*")   + COUNTIFS(HCBSCompliance!$I$2:$I$455,$A8, HCBSCompliance!$D$2:$D$455, "*113*", HCBSCompliance!$G$2:$G$455,"*Submitted*", HCBSCompliance!$EM$2:$EM$455,"*No*")   + COUNTIFS(HCBSCompliance!$I$2:$I$455,$A8, HCBSCompliance!$D$2:$D$455, "*904*", HCBSCompliance!$G$2:$G$455,"*Submitted*", HCBSCompliance!$EM$2:$EM$455,"*No*")   + COUNTIFS(HCBSCompliance!$I$2:$I$455,$A8, HCBSCompliance!$D$2:$D$455, "*905*", HCBSCompliance!$G$2:$G$455,"*Submitted*", HCBSCompliance!$EM$2:$EM$455,"*No*")   + COUNTIFS(HCBSCompliance!$I$2:$I$455,$A8, HCBSCompliance!$D$2:$D$455, "*915*", HCBSCompliance!$G$2:$G$455,"*Submitted*", HCBSCompliance!$EM$2:$EM$455,"*No*")   + COUNTIFS(HCBSCompliance!$I$2:$I$455,$A8, HCBSCompliance!$D$2:$D$455, "*910*", HCBSCompliance!$G$2:$G$455,"*Submitted*", HCBSCompliance!$EM$2:$EM$455,"*No*")   + COUNTIFS(HCBSCompliance!$I$2:$I$455,$A8, HCBSCompliance!$D$2:$D$455, "*920*", HCBSCompliance!$G$2:$G$455,"*Submitted*", HCBSCompliance!$EM$2:$EM$455,"*No*")</f>
        <v>0</v>
      </c>
      <c r="Q8" s="55">
        <f>COUNTIFS(HCBSCompliance!$I$2:$I$455,$A8, HCBSCompliance!$D$2:$D$455, "096", HCBSCompliance!$G$2:$G$455,"*Completed*", HCBSCompliance!$ES$2:$ES$455,"*Partially*")   + COUNTIFS(HCBSCompliance!$I$2:$I$455,$A8, HCBSCompliance!$D$2:$D$455, "*113*", HCBSCompliance!$G$2:$G$455,"*Completed*", HCBSCompliance!$ES$2:$ES$455,"*Partially*")   + COUNTIFS(HCBSCompliance!$I$2:$I$455,$A8, HCBSCompliance!$D$2:$D$455, "*904*", HCBSCompliance!$G$2:$G$455,"*Completed*", HCBSCompliance!$ES$2:$ES$455,"*Partially*")   + COUNTIFS(HCBSCompliance!$I$2:$I$455,$A8, HCBSCompliance!$D$2:$D$455, "*905*", HCBSCompliance!$G$2:$G$455,"*Completed*", HCBSCompliance!$ES$2:$ES$455,"*Partially*")   + COUNTIFS(HCBSCompliance!$I$2:$I$455,$A8, HCBSCompliance!$D$2:$D$455, "*915*", HCBSCompliance!$G$2:$G$455,"*Completed*", HCBSCompliance!$ES$2:$ES$455,"*Partially*")   + COUNTIFS(HCBSCompliance!$I$2:$I$455,$A8, HCBSCompliance!$D$2:$D$455, "*910*", HCBSCompliance!$G$2:$G$455,"*Completed*", HCBSCompliance!$ES$2:$ES$455,"*Partially*")   + COUNTIFS(HCBSCompliance!$I$2:$I$455,$A8, HCBSCompliance!$D$2:$D$455, "*920*", HCBSCompliance!$G$2:$G$455,"*Completed*", HCBSCompliance!$ES$2:$ES$455,"*Partially*")   + COUNTIFS(HCBSCompliance!$I$2:$I$455,$A8, HCBSCompliance!$D$2:$D$455, "096", HCBSCompliance!$G$2:$G$455,"*Submitted*", HCBSCompliance!$ES$2:$ES$455,"*Partially*")   + COUNTIFS(HCBSCompliance!$I$2:$I$455,$A8, HCBSCompliance!$D$2:$D$455, "*113*", HCBSCompliance!$G$2:$G$455,"*Submitted*", HCBSCompliance!$ES$2:$ES$455,"*Partially*")   + COUNTIFS(HCBSCompliance!$I$2:$I$455,$A8, HCBSCompliance!$D$2:$D$455, "*904*", HCBSCompliance!$G$2:$G$455,"*Submitted*", HCBSCompliance!$ES$2:$ES$455,"*Partially*")   + COUNTIFS(HCBSCompliance!$I$2:$I$455,$A8, HCBSCompliance!$D$2:$D$455, "*905*", HCBSCompliance!$G$2:$G$455,"*Submitted*", HCBSCompliance!$ES$2:$ES$455,"*Partially*")   + COUNTIFS(HCBSCompliance!$I$2:$I$455,$A8, HCBSCompliance!$D$2:$D$455, "*915*", HCBSCompliance!$G$2:$G$455,"*Submitted*", HCBSCompliance!$ES$2:$ES$455,"*Partially*")   + COUNTIFS(HCBSCompliance!$I$2:$I$455,$A8, HCBSCompliance!$D$2:$D$455, "*910*", HCBSCompliance!$G$2:$G$455,"*Submitted*", HCBSCompliance!$ES$2:$ES$455,"*Partially*")   + COUNTIFS(HCBSCompliance!$I$2:$I$455,$A8, HCBSCompliance!$D$2:$D$455, "*920*", HCBSCompliance!$G$2:$G$455,"*Submitted*", HCBSCompliance!$ES$2:$ES$455,"*Partially*")   + COUNTIFS(HCBSCompliance!$I$2:$I$455,$A8, HCBSCompliance!$D$2:$D$455, "096", HCBSCompliance!$G$2:$G$455,"*Completed*", HCBSCompliance!$ES$2:$ES$455,"*No*")   + COUNTIFS(HCBSCompliance!$I$2:$I$455,$A8, HCBSCompliance!$D$2:$D$455, "*113*", HCBSCompliance!$G$2:$G$455,"*Completed*", HCBSCompliance!$ES$2:$ES$455,"*No*")   + COUNTIFS(HCBSCompliance!$I$2:$I$455,$A8, HCBSCompliance!$D$2:$D$455, "*904*", HCBSCompliance!$G$2:$G$455,"*Completed*", HCBSCompliance!$ES$2:$ES$455,"*No*")   + COUNTIFS(HCBSCompliance!$I$2:$I$455,$A8, HCBSCompliance!$D$2:$D$455, "*905*", HCBSCompliance!$G$2:$G$455,"*Completed*", HCBSCompliance!$ES$2:$ES$455,"*No*")   + COUNTIFS(HCBSCompliance!$I$2:$I$455,$A8, HCBSCompliance!$D$2:$D$455, "*915*", HCBSCompliance!$G$2:$G$455,"*Completed*", HCBSCompliance!$ES$2:$ES$455,"*No*")   + COUNTIFS(HCBSCompliance!$I$2:$I$455,$A8, HCBSCompliance!$D$2:$D$455, "*910*", HCBSCompliance!$G$2:$G$455,"*Completed*", HCBSCompliance!$ES$2:$ES$455,"*No*")   + COUNTIFS(HCBSCompliance!$I$2:$I$455,$A8, HCBSCompliance!$D$2:$D$455, "*920*", HCBSCompliance!$G$2:$G$455,"*Completed*", HCBSCompliance!$ES$2:$ES$455,"*No*")   + COUNTIFS(HCBSCompliance!$I$2:$I$455,$A8, HCBSCompliance!$D$2:$D$455, "096", HCBSCompliance!$G$2:$G$455,"*Submitted*", HCBSCompliance!$ES$2:$ES$455,"*No*")   + COUNTIFS(HCBSCompliance!$I$2:$I$455,$A8, HCBSCompliance!$D$2:$D$455, "*113*", HCBSCompliance!$G$2:$G$455,"*Submitted*", HCBSCompliance!$ES$2:$ES$455,"*No*")   + COUNTIFS(HCBSCompliance!$I$2:$I$455,$A8, HCBSCompliance!$D$2:$D$455, "*904*", HCBSCompliance!$G$2:$G$455,"*Submitted*", HCBSCompliance!$ES$2:$ES$455,"*No*")   + COUNTIFS(HCBSCompliance!$I$2:$I$455,$A8, HCBSCompliance!$D$2:$D$455, "*905*", HCBSCompliance!$G$2:$G$455,"*Submitted*", HCBSCompliance!$ES$2:$ES$455,"*No*")   + COUNTIFS(HCBSCompliance!$I$2:$I$455,$A8, HCBSCompliance!$D$2:$D$455, "*915*", HCBSCompliance!$G$2:$G$455,"*Submitted*", HCBSCompliance!$ES$2:$ES$455,"*No*")   + COUNTIFS(HCBSCompliance!$I$2:$I$455,$A8, HCBSCompliance!$D$2:$D$455, "*910*", HCBSCompliance!$G$2:$G$455,"*Submitted*", HCBSCompliance!$ES$2:$ES$455,"*No*")   + COUNTIFS(HCBSCompliance!$I$2:$I$455,$A8, HCBSCompliance!$D$2:$D$455, "*920*", HCBSCompliance!$G$2:$G$455,"*Submitted*", HCBSCompliance!$ES$2:$ES$455,"*No*")</f>
        <v>0</v>
      </c>
      <c r="R8" s="55">
        <f>COUNTIFS(HCBSCompliance!$I$2:$I$455,$A8, HCBSCompliance!$D$2:$D$455, "096", HCBSCompliance!$G$2:$G$455,"*Completed*", HCBSCompliance!$EY$2:$EY$455,"*Partially*")   + COUNTIFS(HCBSCompliance!$I$2:$I$455,$A8, HCBSCompliance!$D$2:$D$455, "*113*", HCBSCompliance!$G$2:$G$455,"*Completed*", HCBSCompliance!$EY$2:$EY$455,"*Partially*")   + COUNTIFS(HCBSCompliance!$I$2:$I$455,$A8, HCBSCompliance!$D$2:$D$455, "*904*", HCBSCompliance!$G$2:$G$455,"*Completed*", HCBSCompliance!$EY$2:$EY$455,"*Partially*")   + COUNTIFS(HCBSCompliance!$I$2:$I$455,$A8, HCBSCompliance!$D$2:$D$455, "*905*", HCBSCompliance!$G$2:$G$455,"*Completed*", HCBSCompliance!$EY$2:$EY$455,"*Partially*")   + COUNTIFS(HCBSCompliance!$I$2:$I$455,$A8, HCBSCompliance!$D$2:$D$455, "*915*", HCBSCompliance!$G$2:$G$455,"*Completed*", HCBSCompliance!$EY$2:$EY$455,"*Partially*")   + COUNTIFS(HCBSCompliance!$I$2:$I$455,$A8, HCBSCompliance!$D$2:$D$455, "*910*", HCBSCompliance!$G$2:$G$455,"*Completed*", HCBSCompliance!$EY$2:$EY$455,"*Partially*")   + COUNTIFS(HCBSCompliance!$I$2:$I$455,$A8, HCBSCompliance!$D$2:$D$455, "*920*", HCBSCompliance!$G$2:$G$455,"*Completed*", HCBSCompliance!$EY$2:$EY$455,"*Partially*")   + COUNTIFS(HCBSCompliance!$I$2:$I$455,$A8, HCBSCompliance!$D$2:$D$455, "096", HCBSCompliance!$G$2:$G$455,"*Submitted*", HCBSCompliance!$EY$2:$EY$455,"*Partially*")   + COUNTIFS(HCBSCompliance!$I$2:$I$455,$A8, HCBSCompliance!$D$2:$D$455, "*113*", HCBSCompliance!$G$2:$G$455,"*Submitted*", HCBSCompliance!$EY$2:$EY$455,"*Partially*")   + COUNTIFS(HCBSCompliance!$I$2:$I$455,$A8, HCBSCompliance!$D$2:$D$455, "*904*", HCBSCompliance!$G$2:$G$455,"*Submitted*", HCBSCompliance!$EY$2:$EY$455,"*Partially*")   + COUNTIFS(HCBSCompliance!$I$2:$I$455,$A8, HCBSCompliance!$D$2:$D$455, "*905*", HCBSCompliance!$G$2:$G$455,"*Submitted*", HCBSCompliance!$EY$2:$EY$455,"*Partially*")   + COUNTIFS(HCBSCompliance!$I$2:$I$455,$A8, HCBSCompliance!$D$2:$D$455, "*915*", HCBSCompliance!$G$2:$G$455,"*Submitted*", HCBSCompliance!$EY$2:$EY$455,"*Partially*")   + COUNTIFS(HCBSCompliance!$I$2:$I$455,$A8, HCBSCompliance!$D$2:$D$455, "*910*", HCBSCompliance!$G$2:$G$455,"*Submitted*", HCBSCompliance!$EY$2:$EY$455,"*Partially*")   + COUNTIFS(HCBSCompliance!$I$2:$I$455,$A8, HCBSCompliance!$D$2:$D$455, "*920*", HCBSCompliance!$G$2:$G$455,"*Submitted*", HCBSCompliance!$EY$2:$EY$455,"*Partially*")   + COUNTIFS(HCBSCompliance!$I$2:$I$455,$A8, HCBSCompliance!$D$2:$D$455, "096", HCBSCompliance!$G$2:$G$455,"*Completed*", HCBSCompliance!$EY$2:$EY$455,"*No*")   + COUNTIFS(HCBSCompliance!$I$2:$I$455,$A8, HCBSCompliance!$D$2:$D$455, "*113*", HCBSCompliance!$G$2:$G$455,"*Completed*", HCBSCompliance!$EY$2:$EY$455,"*No*")   + COUNTIFS(HCBSCompliance!$I$2:$I$455,$A8, HCBSCompliance!$D$2:$D$455, "*904*", HCBSCompliance!$G$2:$G$455,"*Completed*", HCBSCompliance!$EY$2:$EY$455,"*No*")   + COUNTIFS(HCBSCompliance!$I$2:$I$455,$A8, HCBSCompliance!$D$2:$D$455, "*905*", HCBSCompliance!$G$2:$G$455,"*Completed*", HCBSCompliance!$EY$2:$EY$455,"*No*")   + COUNTIFS(HCBSCompliance!$I$2:$I$455,$A8, HCBSCompliance!$D$2:$D$455, "*915*", HCBSCompliance!$G$2:$G$455,"*Completed*", HCBSCompliance!$EY$2:$EY$455,"*No*")   + COUNTIFS(HCBSCompliance!$I$2:$I$455,$A8, HCBSCompliance!$D$2:$D$455, "*910*", HCBSCompliance!$G$2:$G$455,"*Completed*", HCBSCompliance!$EY$2:$EY$455,"*No*")   + COUNTIFS(HCBSCompliance!$I$2:$I$455,$A8, HCBSCompliance!$D$2:$D$455, "*920*", HCBSCompliance!$G$2:$G$455,"*Completed*", HCBSCompliance!$EY$2:$EY$455,"*No*")   + COUNTIFS(HCBSCompliance!$I$2:$I$455,$A8, HCBSCompliance!$D$2:$D$455, "096", HCBSCompliance!$G$2:$G$455,"*Submitted*", HCBSCompliance!$EY$2:$EY$455,"*No*")   + COUNTIFS(HCBSCompliance!$I$2:$I$455,$A8, HCBSCompliance!$D$2:$D$455, "*113*", HCBSCompliance!$G$2:$G$455,"*Submitted*", HCBSCompliance!$EY$2:$EY$455,"*No*")   + COUNTIFS(HCBSCompliance!$I$2:$I$455,$A8, HCBSCompliance!$D$2:$D$455, "*904*", HCBSCompliance!$G$2:$G$455,"*Submitted*", HCBSCompliance!$EY$2:$EY$455,"*No*")   + COUNTIFS(HCBSCompliance!$I$2:$I$455,$A8, HCBSCompliance!$D$2:$D$455, "*905*", HCBSCompliance!$G$2:$G$455,"*Submitted*", HCBSCompliance!$EY$2:$EY$455,"*No*")   + COUNTIFS(HCBSCompliance!$I$2:$I$455,$A8, HCBSCompliance!$D$2:$D$455, "*915*", HCBSCompliance!$G$2:$G$455,"*Submitted*", HCBSCompliance!$EY$2:$EY$455,"*No*")   + COUNTIFS(HCBSCompliance!$I$2:$I$455,$A8, HCBSCompliance!$D$2:$D$455, "*910*", HCBSCompliance!$G$2:$G$455,"*Submitted*", HCBSCompliance!$EY$2:$EY$455,"*No*")   + COUNTIFS(HCBSCompliance!$I$2:$I$455,$A8, HCBSCompliance!$D$2:$D$455, "*920*", HCBSCompliance!$G$2:$G$455,"*Submitted*", HCBSCompliance!$EY$2:$EY$455,"*No*")</f>
        <v>0</v>
      </c>
    </row>
    <row r="9" spans="1:64" hidden="1" x14ac:dyDescent="0.2">
      <c r="A9" s="54" t="s">
        <v>188</v>
      </c>
      <c r="B9" s="55">
        <f>COUNTIFS(HCBSCompliance!$I$2:$I$455,$A9, HCBSCompliance!$D$2:$D$455, "096")  +COUNTIFS(HCBSCompliance!$I$2:$I$455,$A9, HCBSCompliance!$D$2:$D$455, "*113*")  +COUNTIFS(HCBSCompliance!$I$2:$I$455,$A9, HCBSCompliance!$D$2:$D$455, "*904*")  +COUNTIFS(HCBSCompliance!$I$2:$I$455,$A9, HCBSCompliance!$D$2:$D$455, "*905*")  +COUNTIFS(HCBSCompliance!$I$2:$I$455,$A9, HCBSCompliance!$D$2:$D$455, "*915*")  +COUNTIFS(HCBSCompliance!$I$2:$I$455,$A9, HCBSCompliance!$D$2:$D$455, "*910*")  +COUNTIFS(HCBSCompliance!$I$2:$I$455,$A9, HCBSCompliance!$D$2:$D$455, "*920*")</f>
        <v>0</v>
      </c>
      <c r="C9" s="55">
        <f>COUNTIFS(HCBSCompliance!$I$2:$I$455,$A9, HCBSCompliance!$D$2:$D$455, "096", HCBSCompliance!$G$2:$G$455,"*Completed*")  +COUNTIFS(HCBSCompliance!$I$2:$I$455,$A9, HCBSCompliance!$D$2:$D$455, "*113*", HCBSCompliance!$G$2:$G$455,"*Completed*")  +COUNTIFS(HCBSCompliance!$I$2:$I$455,$A9, HCBSCompliance!$D$2:$D$455, "*904*", HCBSCompliance!$G$2:$G$455,"*Completed*")  +COUNTIFS(HCBSCompliance!$I$2:$I$455,$A9, HCBSCompliance!$D$2:$D$455, "*905*", HCBSCompliance!$G$2:$G$455,"*Completed*")  +COUNTIFS(HCBSCompliance!$I$2:$I$455,$A9, HCBSCompliance!$D$2:$D$455, "*915*", HCBSCompliance!$G$2:$G$455,"*Completed*")  +COUNTIFS(HCBSCompliance!$I$2:$I$455,$A9, HCBSCompliance!$D$2:$D$455, "*910*", HCBSCompliance!$G$2:$G$455,"*Completed*")  +COUNTIFS(HCBSCompliance!$I$2:$I$455,$A9, HCBSCompliance!$D$2:$D$455, "*920*", HCBSCompliance!$G$2:$G$455,"*Completed*")  +COUNTIFS(HCBSCompliance!$I$2:$I$455,$A9, HCBSCompliance!$D$2:$D$455, "096", HCBSCompliance!$G$2:$G$455,"*Submitted*")  +COUNTIFS(HCBSCompliance!$I$2:$I$455,$A9, HCBSCompliance!$D$2:$D$455, "*113*", HCBSCompliance!$G$2:$G$455,"*Submitted*")  +COUNTIFS(HCBSCompliance!$I$2:$I$455,$A9, HCBSCompliance!$D$2:$D$455, "*904*", HCBSCompliance!$G$2:$G$455,"*Submitted*")  +COUNTIFS(HCBSCompliance!$I$2:$I$455,$A9, HCBSCompliance!$D$2:$D$455, "*905*", HCBSCompliance!$G$2:$G$455,"*Submitted*")  +COUNTIFS(HCBSCompliance!$I$2:$I$455,$A9, HCBSCompliance!$D$2:$D$455, "*915*", HCBSCompliance!$G$2:$G$455,"*Submitted*")  +COUNTIFS(HCBSCompliance!$I$2:$I$455,$A9, HCBSCompliance!$D$2:$D$455, "*910*", HCBSCompliance!$G$2:$G$455,"*Submitted*")  +COUNTIFS(HCBSCompliance!$I$2:$I$455,$A9, HCBSCompliance!$D$2:$D$455, "*920*", HCBSCompliance!$G$2:$G$455,"*Submitted*")</f>
        <v>0</v>
      </c>
      <c r="D9" s="56" t="str">
        <f t="shared" si="0"/>
        <v>n/a</v>
      </c>
      <c r="E9" s="56" t="str">
        <f>IFERROR((COUNTIFS(HCBSCompliance!$I$2:$I$455,$A9, HCBSCompliance!$D$2:$D$455, "096", HCBSCompliance!$FA$2:$FA$455,"*no*", HCBSCompliance!$G$2:$G$455, "*Completed*") + COUNTIFS(HCBSCompliance!$I$2:$I$455,$A9, HCBSCompliance!$D$2:$D$455, "*113*", HCBSCompliance!$FA$2:$FA$455,"*no*", HCBSCompliance!$G$2:$G$455, "*Completed*") + COUNTIFS(HCBSCompliance!$I$2:$I$455,$A9, HCBSCompliance!$D$2:$D$455, "*904*", HCBSCompliance!$FA$2:$FA$455,"*no*", HCBSCompliance!$G$2:$G$455, "*Completed*") + COUNTIFS(HCBSCompliance!$I$2:$I$455,$A9, HCBSCompliance!$D$2:$D$455, "*905*", HCBSCompliance!$FA$2:$FA$455,"*no*", HCBSCompliance!$G$2:$G$455, "*Completed*") + COUNTIFS(HCBSCompliance!$I$2:$I$455,$A9, HCBSCompliance!$D$2:$D$455, "*915*", HCBSCompliance!$FA$2:$FA$455,"*no*", HCBSCompliance!$G$2:$G$455, "*Completed*") + COUNTIFS(HCBSCompliance!$I$2:$I$455,$A9, HCBSCompliance!$D$2:$D$455, "*910*", HCBSCompliance!$FA$2:$FA$455,"*no*", HCBSCompliance!$G$2:$G$455, "*Completed*") + COUNTIFS(HCBSCompliance!$I$2:$I$455,$A9, HCBSCompliance!$D$2:$D$455, "*920*", HCBSCompliance!$FA$2:$FA$455,"*no*", HCBSCompliance!$G$2:$G$455, "*Completed*") + COUNTIFS(HCBSCompliance!$I$2:$I$455,$A9, HCBSCompliance!$D$2:$D$455, "096", HCBSCompliance!$FA$2:$FA$455,"*no*", HCBSCompliance!$G$2:$G$455, "*Submitted*") + COUNTIFS(HCBSCompliance!$I$2:$I$455,$A9, HCBSCompliance!$D$2:$D$455, "*113*", HCBSCompliance!$FA$2:$FA$455,"*no*", HCBSCompliance!$G$2:$G$455, "*Submitted*") + COUNTIFS(HCBSCompliance!$I$2:$I$455,$A9, HCBSCompliance!$D$2:$D$455, "*904*", HCBSCompliance!$FA$2:$FA$455,"*no*", HCBSCompliance!$G$2:$G$455, "*Submitted*") + COUNTIFS(HCBSCompliance!$I$2:$I$455,$A9, HCBSCompliance!$D$2:$D$455, "*905*", HCBSCompliance!$FA$2:$FA$455,"*no*", HCBSCompliance!$G$2:$G$455, "*Submitted*") + COUNTIFS(HCBSCompliance!$I$2:$I$455,$A9, HCBSCompliance!$D$2:$D$455, "*915*", HCBSCompliance!$FA$2:$FA$455,"*no*", HCBSCompliance!$G$2:$G$455, "*Submitted*") + COUNTIFS(HCBSCompliance!$I$2:$I$455,$A9, HCBSCompliance!$D$2:$D$455, "*910*", HCBSCompliance!$FA$2:$FA$455,"*no*", HCBSCompliance!$G$2:$G$455, "*Submitted*") + COUNTIFS(HCBSCompliance!$I$2:$I$455,$A9, HCBSCompliance!$D$2:$D$455, "*920*", HCBSCompliance!$FA$2:$FA$455,"*no*", HCBSCompliance!$G$2:$G$455, "*Submitted*"))  /  $C9, "n/a")</f>
        <v>n/a</v>
      </c>
      <c r="F9" s="56" t="str">
        <f>IFERROR((COUNTIFS(HCBSCompliance!$I$2:$I$455,$A9, HCBSCompliance!$D$2:$D$455, "096", HCBSCompliance!$FA$2:$FA$455,"*yes*", HCBSCompliance!$G$2:$G$455, "*Completed*") + COUNTIFS(HCBSCompliance!$I$2:$I$455,$A9, HCBSCompliance!$D$2:$D$455, "*113*", HCBSCompliance!$FA$2:$FA$455,"*yes*", HCBSCompliance!$G$2:$G$455, "*Completed*") + COUNTIFS(HCBSCompliance!$I$2:$I$455,$A9, HCBSCompliance!$D$2:$D$455, "*904*", HCBSCompliance!$FA$2:$FA$455,"*yes*", HCBSCompliance!$G$2:$G$455, "*Completed*") + COUNTIFS(HCBSCompliance!$I$2:$I$455,$A9, HCBSCompliance!$D$2:$D$455, "*905*", HCBSCompliance!$FA$2:$FA$455,"*yes*", HCBSCompliance!$G$2:$G$455, "*Completed*") + COUNTIFS(HCBSCompliance!$I$2:$I$455,$A9, HCBSCompliance!$D$2:$D$455, "*915*", HCBSCompliance!$FA$2:$FA$455,"*yes*", HCBSCompliance!$G$2:$G$455, "*Completed*") + COUNTIFS(HCBSCompliance!$I$2:$I$455,$A9, HCBSCompliance!$D$2:$D$455, "*910*", HCBSCompliance!$FA$2:$FA$455,"*yes*", HCBSCompliance!$G$2:$G$455, "*Completed*") + COUNTIFS(HCBSCompliance!$I$2:$I$455,$A9, HCBSCompliance!$D$2:$D$455, "*920*", HCBSCompliance!$FA$2:$FA$455,"*yes*", HCBSCompliance!$G$2:$G$455, "*Completed*") + COUNTIFS(HCBSCompliance!$I$2:$I$455,$A9, HCBSCompliance!$D$2:$D$455, "096", HCBSCompliance!$FA$2:$FA$455,"*yes*", HCBSCompliance!$G$2:$G$455, "*Submitted*") + COUNTIFS(HCBSCompliance!$I$2:$I$455,$A9, HCBSCompliance!$D$2:$D$455, "*113*", HCBSCompliance!$FA$2:$FA$455,"*yes*", HCBSCompliance!$G$2:$G$455, "*Submitted*") + COUNTIFS(HCBSCompliance!$I$2:$I$455,$A9, HCBSCompliance!$D$2:$D$455, "*904*", HCBSCompliance!$FA$2:$FA$455,"*yes*", HCBSCompliance!$G$2:$G$455, "*Submitted*") + COUNTIFS(HCBSCompliance!$I$2:$I$455,$A9, HCBSCompliance!$D$2:$D$455, "*905*", HCBSCompliance!$FA$2:$FA$455,"*yes*", HCBSCompliance!$G$2:$G$455, "*Submitted*") + COUNTIFS(HCBSCompliance!$I$2:$I$455,$A9, HCBSCompliance!$D$2:$D$455, "*915*", HCBSCompliance!$FA$2:$FA$455,"*yes*", HCBSCompliance!$G$2:$G$455, "*Submitted*") + COUNTIFS(HCBSCompliance!$I$2:$I$455,$A9, HCBSCompliance!$D$2:$D$455, "*910*", HCBSCompliance!$FA$2:$FA$455,"*yes*", HCBSCompliance!$G$2:$G$455, "*Submitted*") + COUNTIFS(HCBSCompliance!$I$2:$I$455,$A9, HCBSCompliance!$D$2:$D$455, "*920*", HCBSCompliance!$FA$2:$FA$455,"*yes*", HCBSCompliance!$G$2:$G$455, "*Submitted*"))  /  $C9, "n/a")</f>
        <v>n/a</v>
      </c>
      <c r="G9" s="57" t="str">
        <f>IFERROR((COUNTIFS(HCBSCompliance!$D$2:$D$455, "096", HCBSCompliance!$I$2:$I$455, $A9, HCBSCompliance!$G$2:$G$455, "*Completed*", HCBSCompliance!$FE$2:$FE$455, "TRUE") + COUNTIFS(HCBSCompliance!$D$2:$D$455, "*113*", HCBSCompliance!$I$2:$I$455, $A9, HCBSCompliance!$G$2:$G$455, "*Completed*", HCBSCompliance!$FE$2:$FE$455, "TRUE") + COUNTIFS(HCBSCompliance!$D$2:$D$455, "*904*", HCBSCompliance!$I$2:$I$455, $A9, HCBSCompliance!$G$2:$G$455, "*Completed*", HCBSCompliance!$FE$2:$FE$455, "TRUE") + COUNTIFS(HCBSCompliance!$D$2:$D$455, "*905*", HCBSCompliance!$I$2:$I$455, $A9, HCBSCompliance!$G$2:$G$455, "*Completed*", HCBSCompliance!$FE$2:$FE$455, "TRUE") + COUNTIFS(HCBSCompliance!$D$2:$D$455, "*915*", HCBSCompliance!$I$2:$I$455, $A9, HCBSCompliance!$G$2:$G$455, "*Completed*", HCBSCompliance!$FE$2:$FE$455, "TRUE") + COUNTIFS(HCBSCompliance!$D$2:$D$455, "*910*", HCBSCompliance!$I$2:$I$455, $A9, HCBSCompliance!$G$2:$G$455, "*Completed*", HCBSCompliance!$FE$2:$FE$455, "TRUE") + COUNTIFS(HCBSCompliance!$D$2:$D$455, "*920*", HCBSCompliance!$I$2:$I$455, $A9, HCBSCompliance!$G$2:$G$455, "*Completed*", HCBSCompliance!$FE$2:$FE$455, "TRUE") + COUNTIFS(HCBSCompliance!$D$2:$D$455, "096", HCBSCompliance!$I$2:$I$455, $A9, HCBSCompliance!$G$2:$G$455, "*Submitted*", HCBSCompliance!$FE$2:$FE$455, "TRUE") + COUNTIFS(HCBSCompliance!$D$2:$D$455, "*113*", HCBSCompliance!$I$2:$I$455, $A9, HCBSCompliance!$G$2:$G$455, "*Submitted*", HCBSCompliance!$FE$2:$FE$455, "TRUE") + COUNTIFS(HCBSCompliance!$D$2:$D$455, "*904*", HCBSCompliance!$I$2:$I$455, $A9, HCBSCompliance!$G$2:$G$455, "*Submitted*", HCBSCompliance!$FE$2:$FE$455, "TRUE") + COUNTIFS(HCBSCompliance!$D$2:$D$455, "*905*", HCBSCompliance!$I$2:$I$455, $A9, HCBSCompliance!$G$2:$G$455, "*Submitted*", HCBSCompliance!$FE$2:$FE$455, "TRUE") + COUNTIFS(HCBSCompliance!$D$2:$D$455, "*915*", HCBSCompliance!$I$2:$I$455, $A9, HCBSCompliance!$G$2:$G$455, "*Submitted*", HCBSCompliance!$FE$2:$FE$455, "TRUE") + COUNTIFS(HCBSCompliance!$D$2:$D$455, "*910*", HCBSCompliance!$I$2:$I$455, $A9, HCBSCompliance!$G$2:$G$455, "*Submitted*", HCBSCompliance!$FE$2:$FE$455, "TRUE") + COUNTIFS(HCBSCompliance!$D$2:$D$455, "*920*", HCBSCompliance!$I$2:$I$455, $A9, HCBSCompliance!$G$2:$G$455, "*Submitted*", HCBSCompliance!$FE$2:$FE$455, "TRUE")) /  $C9, "n/a")</f>
        <v>n/a</v>
      </c>
      <c r="H9" s="57"/>
      <c r="I9" s="55">
        <f>COUNTIFS(HCBSCompliance!$I$2:$I$455,$A9, HCBSCompliance!$D$2:$D$455, "096", HCBSCompliance!$G$2:$G$455,"*Completed*", HCBSCompliance!$BC$2:$BC$455,"*Partially*")   + COUNTIFS(HCBSCompliance!$I$2:$I$455,$A9, HCBSCompliance!$D$2:$D$455, "*113*", HCBSCompliance!$G$2:$G$455,"*Completed*", HCBSCompliance!$BC$2:$BC$455,"*Partially*")   + COUNTIFS(HCBSCompliance!$I$2:$I$455,$A9, HCBSCompliance!$D$2:$D$455, "*904*", HCBSCompliance!$G$2:$G$455,"*Completed*", HCBSCompliance!$BC$2:$BC$455,"*Partially*")   + COUNTIFS(HCBSCompliance!$I$2:$I$455,$A9, HCBSCompliance!$D$2:$D$455, "*905*", HCBSCompliance!$G$2:$G$455,"*Completed*", HCBSCompliance!$BC$2:$BC$455,"*Partially*")   + COUNTIFS(HCBSCompliance!$I$2:$I$455,$A9, HCBSCompliance!$D$2:$D$455, "*915*", HCBSCompliance!$G$2:$G$455,"*Completed*", HCBSCompliance!$BC$2:$BC$455,"*Partially*")   + COUNTIFS(HCBSCompliance!$I$2:$I$455,$A9, HCBSCompliance!$D$2:$D$455, "*910*", HCBSCompliance!$G$2:$G$455,"*Completed*", HCBSCompliance!$BC$2:$BC$455,"*Partially*")   + COUNTIFS(HCBSCompliance!$I$2:$I$455,$A9, HCBSCompliance!$D$2:$D$455, "*920*", HCBSCompliance!$G$2:$G$455,"*Completed*", HCBSCompliance!$BC$2:$BC$455,"*Partially*")   + COUNTIFS(HCBSCompliance!$I$2:$I$455,$A9, HCBSCompliance!$D$2:$D$455, "096", HCBSCompliance!$G$2:$G$455,"*Submitted*", HCBSCompliance!$BC$2:$BC$455,"*Partially*")   + COUNTIFS(HCBSCompliance!$I$2:$I$455,$A9, HCBSCompliance!$D$2:$D$455, "*113*", HCBSCompliance!$G$2:$G$455,"*Submitted*", HCBSCompliance!$BC$2:$BC$455,"*Partially*")   + COUNTIFS(HCBSCompliance!$I$2:$I$455,$A9, HCBSCompliance!$D$2:$D$455, "*904*", HCBSCompliance!$G$2:$G$455,"*Submitted*", HCBSCompliance!$BC$2:$BC$455,"*Partially*")   + COUNTIFS(HCBSCompliance!$I$2:$I$455,$A9, HCBSCompliance!$D$2:$D$455, "*905*", HCBSCompliance!$G$2:$G$455,"*Submitted*", HCBSCompliance!$BC$2:$BC$455,"*Partially*")   + COUNTIFS(HCBSCompliance!$I$2:$I$455,$A9, HCBSCompliance!$D$2:$D$455, "*915*", HCBSCompliance!$G$2:$G$455,"*Submitted*", HCBSCompliance!$BC$2:$BC$455,"*Partially*")   + COUNTIFS(HCBSCompliance!$I$2:$I$455,$A9, HCBSCompliance!$D$2:$D$455, "*910*", HCBSCompliance!$G$2:$G$455,"*Submitted*", HCBSCompliance!$BC$2:$BC$455,"*Partially*")   + COUNTIFS(HCBSCompliance!$I$2:$I$455,$A9, HCBSCompliance!$D$2:$D$455, "*920*", HCBSCompliance!$G$2:$G$455,"*Submitted*", HCBSCompliance!$BC$2:$BC$455,"*Partially*")   + COUNTIFS(HCBSCompliance!$I$2:$I$455,$A9, HCBSCompliance!$D$2:$D$455, "096", HCBSCompliance!$G$2:$G$455,"*Completed*", HCBSCompliance!$BC$2:$BC$455,"*NotMet*")   + COUNTIFS(HCBSCompliance!$I$2:$I$455,$A9, HCBSCompliance!$D$2:$D$455, "*113*", HCBSCompliance!$G$2:$G$455,"*Completed*", HCBSCompliance!$BC$2:$BC$455,"*NotMet*")   + COUNTIFS(HCBSCompliance!$I$2:$I$455,$A9, HCBSCompliance!$D$2:$D$455, "*904*", HCBSCompliance!$G$2:$G$455,"*Completed*", HCBSCompliance!$BC$2:$BC$455,"*NotMet*")   + COUNTIFS(HCBSCompliance!$I$2:$I$455,$A9, HCBSCompliance!$D$2:$D$455, "*905*", HCBSCompliance!$G$2:$G$455,"*Completed*", HCBSCompliance!$BC$2:$BC$455,"*NotMet*")   + COUNTIFS(HCBSCompliance!$I$2:$I$455,$A9, HCBSCompliance!$D$2:$D$455, "*915*", HCBSCompliance!$G$2:$G$455,"*Completed*", HCBSCompliance!$BC$2:$BC$455,"*NotMet*")   + COUNTIFS(HCBSCompliance!$I$2:$I$455,$A9, HCBSCompliance!$D$2:$D$455, "*910*", HCBSCompliance!$G$2:$G$455,"*Completed*", HCBSCompliance!$BC$2:$BC$455,"*NotMet*")   + COUNTIFS(HCBSCompliance!$I$2:$I$455,$A9, HCBSCompliance!$D$2:$D$455, "*920*", HCBSCompliance!$G$2:$G$455,"*Completed*", HCBSCompliance!$BC$2:$BC$455,"*NotMet*")   + COUNTIFS(HCBSCompliance!$I$2:$I$455,$A9, HCBSCompliance!$D$2:$D$455, "096", HCBSCompliance!$G$2:$G$455,"*Submitted*", HCBSCompliance!$BC$2:$BC$455,"*NotMet*")   + COUNTIFS(HCBSCompliance!$I$2:$I$455,$A9, HCBSCompliance!$D$2:$D$455, "*113*", HCBSCompliance!$G$2:$G$455,"*Submitted*", HCBSCompliance!$BC$2:$BC$455,"*NotMet*")   + COUNTIFS(HCBSCompliance!$I$2:$I$455,$A9, HCBSCompliance!$D$2:$D$455, "*904*", HCBSCompliance!$G$2:$G$455,"*Submitted*", HCBSCompliance!$BC$2:$BC$455,"*NotMet*")   + COUNTIFS(HCBSCompliance!$I$2:$I$455,$A9, HCBSCompliance!$D$2:$D$455, "*905*", HCBSCompliance!$G$2:$G$455,"*Submitted*", HCBSCompliance!$BC$2:$BC$455,"*NotMet*")   + COUNTIFS(HCBSCompliance!$I$2:$I$455,$A9, HCBSCompliance!$D$2:$D$455, "*915*", HCBSCompliance!$G$2:$G$455,"*Submitted*", HCBSCompliance!$BC$2:$BC$455,"*NotMet*")   + COUNTIFS(HCBSCompliance!$I$2:$I$455,$A9, HCBSCompliance!$D$2:$D$455, "*910*", HCBSCompliance!$G$2:$G$455,"*Submitted*", HCBSCompliance!$BC$2:$BC$455,"*NotMet*")   + COUNTIFS(HCBSCompliance!$I$2:$I$455,$A9, HCBSCompliance!$D$2:$D$455, "*920*", HCBSCompliance!$G$2:$G$455,"*Submitted*", HCBSCompliance!$BC$2:$BC$455,"*NotMet*")</f>
        <v>0</v>
      </c>
      <c r="J9" s="55">
        <f>COUNTIFS(HCBSCompliance!$I$2:$I$455,$A9, HCBSCompliance!$D$2:$D$455, "096", HCBSCompliance!$G$2:$G$455,"*Completed*", HCBSCompliance!$BI$2:$BI$455,"*Partially*")   + COUNTIFS(HCBSCompliance!$I$2:$I$455,$A9, HCBSCompliance!$D$2:$D$455, "*113*", HCBSCompliance!$G$2:$G$455,"*Completed*", HCBSCompliance!$BI$2:$BI$455,"*Partially*")   + COUNTIFS(HCBSCompliance!$I$2:$I$455,$A9, HCBSCompliance!$D$2:$D$455, "*904*", HCBSCompliance!$G$2:$G$455,"*Completed*", HCBSCompliance!$BI$2:$BI$455,"*Partially*")   + COUNTIFS(HCBSCompliance!$I$2:$I$455,$A9, HCBSCompliance!$D$2:$D$455, "*905*", HCBSCompliance!$G$2:$G$455,"*Completed*", HCBSCompliance!$BI$2:$BI$455,"*Partially*")   + COUNTIFS(HCBSCompliance!$I$2:$I$455,$A9, HCBSCompliance!$D$2:$D$455, "*915*", HCBSCompliance!$G$2:$G$455,"*Completed*", HCBSCompliance!$BI$2:$BI$455,"*Partially*")   + COUNTIFS(HCBSCompliance!$I$2:$I$455,$A9, HCBSCompliance!$D$2:$D$455, "*910*", HCBSCompliance!$G$2:$G$455,"*Completed*", HCBSCompliance!$BI$2:$BI$455,"*Partially*")   + COUNTIFS(HCBSCompliance!$I$2:$I$455,$A9, HCBSCompliance!$D$2:$D$455, "*920*", HCBSCompliance!$G$2:$G$455,"*Completed*", HCBSCompliance!$BI$2:$BI$455,"*Partially*")   + COUNTIFS(HCBSCompliance!$I$2:$I$455,$A9, HCBSCompliance!$D$2:$D$455, "096", HCBSCompliance!$G$2:$G$455,"*Submitted*", HCBSCompliance!$BI$2:$BI$455,"*Partially*")   + COUNTIFS(HCBSCompliance!$I$2:$I$455,$A9, HCBSCompliance!$D$2:$D$455, "*113*", HCBSCompliance!$G$2:$G$455,"*Submitted*", HCBSCompliance!$BI$2:$BI$455,"*Partially*")   + COUNTIFS(HCBSCompliance!$I$2:$I$455,$A9, HCBSCompliance!$D$2:$D$455, "*904*", HCBSCompliance!$G$2:$G$455,"*Submitted*", HCBSCompliance!$BI$2:$BI$455,"*Partially*")   + COUNTIFS(HCBSCompliance!$I$2:$I$455,$A9, HCBSCompliance!$D$2:$D$455, "*905*", HCBSCompliance!$G$2:$G$455,"*Submitted*", HCBSCompliance!$BI$2:$BI$455,"*Partially*")   + COUNTIFS(HCBSCompliance!$I$2:$I$455,$A9, HCBSCompliance!$D$2:$D$455, "*915*", HCBSCompliance!$G$2:$G$455,"*Submitted*", HCBSCompliance!$BI$2:$BI$455,"*Partially*")   + COUNTIFS(HCBSCompliance!$I$2:$I$455,$A9, HCBSCompliance!$D$2:$D$455, "*910*", HCBSCompliance!$G$2:$G$455,"*Submitted*", HCBSCompliance!$BI$2:$BI$455,"*Partially*")   + COUNTIFS(HCBSCompliance!$I$2:$I$455,$A9, HCBSCompliance!$D$2:$D$455, "*920*", HCBSCompliance!$G$2:$G$455,"*Submitted*", HCBSCompliance!$BI$2:$BI$455,"*Partially*")   + COUNTIFS(HCBSCompliance!$I$2:$I$455,$A9, HCBSCompliance!$D$2:$D$455, "096", HCBSCompliance!$G$2:$G$455,"*Completed*", HCBSCompliance!$BI$2:$BI$455,"*No*")   + COUNTIFS(HCBSCompliance!$I$2:$I$455,$A9, HCBSCompliance!$D$2:$D$455, "*113*", HCBSCompliance!$G$2:$G$455,"*Completed*", HCBSCompliance!$BI$2:$BI$455,"*No*")   + COUNTIFS(HCBSCompliance!$I$2:$I$455,$A9, HCBSCompliance!$D$2:$D$455, "*904*", HCBSCompliance!$G$2:$G$455,"*Completed*", HCBSCompliance!$BI$2:$BI$455,"*No*")   + COUNTIFS(HCBSCompliance!$I$2:$I$455,$A9, HCBSCompliance!$D$2:$D$455, "*905*", HCBSCompliance!$G$2:$G$455,"*Completed*", HCBSCompliance!$BI$2:$BI$455,"*No*")   + COUNTIFS(HCBSCompliance!$I$2:$I$455,$A9, HCBSCompliance!$D$2:$D$455, "*915*", HCBSCompliance!$G$2:$G$455,"*Completed*", HCBSCompliance!$BI$2:$BI$455,"*No*")   + COUNTIFS(HCBSCompliance!$I$2:$I$455,$A9, HCBSCompliance!$D$2:$D$455, "*910*", HCBSCompliance!$G$2:$G$455,"*Completed*", HCBSCompliance!$BI$2:$BI$455,"*No*")   + COUNTIFS(HCBSCompliance!$I$2:$I$455,$A9, HCBSCompliance!$D$2:$D$455, "*920*", HCBSCompliance!$G$2:$G$455,"*Completed*", HCBSCompliance!$BI$2:$BI$455,"*No*")   + COUNTIFS(HCBSCompliance!$I$2:$I$455,$A9, HCBSCompliance!$D$2:$D$455, "096", HCBSCompliance!$G$2:$G$455,"*Submitted*", HCBSCompliance!$BI$2:$BI$455,"*No*")   + COUNTIFS(HCBSCompliance!$I$2:$I$455,$A9, HCBSCompliance!$D$2:$D$455, "*113*", HCBSCompliance!$G$2:$G$455,"*Submitted*", HCBSCompliance!$BI$2:$BI$455,"*No*")   + COUNTIFS(HCBSCompliance!$I$2:$I$455,$A9, HCBSCompliance!$D$2:$D$455, "*904*", HCBSCompliance!$G$2:$G$455,"*Submitted*", HCBSCompliance!$BI$2:$BI$455,"*No*")   + COUNTIFS(HCBSCompliance!$I$2:$I$455,$A9, HCBSCompliance!$D$2:$D$455, "*905*", HCBSCompliance!$G$2:$G$455,"*Submitted*", HCBSCompliance!$BI$2:$BI$455,"*No*")   + COUNTIFS(HCBSCompliance!$I$2:$I$455,$A9, HCBSCompliance!$D$2:$D$455, "*915*", HCBSCompliance!$G$2:$G$455,"*Submitted*", HCBSCompliance!$BI$2:$BI$455,"*No*")   + COUNTIFS(HCBSCompliance!$I$2:$I$455,$A9, HCBSCompliance!$D$2:$D$455, "*910*", HCBSCompliance!$G$2:$G$455,"*Submitted*", HCBSCompliance!$BI$2:$BI$455,"*No*")   + COUNTIFS(HCBSCompliance!$I$2:$I$455,$A9, HCBSCompliance!$D$2:$D$455, "*920*", HCBSCompliance!$G$2:$G$455,"*Submitted*", HCBSCompliance!$BI$2:$BI$455,"*No*")</f>
        <v>0</v>
      </c>
      <c r="K9" s="55">
        <f>COUNTIFS(HCBSCompliance!$I$2:$I$455,$A9, HCBSCompliance!$D$2:$D$455, "096", HCBSCompliance!$G$2:$G$455,"*Completed*", HCBSCompliance!$CK$2:$CK$455,"*Partially*")   + COUNTIFS(HCBSCompliance!$I$2:$I$455,$A9, HCBSCompliance!$D$2:$D$455, "*113*", HCBSCompliance!$G$2:$G$455,"*Completed*", HCBSCompliance!$CK$2:$CK$455,"*Partially*")   + COUNTIFS(HCBSCompliance!$I$2:$I$455,$A9, HCBSCompliance!$D$2:$D$455, "*904*", HCBSCompliance!$G$2:$G$455,"*Completed*", HCBSCompliance!$CK$2:$CK$455,"*Partially*")   + COUNTIFS(HCBSCompliance!$I$2:$I$455,$A9, HCBSCompliance!$D$2:$D$455, "*905*", HCBSCompliance!$G$2:$G$455,"*Completed*", HCBSCompliance!$CK$2:$CK$455,"*Partially*")   + COUNTIFS(HCBSCompliance!$I$2:$I$455,$A9, HCBSCompliance!$D$2:$D$455, "*915*", HCBSCompliance!$G$2:$G$455,"*Completed*", HCBSCompliance!$CK$2:$CK$455,"*Partially*")   + COUNTIFS(HCBSCompliance!$I$2:$I$455,$A9, HCBSCompliance!$D$2:$D$455, "*910*", HCBSCompliance!$G$2:$G$455,"*Completed*", HCBSCompliance!$CK$2:$CK$455,"*Partially*")   + COUNTIFS(HCBSCompliance!$I$2:$I$455,$A9, HCBSCompliance!$D$2:$D$455, "*920*", HCBSCompliance!$G$2:$G$455,"*Completed*", HCBSCompliance!$CK$2:$CK$455,"*Partially*")   + COUNTIFS(HCBSCompliance!$I$2:$I$455,$A9, HCBSCompliance!$D$2:$D$455, "096", HCBSCompliance!$G$2:$G$455,"*Submitted*", HCBSCompliance!$CK$2:$CK$455,"*Partially*")   + COUNTIFS(HCBSCompliance!$I$2:$I$455,$A9, HCBSCompliance!$D$2:$D$455, "*113*", HCBSCompliance!$G$2:$G$455,"*Submitted*", HCBSCompliance!$CK$2:$CK$455,"*Partially*")   + COUNTIFS(HCBSCompliance!$I$2:$I$455,$A9, HCBSCompliance!$D$2:$D$455, "*904*", HCBSCompliance!$G$2:$G$455,"*Submitted*", HCBSCompliance!$CK$2:$CK$455,"*Partially*")   + COUNTIFS(HCBSCompliance!$I$2:$I$455,$A9, HCBSCompliance!$D$2:$D$455, "*905*", HCBSCompliance!$G$2:$G$455,"*Submitted*", HCBSCompliance!$CK$2:$CK$455,"*Partially*")   + COUNTIFS(HCBSCompliance!$I$2:$I$455,$A9, HCBSCompliance!$D$2:$D$455, "*915*", HCBSCompliance!$G$2:$G$455,"*Submitted*", HCBSCompliance!$CK$2:$CK$455,"*Partially*")   + COUNTIFS(HCBSCompliance!$I$2:$I$455,$A9, HCBSCompliance!$D$2:$D$455, "*910*", HCBSCompliance!$G$2:$G$455,"*Submitted*", HCBSCompliance!$CK$2:$CK$455,"*Partially*")   + COUNTIFS(HCBSCompliance!$I$2:$I$455,$A9, HCBSCompliance!$D$2:$D$455, "*920*", HCBSCompliance!$G$2:$G$455,"*Submitted*", HCBSCompliance!$CK$2:$CK$455,"*Partially*")   + COUNTIFS(HCBSCompliance!$I$2:$I$455,$A9, HCBSCompliance!$D$2:$D$455, "096", HCBSCompliance!$G$2:$G$455,"*Completed*", HCBSCompliance!$CK$2:$CK$455,"*No*")   + COUNTIFS(HCBSCompliance!$I$2:$I$455,$A9, HCBSCompliance!$D$2:$D$455, "*113*", HCBSCompliance!$G$2:$G$455,"*Completed*", HCBSCompliance!$CK$2:$CK$455,"*No*")   + COUNTIFS(HCBSCompliance!$I$2:$I$455,$A9, HCBSCompliance!$D$2:$D$455, "*904*", HCBSCompliance!$G$2:$G$455,"*Completed*", HCBSCompliance!$CK$2:$CK$455,"*No*")   + COUNTIFS(HCBSCompliance!$I$2:$I$455,$A9, HCBSCompliance!$D$2:$D$455, "*905*", HCBSCompliance!$G$2:$G$455,"*Completed*", HCBSCompliance!$CK$2:$CK$455,"*No*")   + COUNTIFS(HCBSCompliance!$I$2:$I$455,$A9, HCBSCompliance!$D$2:$D$455, "*915*", HCBSCompliance!$G$2:$G$455,"*Completed*", HCBSCompliance!$CK$2:$CK$455,"*No*")   + COUNTIFS(HCBSCompliance!$I$2:$I$455,$A9, HCBSCompliance!$D$2:$D$455, "*910*", HCBSCompliance!$G$2:$G$455,"*Completed*", HCBSCompliance!$CK$2:$CK$455,"*No*")   + COUNTIFS(HCBSCompliance!$I$2:$I$455,$A9, HCBSCompliance!$D$2:$D$455, "*920*", HCBSCompliance!$G$2:$G$455,"*Completed*", HCBSCompliance!$CK$2:$CK$455,"*No*")   + COUNTIFS(HCBSCompliance!$I$2:$I$455,$A9, HCBSCompliance!$D$2:$D$455, "096", HCBSCompliance!$G$2:$G$455,"*Submitted*", HCBSCompliance!$CK$2:$CK$455,"*No*")   + COUNTIFS(HCBSCompliance!$I$2:$I$455,$A9, HCBSCompliance!$D$2:$D$455, "*113*", HCBSCompliance!$G$2:$G$455,"*Submitted*", HCBSCompliance!$CK$2:$CK$455,"*No*")   + COUNTIFS(HCBSCompliance!$I$2:$I$455,$A9, HCBSCompliance!$D$2:$D$455, "*904*", HCBSCompliance!$G$2:$G$455,"*Submitted*", HCBSCompliance!$CK$2:$CK$455,"*No*")   + COUNTIFS(HCBSCompliance!$I$2:$I$455,$A9, HCBSCompliance!$D$2:$D$455, "*905*", HCBSCompliance!$G$2:$G$455,"*Submitted*", HCBSCompliance!$CK$2:$CK$455,"*No*")   + COUNTIFS(HCBSCompliance!$I$2:$I$455,$A9, HCBSCompliance!$D$2:$D$455, "*915*", HCBSCompliance!$G$2:$G$455,"*Submitted*", HCBSCompliance!$CK$2:$CK$455,"*No*")   + COUNTIFS(HCBSCompliance!$I$2:$I$455,$A9, HCBSCompliance!$D$2:$D$455, "*910*", HCBSCompliance!$G$2:$G$455,"*Submitted*", HCBSCompliance!$CK$2:$CK$455,"*No*")   + COUNTIFS(HCBSCompliance!$I$2:$I$455,$A9, HCBSCompliance!$D$2:$D$455, "*920*", HCBSCompliance!$G$2:$G$455,"*Submitted*", HCBSCompliance!$CK$2:$CK$455,"*No*")</f>
        <v>0</v>
      </c>
      <c r="L9" s="55">
        <f>COUNTIFS(HCBSCompliance!$I$2:$I$455,$A9, HCBSCompliance!$D$2:$D$455, "096", HCBSCompliance!$G$2:$G$455,"*Completed*", HCBSCompliance!$CY$2:$CY$455,"*Partially*")   + COUNTIFS(HCBSCompliance!$I$2:$I$455,$A9, HCBSCompliance!$D$2:$D$455, "*113*", HCBSCompliance!$G$2:$G$455,"*Completed*", HCBSCompliance!$CY$2:$CY$455,"*Partially*")   + COUNTIFS(HCBSCompliance!$I$2:$I$455,$A9, HCBSCompliance!$D$2:$D$455, "*904*", HCBSCompliance!$G$2:$G$455,"*Completed*", HCBSCompliance!$CY$2:$CY$455,"*Partially*")   + COUNTIFS(HCBSCompliance!$I$2:$I$455,$A9, HCBSCompliance!$D$2:$D$455, "*905*", HCBSCompliance!$G$2:$G$455,"*Completed*", HCBSCompliance!$CY$2:$CY$455,"*Partially*")   + COUNTIFS(HCBSCompliance!$I$2:$I$455,$A9, HCBSCompliance!$D$2:$D$455, "*915*", HCBSCompliance!$G$2:$G$455,"*Completed*", HCBSCompliance!$CY$2:$CY$455,"*Partially*")   + COUNTIFS(HCBSCompliance!$I$2:$I$455,$A9, HCBSCompliance!$D$2:$D$455, "*910*", HCBSCompliance!$G$2:$G$455,"*Completed*", HCBSCompliance!$CY$2:$CY$455,"*Partially*")   + COUNTIFS(HCBSCompliance!$I$2:$I$455,$A9, HCBSCompliance!$D$2:$D$455, "*920*", HCBSCompliance!$G$2:$G$455,"*Completed*", HCBSCompliance!$CY$2:$CY$455,"*Partially*")   + COUNTIFS(HCBSCompliance!$I$2:$I$455,$A9, HCBSCompliance!$D$2:$D$455, "096", HCBSCompliance!$G$2:$G$455,"*Submitted*", HCBSCompliance!$CY$2:$CY$455,"*Partially*")   + COUNTIFS(HCBSCompliance!$I$2:$I$455,$A9, HCBSCompliance!$D$2:$D$455, "*113*", HCBSCompliance!$G$2:$G$455,"*Submitted*", HCBSCompliance!$CY$2:$CY$455,"*Partially*")   + COUNTIFS(HCBSCompliance!$I$2:$I$455,$A9, HCBSCompliance!$D$2:$D$455, "*904*", HCBSCompliance!$G$2:$G$455,"*Submitted*", HCBSCompliance!$CY$2:$CY$455,"*Partially*")   + COUNTIFS(HCBSCompliance!$I$2:$I$455,$A9, HCBSCompliance!$D$2:$D$455, "*905*", HCBSCompliance!$G$2:$G$455,"*Submitted*", HCBSCompliance!$CY$2:$CY$455,"*Partially*")   + COUNTIFS(HCBSCompliance!$I$2:$I$455,$A9, HCBSCompliance!$D$2:$D$455, "*915*", HCBSCompliance!$G$2:$G$455,"*Submitted*", HCBSCompliance!$CY$2:$CY$455,"*Partially*")   + COUNTIFS(HCBSCompliance!$I$2:$I$455,$A9, HCBSCompliance!$D$2:$D$455, "*910*", HCBSCompliance!$G$2:$G$455,"*Submitted*", HCBSCompliance!$CY$2:$CY$455,"*Partially*")   + COUNTIFS(HCBSCompliance!$I$2:$I$455,$A9, HCBSCompliance!$D$2:$D$455, "*920*", HCBSCompliance!$G$2:$G$455,"*Submitted*", HCBSCompliance!$CY$2:$CY$455,"*Partially*")   + COUNTIFS(HCBSCompliance!$I$2:$I$455,$A9, HCBSCompliance!$D$2:$D$455, "096", HCBSCompliance!$G$2:$G$455,"*Completed*", HCBSCompliance!$CY$2:$CY$455,"*No*")   + COUNTIFS(HCBSCompliance!$I$2:$I$455,$A9, HCBSCompliance!$D$2:$D$455, "*113*", HCBSCompliance!$G$2:$G$455,"*Completed*", HCBSCompliance!$CY$2:$CY$455,"*No*")   + COUNTIFS(HCBSCompliance!$I$2:$I$455,$A9, HCBSCompliance!$D$2:$D$455, "*904*", HCBSCompliance!$G$2:$G$455,"*Completed*", HCBSCompliance!$CY$2:$CY$455,"*No*")   + COUNTIFS(HCBSCompliance!$I$2:$I$455,$A9, HCBSCompliance!$D$2:$D$455, "*905*", HCBSCompliance!$G$2:$G$455,"*Completed*", HCBSCompliance!$CY$2:$CY$455,"*No*")   + COUNTIFS(HCBSCompliance!$I$2:$I$455,$A9, HCBSCompliance!$D$2:$D$455, "*915*", HCBSCompliance!$G$2:$G$455,"*Completed*", HCBSCompliance!$CY$2:$CY$455,"*No*")   + COUNTIFS(HCBSCompliance!$I$2:$I$455,$A9, HCBSCompliance!$D$2:$D$455, "*910*", HCBSCompliance!$G$2:$G$455,"*Completed*", HCBSCompliance!$CY$2:$CY$455,"*No*")   + COUNTIFS(HCBSCompliance!$I$2:$I$455,$A9, HCBSCompliance!$D$2:$D$455, "*920*", HCBSCompliance!$G$2:$G$455,"*Completed*", HCBSCompliance!$CY$2:$CY$455,"*No*")   + COUNTIFS(HCBSCompliance!$I$2:$I$455,$A9, HCBSCompliance!$D$2:$D$455, "096", HCBSCompliance!$G$2:$G$455,"*Submitted*", HCBSCompliance!$CY$2:$CY$455,"*No*")   + COUNTIFS(HCBSCompliance!$I$2:$I$455,$A9, HCBSCompliance!$D$2:$D$455, "*113*", HCBSCompliance!$G$2:$G$455,"*Submitted*", HCBSCompliance!$CY$2:$CY$455,"*No*")   + COUNTIFS(HCBSCompliance!$I$2:$I$455,$A9, HCBSCompliance!$D$2:$D$455, "*904*", HCBSCompliance!$G$2:$G$455,"*Submitted*", HCBSCompliance!$CY$2:$CY$455,"*No*")   + COUNTIFS(HCBSCompliance!$I$2:$I$455,$A9, HCBSCompliance!$D$2:$D$455, "*905*", HCBSCompliance!$G$2:$G$455,"*Submitted*", HCBSCompliance!$CY$2:$CY$455,"*No*")   + COUNTIFS(HCBSCompliance!$I$2:$I$455,$A9, HCBSCompliance!$D$2:$D$455, "*915*", HCBSCompliance!$G$2:$G$455,"*Submitted*", HCBSCompliance!$CY$2:$CY$455,"*No*")   + COUNTIFS(HCBSCompliance!$I$2:$I$455,$A9, HCBSCompliance!$D$2:$D$455, "*910*", HCBSCompliance!$G$2:$G$455,"*Submitted*", HCBSCompliance!$CY$2:$CY$455,"*No*")   + COUNTIFS(HCBSCompliance!$I$2:$I$455,$A9, HCBSCompliance!$D$2:$D$455, "*920*", HCBSCompliance!$G$2:$G$455,"*Submitted*", HCBSCompliance!$CY$2:$CY$455,"*No*")</f>
        <v>0</v>
      </c>
      <c r="M9" s="55">
        <f>COUNTIFS(HCBSCompliance!$I$2:$I$455,$A9, HCBSCompliance!$D$2:$D$455, "096", HCBSCompliance!$G$2:$G$455,"*Completed*", HCBSCompliance!$DI$2:$DI$455,"*Partially*")   + COUNTIFS(HCBSCompliance!$I$2:$I$455,$A9, HCBSCompliance!$D$2:$D$455, "*113*", HCBSCompliance!$G$2:$G$455,"*Completed*", HCBSCompliance!$DI$2:$DI$455,"*Partially*")   + COUNTIFS(HCBSCompliance!$I$2:$I$455,$A9, HCBSCompliance!$D$2:$D$455, "*904*", HCBSCompliance!$G$2:$G$455,"*Completed*", HCBSCompliance!$DI$2:$DI$455,"*Partially*")   + COUNTIFS(HCBSCompliance!$I$2:$I$455,$A9, HCBSCompliance!$D$2:$D$455, "*905*", HCBSCompliance!$G$2:$G$455,"*Completed*", HCBSCompliance!$DI$2:$DI$455,"*Partially*")   + COUNTIFS(HCBSCompliance!$I$2:$I$455,$A9, HCBSCompliance!$D$2:$D$455, "*915*", HCBSCompliance!$G$2:$G$455,"*Completed*", HCBSCompliance!$DI$2:$DI$455,"*Partially*")   + COUNTIFS(HCBSCompliance!$I$2:$I$455,$A9, HCBSCompliance!$D$2:$D$455, "*910*", HCBSCompliance!$G$2:$G$455,"*Completed*", HCBSCompliance!$DI$2:$DI$455,"*Partially*")   + COUNTIFS(HCBSCompliance!$I$2:$I$455,$A9, HCBSCompliance!$D$2:$D$455, "*920*", HCBSCompliance!$G$2:$G$455,"*Completed*", HCBSCompliance!$DI$2:$DI$455,"*Partially*")   + COUNTIFS(HCBSCompliance!$I$2:$I$455,$A9, HCBSCompliance!$D$2:$D$455, "096", HCBSCompliance!$G$2:$G$455,"*Submitted*", HCBSCompliance!$DI$2:$DI$455,"*Partially*")   + COUNTIFS(HCBSCompliance!$I$2:$I$455,$A9, HCBSCompliance!$D$2:$D$455, "*113*", HCBSCompliance!$G$2:$G$455,"*Submitted*", HCBSCompliance!$DI$2:$DI$455,"*Partially*")   + COUNTIFS(HCBSCompliance!$I$2:$I$455,$A9, HCBSCompliance!$D$2:$D$455, "*904*", HCBSCompliance!$G$2:$G$455,"*Submitted*", HCBSCompliance!$DI$2:$DI$455,"*Partially*")   + COUNTIFS(HCBSCompliance!$I$2:$I$455,$A9, HCBSCompliance!$D$2:$D$455, "*905*", HCBSCompliance!$G$2:$G$455,"*Submitted*", HCBSCompliance!$DI$2:$DI$455,"*Partially*")   + COUNTIFS(HCBSCompliance!$I$2:$I$455,$A9, HCBSCompliance!$D$2:$D$455, "*915*", HCBSCompliance!$G$2:$G$455,"*Submitted*", HCBSCompliance!$DI$2:$DI$455,"*Partially*")   + COUNTIFS(HCBSCompliance!$I$2:$I$455,$A9, HCBSCompliance!$D$2:$D$455, "*910*", HCBSCompliance!$G$2:$G$455,"*Submitted*", HCBSCompliance!$DI$2:$DI$455,"*Partially*")   + COUNTIFS(HCBSCompliance!$I$2:$I$455,$A9, HCBSCompliance!$D$2:$D$455, "*920*", HCBSCompliance!$G$2:$G$455,"*Submitted*", HCBSCompliance!$DI$2:$DI$455,"*Partially*")   + COUNTIFS(HCBSCompliance!$I$2:$I$455,$A9, HCBSCompliance!$D$2:$D$455, "096", HCBSCompliance!$G$2:$G$455,"*Completed*", HCBSCompliance!$DI$2:$DI$455,"*No*")   + COUNTIFS(HCBSCompliance!$I$2:$I$455,$A9, HCBSCompliance!$D$2:$D$455, "*113*", HCBSCompliance!$G$2:$G$455,"*Completed*", HCBSCompliance!$DI$2:$DI$455,"*No*")   + COUNTIFS(HCBSCompliance!$I$2:$I$455,$A9, HCBSCompliance!$D$2:$D$455, "*904*", HCBSCompliance!$G$2:$G$455,"*Completed*", HCBSCompliance!$DI$2:$DI$455,"*No*")   + COUNTIFS(HCBSCompliance!$I$2:$I$455,$A9, HCBSCompliance!$D$2:$D$455, "*905*", HCBSCompliance!$G$2:$G$455,"*Completed*", HCBSCompliance!$DI$2:$DI$455,"*No*")   + COUNTIFS(HCBSCompliance!$I$2:$I$455,$A9, HCBSCompliance!$D$2:$D$455, "*915*", HCBSCompliance!$G$2:$G$455,"*Completed*", HCBSCompliance!$DI$2:$DI$455,"*No*")   + COUNTIFS(HCBSCompliance!$I$2:$I$455,$A9, HCBSCompliance!$D$2:$D$455, "*910*", HCBSCompliance!$G$2:$G$455,"*Completed*", HCBSCompliance!$DI$2:$DI$455,"*No*")   + COUNTIFS(HCBSCompliance!$I$2:$I$455,$A9, HCBSCompliance!$D$2:$D$455, "*920*", HCBSCompliance!$G$2:$G$455,"*Completed*", HCBSCompliance!$DI$2:$DI$455,"*No*")   + COUNTIFS(HCBSCompliance!$I$2:$I$455,$A9, HCBSCompliance!$D$2:$D$455, "096", HCBSCompliance!$G$2:$G$455,"*Submitted*", HCBSCompliance!$DI$2:$DI$455,"*No*")   + COUNTIFS(HCBSCompliance!$I$2:$I$455,$A9, HCBSCompliance!$D$2:$D$455, "*113*", HCBSCompliance!$G$2:$G$455,"*Submitted*", HCBSCompliance!$DI$2:$DI$455,"*No*")   + COUNTIFS(HCBSCompliance!$I$2:$I$455,$A9, HCBSCompliance!$D$2:$D$455, "*904*", HCBSCompliance!$G$2:$G$455,"*Submitted*", HCBSCompliance!$DI$2:$DI$455,"*No*")   + COUNTIFS(HCBSCompliance!$I$2:$I$455,$A9, HCBSCompliance!$D$2:$D$455, "*905*", HCBSCompliance!$G$2:$G$455,"*Submitted*", HCBSCompliance!$DI$2:$DI$455,"*No*")   + COUNTIFS(HCBSCompliance!$I$2:$I$455,$A9, HCBSCompliance!$D$2:$D$455, "*915*", HCBSCompliance!$G$2:$G$455,"*Submitted*", HCBSCompliance!$DI$2:$DI$455,"*No*")   + COUNTIFS(HCBSCompliance!$I$2:$I$455,$A9, HCBSCompliance!$D$2:$D$455, "*910*", HCBSCompliance!$G$2:$G$455,"*Submitted*", HCBSCompliance!$DI$2:$DI$455,"*No*")   + COUNTIFS(HCBSCompliance!$I$2:$I$455,$A9, HCBSCompliance!$D$2:$D$455, "*920*", HCBSCompliance!$G$2:$G$455,"*Submitted*", HCBSCompliance!$DI$2:$DI$455,"*No*")</f>
        <v>0</v>
      </c>
      <c r="N9" s="55">
        <f>COUNTIFS(HCBSCompliance!$I$2:$I$455,$A9, HCBSCompliance!$D$2:$D$455, "096", HCBSCompliance!$G$2:$G$455,"*Completed*", HCBSCompliance!$DQ$2:$DQ$455,"*Partially*")   + COUNTIFS(HCBSCompliance!$I$2:$I$455,$A9, HCBSCompliance!$D$2:$D$455, "*113*", HCBSCompliance!$G$2:$G$455,"*Completed*", HCBSCompliance!$DQ$2:$DQ$455,"*Partially*")   + COUNTIFS(HCBSCompliance!$I$2:$I$455,$A9, HCBSCompliance!$D$2:$D$455, "*904*", HCBSCompliance!$G$2:$G$455,"*Completed*", HCBSCompliance!$DQ$2:$DQ$455,"*Partially*")   + COUNTIFS(HCBSCompliance!$I$2:$I$455,$A9, HCBSCompliance!$D$2:$D$455, "*905*", HCBSCompliance!$G$2:$G$455,"*Completed*", HCBSCompliance!$DQ$2:$DQ$455,"*Partially*")   + COUNTIFS(HCBSCompliance!$I$2:$I$455,$A9, HCBSCompliance!$D$2:$D$455, "*915*", HCBSCompliance!$G$2:$G$455,"*Completed*", HCBSCompliance!$DQ$2:$DQ$455,"*Partially*")   + COUNTIFS(HCBSCompliance!$I$2:$I$455,$A9, HCBSCompliance!$D$2:$D$455, "*910*", HCBSCompliance!$G$2:$G$455,"*Completed*", HCBSCompliance!$DQ$2:$DQ$455,"*Partially*")   + COUNTIFS(HCBSCompliance!$I$2:$I$455,$A9, HCBSCompliance!$D$2:$D$455, "*920*", HCBSCompliance!$G$2:$G$455,"*Completed*", HCBSCompliance!$DQ$2:$DQ$455,"*Partially*")   + COUNTIFS(HCBSCompliance!$I$2:$I$455,$A9, HCBSCompliance!$D$2:$D$455, "096", HCBSCompliance!$G$2:$G$455,"*Submitted*", HCBSCompliance!$DQ$2:$DQ$455,"*Partially*")   + COUNTIFS(HCBSCompliance!$I$2:$I$455,$A9, HCBSCompliance!$D$2:$D$455, "*113*", HCBSCompliance!$G$2:$G$455,"*Submitted*", HCBSCompliance!$DQ$2:$DQ$455,"*Partially*")   + COUNTIFS(HCBSCompliance!$I$2:$I$455,$A9, HCBSCompliance!$D$2:$D$455, "*904*", HCBSCompliance!$G$2:$G$455,"*Submitted*", HCBSCompliance!$DQ$2:$DQ$455,"*Partially*")   + COUNTIFS(HCBSCompliance!$I$2:$I$455,$A9, HCBSCompliance!$D$2:$D$455, "*905*", HCBSCompliance!$G$2:$G$455,"*Submitted*", HCBSCompliance!$DQ$2:$DQ$455,"*Partially*")   + COUNTIFS(HCBSCompliance!$I$2:$I$455,$A9, HCBSCompliance!$D$2:$D$455, "*915*", HCBSCompliance!$G$2:$G$455,"*Submitted*", HCBSCompliance!$DQ$2:$DQ$455,"*Partially*")   + COUNTIFS(HCBSCompliance!$I$2:$I$455,$A9, HCBSCompliance!$D$2:$D$455, "*910*", HCBSCompliance!$G$2:$G$455,"*Submitted*", HCBSCompliance!$DQ$2:$DQ$455,"*Partially*")   + COUNTIFS(HCBSCompliance!$I$2:$I$455,$A9, HCBSCompliance!$D$2:$D$455, "*920*", HCBSCompliance!$G$2:$G$455,"*Submitted*", HCBSCompliance!$DQ$2:$DQ$455,"*Partially*")   + COUNTIFS(HCBSCompliance!$I$2:$I$455,$A9, HCBSCompliance!$D$2:$D$455, "096", HCBSCompliance!$G$2:$G$455,"*Completed*", HCBSCompliance!$DQ$2:$DQ$455,"*No*")   + COUNTIFS(HCBSCompliance!$I$2:$I$455,$A9, HCBSCompliance!$D$2:$D$455, "*113*", HCBSCompliance!$G$2:$G$455,"*Completed*", HCBSCompliance!$DQ$2:$DQ$455,"*No*")   + COUNTIFS(HCBSCompliance!$I$2:$I$455,$A9, HCBSCompliance!$D$2:$D$455, "*904*", HCBSCompliance!$G$2:$G$455,"*Completed*", HCBSCompliance!$DQ$2:$DQ$455,"*No*")   + COUNTIFS(HCBSCompliance!$I$2:$I$455,$A9, HCBSCompliance!$D$2:$D$455, "*905*", HCBSCompliance!$G$2:$G$455,"*Completed*", HCBSCompliance!$DQ$2:$DQ$455,"*No*")   + COUNTIFS(HCBSCompliance!$I$2:$I$455,$A9, HCBSCompliance!$D$2:$D$455, "*915*", HCBSCompliance!$G$2:$G$455,"*Completed*", HCBSCompliance!$DQ$2:$DQ$455,"*No*")   + COUNTIFS(HCBSCompliance!$I$2:$I$455,$A9, HCBSCompliance!$D$2:$D$455, "*910*", HCBSCompliance!$G$2:$G$455,"*Completed*", HCBSCompliance!$DQ$2:$DQ$455,"*No*")   + COUNTIFS(HCBSCompliance!$I$2:$I$455,$A9, HCBSCompliance!$D$2:$D$455, "*920*", HCBSCompliance!$G$2:$G$455,"*Completed*", HCBSCompliance!$DQ$2:$DQ$455,"*No*")   + COUNTIFS(HCBSCompliance!$I$2:$I$455,$A9, HCBSCompliance!$D$2:$D$455, "096", HCBSCompliance!$G$2:$G$455,"*Submitted*", HCBSCompliance!$DQ$2:$DQ$455,"*No*")   + COUNTIFS(HCBSCompliance!$I$2:$I$455,$A9, HCBSCompliance!$D$2:$D$455, "*113*", HCBSCompliance!$G$2:$G$455,"*Submitted*", HCBSCompliance!$DQ$2:$DQ$455,"*No*")   + COUNTIFS(HCBSCompliance!$I$2:$I$455,$A9, HCBSCompliance!$D$2:$D$455, "*904*", HCBSCompliance!$G$2:$G$455,"*Submitted*", HCBSCompliance!$DQ$2:$DQ$455,"*No*")   + COUNTIFS(HCBSCompliance!$I$2:$I$455,$A9, HCBSCompliance!$D$2:$D$455, "*905*", HCBSCompliance!$G$2:$G$455,"*Submitted*", HCBSCompliance!$DQ$2:$DQ$455,"*No*")   + COUNTIFS(HCBSCompliance!$I$2:$I$455,$A9, HCBSCompliance!$D$2:$D$455, "*915*", HCBSCompliance!$G$2:$G$455,"*Submitted*", HCBSCompliance!$DQ$2:$DQ$455,"*No*")   + COUNTIFS(HCBSCompliance!$I$2:$I$455,$A9, HCBSCompliance!$D$2:$D$455, "*910*", HCBSCompliance!$G$2:$G$455,"*Submitted*", HCBSCompliance!$DQ$2:$DQ$455,"*No*")   + COUNTIFS(HCBSCompliance!$I$2:$I$455,$A9, HCBSCompliance!$D$2:$D$455, "*920*", HCBSCompliance!$G$2:$G$455,"*Submitted*", HCBSCompliance!$DQ$2:$DQ$455,"*No*")</f>
        <v>0</v>
      </c>
      <c r="O9" s="55">
        <f>COUNTIFS(HCBSCompliance!$I$2:$I$455,$A9, HCBSCompliance!$D$2:$D$455, "096", HCBSCompliance!$G$2:$G$455,"*Completed*", HCBSCompliance!$EC$2:$EC$455,"*Partially*")   + COUNTIFS(HCBSCompliance!$I$2:$I$455,$A9, HCBSCompliance!$D$2:$D$455, "*113*", HCBSCompliance!$G$2:$G$455,"*Completed*", HCBSCompliance!$EC$2:$EC$455,"*Partially*")   + COUNTIFS(HCBSCompliance!$I$2:$I$455,$A9, HCBSCompliance!$D$2:$D$455, "*904*", HCBSCompliance!$G$2:$G$455,"*Completed*", HCBSCompliance!$EC$2:$EC$455,"*Partially*")   + COUNTIFS(HCBSCompliance!$I$2:$I$455,$A9, HCBSCompliance!$D$2:$D$455, "*905*", HCBSCompliance!$G$2:$G$455,"*Completed*", HCBSCompliance!$EC$2:$EC$455,"*Partially*")   + COUNTIFS(HCBSCompliance!$I$2:$I$455,$A9, HCBSCompliance!$D$2:$D$455, "*915*", HCBSCompliance!$G$2:$G$455,"*Completed*", HCBSCompliance!$EC$2:$EC$455,"*Partially*")   + COUNTIFS(HCBSCompliance!$I$2:$I$455,$A9, HCBSCompliance!$D$2:$D$455, "*910*", HCBSCompliance!$G$2:$G$455,"*Completed*", HCBSCompliance!$EC$2:$EC$455,"*Partially*")   + COUNTIFS(HCBSCompliance!$I$2:$I$455,$A9, HCBSCompliance!$D$2:$D$455, "*920*", HCBSCompliance!$G$2:$G$455,"*Completed*", HCBSCompliance!$EC$2:$EC$455,"*Partially*")   + COUNTIFS(HCBSCompliance!$I$2:$I$455,$A9, HCBSCompliance!$D$2:$D$455, "096", HCBSCompliance!$G$2:$G$455,"*Submitted*", HCBSCompliance!$EC$2:$EC$455,"*Partially*")   + COUNTIFS(HCBSCompliance!$I$2:$I$455,$A9, HCBSCompliance!$D$2:$D$455, "*113*", HCBSCompliance!$G$2:$G$455,"*Submitted*", HCBSCompliance!$EC$2:$EC$455,"*Partially*")   + COUNTIFS(HCBSCompliance!$I$2:$I$455,$A9, HCBSCompliance!$D$2:$D$455, "*904*", HCBSCompliance!$G$2:$G$455,"*Submitted*", HCBSCompliance!$EC$2:$EC$455,"*Partially*")   + COUNTIFS(HCBSCompliance!$I$2:$I$455,$A9, HCBSCompliance!$D$2:$D$455, "*905*", HCBSCompliance!$G$2:$G$455,"*Submitted*", HCBSCompliance!$EC$2:$EC$455,"*Partially*")   + COUNTIFS(HCBSCompliance!$I$2:$I$455,$A9, HCBSCompliance!$D$2:$D$455, "*915*", HCBSCompliance!$G$2:$G$455,"*Submitted*", HCBSCompliance!$EC$2:$EC$455,"*Partially*")   + COUNTIFS(HCBSCompliance!$I$2:$I$455,$A9, HCBSCompliance!$D$2:$D$455, "*910*", HCBSCompliance!$G$2:$G$455,"*Submitted*", HCBSCompliance!$EC$2:$EC$455,"*Partially*")   + COUNTIFS(HCBSCompliance!$I$2:$I$455,$A9, HCBSCompliance!$D$2:$D$455, "*920*", HCBSCompliance!$G$2:$G$455,"*Submitted*", HCBSCompliance!$EC$2:$EC$455,"*Partially*")   + COUNTIFS(HCBSCompliance!$I$2:$I$455,$A9, HCBSCompliance!$D$2:$D$455, "096", HCBSCompliance!$G$2:$G$455,"*Completed*", HCBSCompliance!$EC$2:$EC$455,"*No*")   + COUNTIFS(HCBSCompliance!$I$2:$I$455,$A9, HCBSCompliance!$D$2:$D$455, "*113*", HCBSCompliance!$G$2:$G$455,"*Completed*", HCBSCompliance!$EC$2:$EC$455,"*No*")   + COUNTIFS(HCBSCompliance!$I$2:$I$455,$A9, HCBSCompliance!$D$2:$D$455, "*904*", HCBSCompliance!$G$2:$G$455,"*Completed*", HCBSCompliance!$EC$2:$EC$455,"*No*")   + COUNTIFS(HCBSCompliance!$I$2:$I$455,$A9, HCBSCompliance!$D$2:$D$455, "*905*", HCBSCompliance!$G$2:$G$455,"*Completed*", HCBSCompliance!$EC$2:$EC$455,"*No*")   + COUNTIFS(HCBSCompliance!$I$2:$I$455,$A9, HCBSCompliance!$D$2:$D$455, "*915*", HCBSCompliance!$G$2:$G$455,"*Completed*", HCBSCompliance!$EC$2:$EC$455,"*No*")   + COUNTIFS(HCBSCompliance!$I$2:$I$455,$A9, HCBSCompliance!$D$2:$D$455, "*910*", HCBSCompliance!$G$2:$G$455,"*Completed*", HCBSCompliance!$EC$2:$EC$455,"*No*")   + COUNTIFS(HCBSCompliance!$I$2:$I$455,$A9, HCBSCompliance!$D$2:$D$455, "*920*", HCBSCompliance!$G$2:$G$455,"*Completed*", HCBSCompliance!$EC$2:$EC$455,"*No*")   + COUNTIFS(HCBSCompliance!$I$2:$I$455,$A9, HCBSCompliance!$D$2:$D$455, "096", HCBSCompliance!$G$2:$G$455,"*Submitted*", HCBSCompliance!$EC$2:$EC$455,"*No*")   + COUNTIFS(HCBSCompliance!$I$2:$I$455,$A9, HCBSCompliance!$D$2:$D$455, "*113*", HCBSCompliance!$G$2:$G$455,"*Submitted*", HCBSCompliance!$EC$2:$EC$455,"*No*")   + COUNTIFS(HCBSCompliance!$I$2:$I$455,$A9, HCBSCompliance!$D$2:$D$455, "*904*", HCBSCompliance!$G$2:$G$455,"*Submitted*", HCBSCompliance!$EC$2:$EC$455,"*No*")   + COUNTIFS(HCBSCompliance!$I$2:$I$455,$A9, HCBSCompliance!$D$2:$D$455, "*905*", HCBSCompliance!$G$2:$G$455,"*Submitted*", HCBSCompliance!$EC$2:$EC$455,"*No*")   + COUNTIFS(HCBSCompliance!$I$2:$I$455,$A9, HCBSCompliance!$D$2:$D$455, "*915*", HCBSCompliance!$G$2:$G$455,"*Submitted*", HCBSCompliance!$EC$2:$EC$455,"*No*")   + COUNTIFS(HCBSCompliance!$I$2:$I$455,$A9, HCBSCompliance!$D$2:$D$455, "*910*", HCBSCompliance!$G$2:$G$455,"*Submitted*", HCBSCompliance!$EC$2:$EC$455,"*No*")   + COUNTIFS(HCBSCompliance!$I$2:$I$455,$A9, HCBSCompliance!$D$2:$D$455, "*920*", HCBSCompliance!$G$2:$G$455,"*Submitted*", HCBSCompliance!$EC$2:$EC$455,"*No*")</f>
        <v>0</v>
      </c>
      <c r="P9" s="55">
        <f>COUNTIFS(HCBSCompliance!$I$2:$I$455,$A9, HCBSCompliance!$D$2:$D$455, "096", HCBSCompliance!$G$2:$G$455,"*Completed*", HCBSCompliance!$EM$2:$EM$455,"*Partially*")   + COUNTIFS(HCBSCompliance!$I$2:$I$455,$A9, HCBSCompliance!$D$2:$D$455, "*113*", HCBSCompliance!$G$2:$G$455,"*Completed*", HCBSCompliance!$EM$2:$EM$455,"*Partially*")   + COUNTIFS(HCBSCompliance!$I$2:$I$455,$A9, HCBSCompliance!$D$2:$D$455, "*904*", HCBSCompliance!$G$2:$G$455,"*Completed*", HCBSCompliance!$EM$2:$EM$455,"*Partially*")   + COUNTIFS(HCBSCompliance!$I$2:$I$455,$A9, HCBSCompliance!$D$2:$D$455, "*905*", HCBSCompliance!$G$2:$G$455,"*Completed*", HCBSCompliance!$EM$2:$EM$455,"*Partially*")   + COUNTIFS(HCBSCompliance!$I$2:$I$455,$A9, HCBSCompliance!$D$2:$D$455, "*915*", HCBSCompliance!$G$2:$G$455,"*Completed*", HCBSCompliance!$EM$2:$EM$455,"*Partially*")   + COUNTIFS(HCBSCompliance!$I$2:$I$455,$A9, HCBSCompliance!$D$2:$D$455, "*910*", HCBSCompliance!$G$2:$G$455,"*Completed*", HCBSCompliance!$EM$2:$EM$455,"*Partially*")   + COUNTIFS(HCBSCompliance!$I$2:$I$455,$A9, HCBSCompliance!$D$2:$D$455, "*920*", HCBSCompliance!$G$2:$G$455,"*Completed*", HCBSCompliance!$EM$2:$EM$455,"*Partially*")   + COUNTIFS(HCBSCompliance!$I$2:$I$455,$A9, HCBSCompliance!$D$2:$D$455, "096", HCBSCompliance!$G$2:$G$455,"*Submitted*", HCBSCompliance!$EM$2:$EM$455,"*Partially*")   + COUNTIFS(HCBSCompliance!$I$2:$I$455,$A9, HCBSCompliance!$D$2:$D$455, "*113*", HCBSCompliance!$G$2:$G$455,"*Submitted*", HCBSCompliance!$EM$2:$EM$455,"*Partially*")   + COUNTIFS(HCBSCompliance!$I$2:$I$455,$A9, HCBSCompliance!$D$2:$D$455, "*904*", HCBSCompliance!$G$2:$G$455,"*Submitted*", HCBSCompliance!$EM$2:$EM$455,"*Partially*")   + COUNTIFS(HCBSCompliance!$I$2:$I$455,$A9, HCBSCompliance!$D$2:$D$455, "*905*", HCBSCompliance!$G$2:$G$455,"*Submitted*", HCBSCompliance!$EM$2:$EM$455,"*Partially*")   + COUNTIFS(HCBSCompliance!$I$2:$I$455,$A9, HCBSCompliance!$D$2:$D$455, "*915*", HCBSCompliance!$G$2:$G$455,"*Submitted*", HCBSCompliance!$EM$2:$EM$455,"*Partially*")   + COUNTIFS(HCBSCompliance!$I$2:$I$455,$A9, HCBSCompliance!$D$2:$D$455, "*910*", HCBSCompliance!$G$2:$G$455,"*Submitted*", HCBSCompliance!$EM$2:$EM$455,"*Partially*")   + COUNTIFS(HCBSCompliance!$I$2:$I$455,$A9, HCBSCompliance!$D$2:$D$455, "*920*", HCBSCompliance!$G$2:$G$455,"*Submitted*", HCBSCompliance!$EM$2:$EM$455,"*Partially*")   + COUNTIFS(HCBSCompliance!$I$2:$I$455,$A9, HCBSCompliance!$D$2:$D$455, "096", HCBSCompliance!$G$2:$G$455,"*Completed*", HCBSCompliance!$EM$2:$EM$455,"*No*")   + COUNTIFS(HCBSCompliance!$I$2:$I$455,$A9, HCBSCompliance!$D$2:$D$455, "*113*", HCBSCompliance!$G$2:$G$455,"*Completed*", HCBSCompliance!$EM$2:$EM$455,"*No*")   + COUNTIFS(HCBSCompliance!$I$2:$I$455,$A9, HCBSCompliance!$D$2:$D$455, "*904*", HCBSCompliance!$G$2:$G$455,"*Completed*", HCBSCompliance!$EM$2:$EM$455,"*No*")   + COUNTIFS(HCBSCompliance!$I$2:$I$455,$A9, HCBSCompliance!$D$2:$D$455, "*905*", HCBSCompliance!$G$2:$G$455,"*Completed*", HCBSCompliance!$EM$2:$EM$455,"*No*")   + COUNTIFS(HCBSCompliance!$I$2:$I$455,$A9, HCBSCompliance!$D$2:$D$455, "*915*", HCBSCompliance!$G$2:$G$455,"*Completed*", HCBSCompliance!$EM$2:$EM$455,"*No*")   + COUNTIFS(HCBSCompliance!$I$2:$I$455,$A9, HCBSCompliance!$D$2:$D$455, "*910*", HCBSCompliance!$G$2:$G$455,"*Completed*", HCBSCompliance!$EM$2:$EM$455,"*No*")   + COUNTIFS(HCBSCompliance!$I$2:$I$455,$A9, HCBSCompliance!$D$2:$D$455, "*920*", HCBSCompliance!$G$2:$G$455,"*Completed*", HCBSCompliance!$EM$2:$EM$455,"*No*")   + COUNTIFS(HCBSCompliance!$I$2:$I$455,$A9, HCBSCompliance!$D$2:$D$455, "096", HCBSCompliance!$G$2:$G$455,"*Submitted*", HCBSCompliance!$EM$2:$EM$455,"*No*")   + COUNTIFS(HCBSCompliance!$I$2:$I$455,$A9, HCBSCompliance!$D$2:$D$455, "*113*", HCBSCompliance!$G$2:$G$455,"*Submitted*", HCBSCompliance!$EM$2:$EM$455,"*No*")   + COUNTIFS(HCBSCompliance!$I$2:$I$455,$A9, HCBSCompliance!$D$2:$D$455, "*904*", HCBSCompliance!$G$2:$G$455,"*Submitted*", HCBSCompliance!$EM$2:$EM$455,"*No*")   + COUNTIFS(HCBSCompliance!$I$2:$I$455,$A9, HCBSCompliance!$D$2:$D$455, "*905*", HCBSCompliance!$G$2:$G$455,"*Submitted*", HCBSCompliance!$EM$2:$EM$455,"*No*")   + COUNTIFS(HCBSCompliance!$I$2:$I$455,$A9, HCBSCompliance!$D$2:$D$455, "*915*", HCBSCompliance!$G$2:$G$455,"*Submitted*", HCBSCompliance!$EM$2:$EM$455,"*No*")   + COUNTIFS(HCBSCompliance!$I$2:$I$455,$A9, HCBSCompliance!$D$2:$D$455, "*910*", HCBSCompliance!$G$2:$G$455,"*Submitted*", HCBSCompliance!$EM$2:$EM$455,"*No*")   + COUNTIFS(HCBSCompliance!$I$2:$I$455,$A9, HCBSCompliance!$D$2:$D$455, "*920*", HCBSCompliance!$G$2:$G$455,"*Submitted*", HCBSCompliance!$EM$2:$EM$455,"*No*")</f>
        <v>0</v>
      </c>
      <c r="Q9" s="55">
        <f>COUNTIFS(HCBSCompliance!$I$2:$I$455,$A9, HCBSCompliance!$D$2:$D$455, "096", HCBSCompliance!$G$2:$G$455,"*Completed*", HCBSCompliance!$ES$2:$ES$455,"*Partially*")   + COUNTIFS(HCBSCompliance!$I$2:$I$455,$A9, HCBSCompliance!$D$2:$D$455, "*113*", HCBSCompliance!$G$2:$G$455,"*Completed*", HCBSCompliance!$ES$2:$ES$455,"*Partially*")   + COUNTIFS(HCBSCompliance!$I$2:$I$455,$A9, HCBSCompliance!$D$2:$D$455, "*904*", HCBSCompliance!$G$2:$G$455,"*Completed*", HCBSCompliance!$ES$2:$ES$455,"*Partially*")   + COUNTIFS(HCBSCompliance!$I$2:$I$455,$A9, HCBSCompliance!$D$2:$D$455, "*905*", HCBSCompliance!$G$2:$G$455,"*Completed*", HCBSCompliance!$ES$2:$ES$455,"*Partially*")   + COUNTIFS(HCBSCompliance!$I$2:$I$455,$A9, HCBSCompliance!$D$2:$D$455, "*915*", HCBSCompliance!$G$2:$G$455,"*Completed*", HCBSCompliance!$ES$2:$ES$455,"*Partially*")   + COUNTIFS(HCBSCompliance!$I$2:$I$455,$A9, HCBSCompliance!$D$2:$D$455, "*910*", HCBSCompliance!$G$2:$G$455,"*Completed*", HCBSCompliance!$ES$2:$ES$455,"*Partially*")   + COUNTIFS(HCBSCompliance!$I$2:$I$455,$A9, HCBSCompliance!$D$2:$D$455, "*920*", HCBSCompliance!$G$2:$G$455,"*Completed*", HCBSCompliance!$ES$2:$ES$455,"*Partially*")   + COUNTIFS(HCBSCompliance!$I$2:$I$455,$A9, HCBSCompliance!$D$2:$D$455, "096", HCBSCompliance!$G$2:$G$455,"*Submitted*", HCBSCompliance!$ES$2:$ES$455,"*Partially*")   + COUNTIFS(HCBSCompliance!$I$2:$I$455,$A9, HCBSCompliance!$D$2:$D$455, "*113*", HCBSCompliance!$G$2:$G$455,"*Submitted*", HCBSCompliance!$ES$2:$ES$455,"*Partially*")   + COUNTIFS(HCBSCompliance!$I$2:$I$455,$A9, HCBSCompliance!$D$2:$D$455, "*904*", HCBSCompliance!$G$2:$G$455,"*Submitted*", HCBSCompliance!$ES$2:$ES$455,"*Partially*")   + COUNTIFS(HCBSCompliance!$I$2:$I$455,$A9, HCBSCompliance!$D$2:$D$455, "*905*", HCBSCompliance!$G$2:$G$455,"*Submitted*", HCBSCompliance!$ES$2:$ES$455,"*Partially*")   + COUNTIFS(HCBSCompliance!$I$2:$I$455,$A9, HCBSCompliance!$D$2:$D$455, "*915*", HCBSCompliance!$G$2:$G$455,"*Submitted*", HCBSCompliance!$ES$2:$ES$455,"*Partially*")   + COUNTIFS(HCBSCompliance!$I$2:$I$455,$A9, HCBSCompliance!$D$2:$D$455, "*910*", HCBSCompliance!$G$2:$G$455,"*Submitted*", HCBSCompliance!$ES$2:$ES$455,"*Partially*")   + COUNTIFS(HCBSCompliance!$I$2:$I$455,$A9, HCBSCompliance!$D$2:$D$455, "*920*", HCBSCompliance!$G$2:$G$455,"*Submitted*", HCBSCompliance!$ES$2:$ES$455,"*Partially*")   + COUNTIFS(HCBSCompliance!$I$2:$I$455,$A9, HCBSCompliance!$D$2:$D$455, "096", HCBSCompliance!$G$2:$G$455,"*Completed*", HCBSCompliance!$ES$2:$ES$455,"*No*")   + COUNTIFS(HCBSCompliance!$I$2:$I$455,$A9, HCBSCompliance!$D$2:$D$455, "*113*", HCBSCompliance!$G$2:$G$455,"*Completed*", HCBSCompliance!$ES$2:$ES$455,"*No*")   + COUNTIFS(HCBSCompliance!$I$2:$I$455,$A9, HCBSCompliance!$D$2:$D$455, "*904*", HCBSCompliance!$G$2:$G$455,"*Completed*", HCBSCompliance!$ES$2:$ES$455,"*No*")   + COUNTIFS(HCBSCompliance!$I$2:$I$455,$A9, HCBSCompliance!$D$2:$D$455, "*905*", HCBSCompliance!$G$2:$G$455,"*Completed*", HCBSCompliance!$ES$2:$ES$455,"*No*")   + COUNTIFS(HCBSCompliance!$I$2:$I$455,$A9, HCBSCompliance!$D$2:$D$455, "*915*", HCBSCompliance!$G$2:$G$455,"*Completed*", HCBSCompliance!$ES$2:$ES$455,"*No*")   + COUNTIFS(HCBSCompliance!$I$2:$I$455,$A9, HCBSCompliance!$D$2:$D$455, "*910*", HCBSCompliance!$G$2:$G$455,"*Completed*", HCBSCompliance!$ES$2:$ES$455,"*No*")   + COUNTIFS(HCBSCompliance!$I$2:$I$455,$A9, HCBSCompliance!$D$2:$D$455, "*920*", HCBSCompliance!$G$2:$G$455,"*Completed*", HCBSCompliance!$ES$2:$ES$455,"*No*")   + COUNTIFS(HCBSCompliance!$I$2:$I$455,$A9, HCBSCompliance!$D$2:$D$455, "096", HCBSCompliance!$G$2:$G$455,"*Submitted*", HCBSCompliance!$ES$2:$ES$455,"*No*")   + COUNTIFS(HCBSCompliance!$I$2:$I$455,$A9, HCBSCompliance!$D$2:$D$455, "*113*", HCBSCompliance!$G$2:$G$455,"*Submitted*", HCBSCompliance!$ES$2:$ES$455,"*No*")   + COUNTIFS(HCBSCompliance!$I$2:$I$455,$A9, HCBSCompliance!$D$2:$D$455, "*904*", HCBSCompliance!$G$2:$G$455,"*Submitted*", HCBSCompliance!$ES$2:$ES$455,"*No*")   + COUNTIFS(HCBSCompliance!$I$2:$I$455,$A9, HCBSCompliance!$D$2:$D$455, "*905*", HCBSCompliance!$G$2:$G$455,"*Submitted*", HCBSCompliance!$ES$2:$ES$455,"*No*")   + COUNTIFS(HCBSCompliance!$I$2:$I$455,$A9, HCBSCompliance!$D$2:$D$455, "*915*", HCBSCompliance!$G$2:$G$455,"*Submitted*", HCBSCompliance!$ES$2:$ES$455,"*No*")   + COUNTIFS(HCBSCompliance!$I$2:$I$455,$A9, HCBSCompliance!$D$2:$D$455, "*910*", HCBSCompliance!$G$2:$G$455,"*Submitted*", HCBSCompliance!$ES$2:$ES$455,"*No*")   + COUNTIFS(HCBSCompliance!$I$2:$I$455,$A9, HCBSCompliance!$D$2:$D$455, "*920*", HCBSCompliance!$G$2:$G$455,"*Submitted*", HCBSCompliance!$ES$2:$ES$455,"*No*")</f>
        <v>0</v>
      </c>
      <c r="R9" s="55">
        <f>COUNTIFS(HCBSCompliance!$I$2:$I$455,$A9, HCBSCompliance!$D$2:$D$455, "096", HCBSCompliance!$G$2:$G$455,"*Completed*", HCBSCompliance!$EY$2:$EY$455,"*Partially*")   + COUNTIFS(HCBSCompliance!$I$2:$I$455,$A9, HCBSCompliance!$D$2:$D$455, "*113*", HCBSCompliance!$G$2:$G$455,"*Completed*", HCBSCompliance!$EY$2:$EY$455,"*Partially*")   + COUNTIFS(HCBSCompliance!$I$2:$I$455,$A9, HCBSCompliance!$D$2:$D$455, "*904*", HCBSCompliance!$G$2:$G$455,"*Completed*", HCBSCompliance!$EY$2:$EY$455,"*Partially*")   + COUNTIFS(HCBSCompliance!$I$2:$I$455,$A9, HCBSCompliance!$D$2:$D$455, "*905*", HCBSCompliance!$G$2:$G$455,"*Completed*", HCBSCompliance!$EY$2:$EY$455,"*Partially*")   + COUNTIFS(HCBSCompliance!$I$2:$I$455,$A9, HCBSCompliance!$D$2:$D$455, "*915*", HCBSCompliance!$G$2:$G$455,"*Completed*", HCBSCompliance!$EY$2:$EY$455,"*Partially*")   + COUNTIFS(HCBSCompliance!$I$2:$I$455,$A9, HCBSCompliance!$D$2:$D$455, "*910*", HCBSCompliance!$G$2:$G$455,"*Completed*", HCBSCompliance!$EY$2:$EY$455,"*Partially*")   + COUNTIFS(HCBSCompliance!$I$2:$I$455,$A9, HCBSCompliance!$D$2:$D$455, "*920*", HCBSCompliance!$G$2:$G$455,"*Completed*", HCBSCompliance!$EY$2:$EY$455,"*Partially*")   + COUNTIFS(HCBSCompliance!$I$2:$I$455,$A9, HCBSCompliance!$D$2:$D$455, "096", HCBSCompliance!$G$2:$G$455,"*Submitted*", HCBSCompliance!$EY$2:$EY$455,"*Partially*")   + COUNTIFS(HCBSCompliance!$I$2:$I$455,$A9, HCBSCompliance!$D$2:$D$455, "*113*", HCBSCompliance!$G$2:$G$455,"*Submitted*", HCBSCompliance!$EY$2:$EY$455,"*Partially*")   + COUNTIFS(HCBSCompliance!$I$2:$I$455,$A9, HCBSCompliance!$D$2:$D$455, "*904*", HCBSCompliance!$G$2:$G$455,"*Submitted*", HCBSCompliance!$EY$2:$EY$455,"*Partially*")   + COUNTIFS(HCBSCompliance!$I$2:$I$455,$A9, HCBSCompliance!$D$2:$D$455, "*905*", HCBSCompliance!$G$2:$G$455,"*Submitted*", HCBSCompliance!$EY$2:$EY$455,"*Partially*")   + COUNTIFS(HCBSCompliance!$I$2:$I$455,$A9, HCBSCompliance!$D$2:$D$455, "*915*", HCBSCompliance!$G$2:$G$455,"*Submitted*", HCBSCompliance!$EY$2:$EY$455,"*Partially*")   + COUNTIFS(HCBSCompliance!$I$2:$I$455,$A9, HCBSCompliance!$D$2:$D$455, "*910*", HCBSCompliance!$G$2:$G$455,"*Submitted*", HCBSCompliance!$EY$2:$EY$455,"*Partially*")   + COUNTIFS(HCBSCompliance!$I$2:$I$455,$A9, HCBSCompliance!$D$2:$D$455, "*920*", HCBSCompliance!$G$2:$G$455,"*Submitted*", HCBSCompliance!$EY$2:$EY$455,"*Partially*")   + COUNTIFS(HCBSCompliance!$I$2:$I$455,$A9, HCBSCompliance!$D$2:$D$455, "096", HCBSCompliance!$G$2:$G$455,"*Completed*", HCBSCompliance!$EY$2:$EY$455,"*No*")   + COUNTIFS(HCBSCompliance!$I$2:$I$455,$A9, HCBSCompliance!$D$2:$D$455, "*113*", HCBSCompliance!$G$2:$G$455,"*Completed*", HCBSCompliance!$EY$2:$EY$455,"*No*")   + COUNTIFS(HCBSCompliance!$I$2:$I$455,$A9, HCBSCompliance!$D$2:$D$455, "*904*", HCBSCompliance!$G$2:$G$455,"*Completed*", HCBSCompliance!$EY$2:$EY$455,"*No*")   + COUNTIFS(HCBSCompliance!$I$2:$I$455,$A9, HCBSCompliance!$D$2:$D$455, "*905*", HCBSCompliance!$G$2:$G$455,"*Completed*", HCBSCompliance!$EY$2:$EY$455,"*No*")   + COUNTIFS(HCBSCompliance!$I$2:$I$455,$A9, HCBSCompliance!$D$2:$D$455, "*915*", HCBSCompliance!$G$2:$G$455,"*Completed*", HCBSCompliance!$EY$2:$EY$455,"*No*")   + COUNTIFS(HCBSCompliance!$I$2:$I$455,$A9, HCBSCompliance!$D$2:$D$455, "*910*", HCBSCompliance!$G$2:$G$455,"*Completed*", HCBSCompliance!$EY$2:$EY$455,"*No*")   + COUNTIFS(HCBSCompliance!$I$2:$I$455,$A9, HCBSCompliance!$D$2:$D$455, "*920*", HCBSCompliance!$G$2:$G$455,"*Completed*", HCBSCompliance!$EY$2:$EY$455,"*No*")   + COUNTIFS(HCBSCompliance!$I$2:$I$455,$A9, HCBSCompliance!$D$2:$D$455, "096", HCBSCompliance!$G$2:$G$455,"*Submitted*", HCBSCompliance!$EY$2:$EY$455,"*No*")   + COUNTIFS(HCBSCompliance!$I$2:$I$455,$A9, HCBSCompliance!$D$2:$D$455, "*113*", HCBSCompliance!$G$2:$G$455,"*Submitted*", HCBSCompliance!$EY$2:$EY$455,"*No*")   + COUNTIFS(HCBSCompliance!$I$2:$I$455,$A9, HCBSCompliance!$D$2:$D$455, "*904*", HCBSCompliance!$G$2:$G$455,"*Submitted*", HCBSCompliance!$EY$2:$EY$455,"*No*")   + COUNTIFS(HCBSCompliance!$I$2:$I$455,$A9, HCBSCompliance!$D$2:$D$455, "*905*", HCBSCompliance!$G$2:$G$455,"*Submitted*", HCBSCompliance!$EY$2:$EY$455,"*No*")   + COUNTIFS(HCBSCompliance!$I$2:$I$455,$A9, HCBSCompliance!$D$2:$D$455, "*915*", HCBSCompliance!$G$2:$G$455,"*Submitted*", HCBSCompliance!$EY$2:$EY$455,"*No*")   + COUNTIFS(HCBSCompliance!$I$2:$I$455,$A9, HCBSCompliance!$D$2:$D$455, "*910*", HCBSCompliance!$G$2:$G$455,"*Submitted*", HCBSCompliance!$EY$2:$EY$455,"*No*")   + COUNTIFS(HCBSCompliance!$I$2:$I$455,$A9, HCBSCompliance!$D$2:$D$455, "*920*", HCBSCompliance!$G$2:$G$455,"*Submitted*", HCBSCompliance!$EY$2:$EY$455,"*No*")</f>
        <v>0</v>
      </c>
    </row>
    <row r="10" spans="1:64" hidden="1" x14ac:dyDescent="0.2">
      <c r="A10" s="54" t="s">
        <v>207</v>
      </c>
      <c r="B10" s="55">
        <f>COUNTIFS(HCBSCompliance!$I$2:$I$455,$A10, HCBSCompliance!$D$2:$D$455, "096")  +COUNTIFS(HCBSCompliance!$I$2:$I$455,$A10, HCBSCompliance!$D$2:$D$455, "*113*")  +COUNTIFS(HCBSCompliance!$I$2:$I$455,$A10, HCBSCompliance!$D$2:$D$455, "*904*")  +COUNTIFS(HCBSCompliance!$I$2:$I$455,$A10, HCBSCompliance!$D$2:$D$455, "*905*")  +COUNTIFS(HCBSCompliance!$I$2:$I$455,$A10, HCBSCompliance!$D$2:$D$455, "*915*")  +COUNTIFS(HCBSCompliance!$I$2:$I$455,$A10, HCBSCompliance!$D$2:$D$455, "*910*")  +COUNTIFS(HCBSCompliance!$I$2:$I$455,$A10, HCBSCompliance!$D$2:$D$455, "*920*")</f>
        <v>0</v>
      </c>
      <c r="C10" s="55">
        <f>COUNTIFS(HCBSCompliance!$I$2:$I$455,$A10, HCBSCompliance!$D$2:$D$455, "096", HCBSCompliance!$G$2:$G$455,"*Completed*")  +COUNTIFS(HCBSCompliance!$I$2:$I$455,$A10, HCBSCompliance!$D$2:$D$455, "*113*", HCBSCompliance!$G$2:$G$455,"*Completed*")  +COUNTIFS(HCBSCompliance!$I$2:$I$455,$A10, HCBSCompliance!$D$2:$D$455, "*904*", HCBSCompliance!$G$2:$G$455,"*Completed*")  +COUNTIFS(HCBSCompliance!$I$2:$I$455,$A10, HCBSCompliance!$D$2:$D$455, "*905*", HCBSCompliance!$G$2:$G$455,"*Completed*")  +COUNTIFS(HCBSCompliance!$I$2:$I$455,$A10, HCBSCompliance!$D$2:$D$455, "*915*", HCBSCompliance!$G$2:$G$455,"*Completed*")  +COUNTIFS(HCBSCompliance!$I$2:$I$455,$A10, HCBSCompliance!$D$2:$D$455, "*910*", HCBSCompliance!$G$2:$G$455,"*Completed*")  +COUNTIFS(HCBSCompliance!$I$2:$I$455,$A10, HCBSCompliance!$D$2:$D$455, "*920*", HCBSCompliance!$G$2:$G$455,"*Completed*")  +COUNTIFS(HCBSCompliance!$I$2:$I$455,$A10, HCBSCompliance!$D$2:$D$455, "096", HCBSCompliance!$G$2:$G$455,"*Submitted*")  +COUNTIFS(HCBSCompliance!$I$2:$I$455,$A10, HCBSCompliance!$D$2:$D$455, "*113*", HCBSCompliance!$G$2:$G$455,"*Submitted*")  +COUNTIFS(HCBSCompliance!$I$2:$I$455,$A10, HCBSCompliance!$D$2:$D$455, "*904*", HCBSCompliance!$G$2:$G$455,"*Submitted*")  +COUNTIFS(HCBSCompliance!$I$2:$I$455,$A10, HCBSCompliance!$D$2:$D$455, "*905*", HCBSCompliance!$G$2:$G$455,"*Submitted*")  +COUNTIFS(HCBSCompliance!$I$2:$I$455,$A10, HCBSCompliance!$D$2:$D$455, "*915*", HCBSCompliance!$G$2:$G$455,"*Submitted*")  +COUNTIFS(HCBSCompliance!$I$2:$I$455,$A10, HCBSCompliance!$D$2:$D$455, "*910*", HCBSCompliance!$G$2:$G$455,"*Submitted*")  +COUNTIFS(HCBSCompliance!$I$2:$I$455,$A10, HCBSCompliance!$D$2:$D$455, "*920*", HCBSCompliance!$G$2:$G$455,"*Submitted*")</f>
        <v>0</v>
      </c>
      <c r="D10" s="56" t="str">
        <f t="shared" si="0"/>
        <v>n/a</v>
      </c>
      <c r="E10" s="56" t="str">
        <f>IFERROR((COUNTIFS(HCBSCompliance!$I$2:$I$455,$A10, HCBSCompliance!$D$2:$D$455, "096", HCBSCompliance!$FA$2:$FA$455,"*no*", HCBSCompliance!$G$2:$G$455, "*Completed*") + COUNTIFS(HCBSCompliance!$I$2:$I$455,$A10, HCBSCompliance!$D$2:$D$455, "*113*", HCBSCompliance!$FA$2:$FA$455,"*no*", HCBSCompliance!$G$2:$G$455, "*Completed*") + COUNTIFS(HCBSCompliance!$I$2:$I$455,$A10, HCBSCompliance!$D$2:$D$455, "*904*", HCBSCompliance!$FA$2:$FA$455,"*no*", HCBSCompliance!$G$2:$G$455, "*Completed*") + COUNTIFS(HCBSCompliance!$I$2:$I$455,$A10, HCBSCompliance!$D$2:$D$455, "*905*", HCBSCompliance!$FA$2:$FA$455,"*no*", HCBSCompliance!$G$2:$G$455, "*Completed*") + COUNTIFS(HCBSCompliance!$I$2:$I$455,$A10, HCBSCompliance!$D$2:$D$455, "*915*", HCBSCompliance!$FA$2:$FA$455,"*no*", HCBSCompliance!$G$2:$G$455, "*Completed*") + COUNTIFS(HCBSCompliance!$I$2:$I$455,$A10, HCBSCompliance!$D$2:$D$455, "*910*", HCBSCompliance!$FA$2:$FA$455,"*no*", HCBSCompliance!$G$2:$G$455, "*Completed*") + COUNTIFS(HCBSCompliance!$I$2:$I$455,$A10, HCBSCompliance!$D$2:$D$455, "*920*", HCBSCompliance!$FA$2:$FA$455,"*no*", HCBSCompliance!$G$2:$G$455, "*Completed*") + COUNTIFS(HCBSCompliance!$I$2:$I$455,$A10, HCBSCompliance!$D$2:$D$455, "096", HCBSCompliance!$FA$2:$FA$455,"*no*", HCBSCompliance!$G$2:$G$455, "*Submitted*") + COUNTIFS(HCBSCompliance!$I$2:$I$455,$A10, HCBSCompliance!$D$2:$D$455, "*113*", HCBSCompliance!$FA$2:$FA$455,"*no*", HCBSCompliance!$G$2:$G$455, "*Submitted*") + COUNTIFS(HCBSCompliance!$I$2:$I$455,$A10, HCBSCompliance!$D$2:$D$455, "*904*", HCBSCompliance!$FA$2:$FA$455,"*no*", HCBSCompliance!$G$2:$G$455, "*Submitted*") + COUNTIFS(HCBSCompliance!$I$2:$I$455,$A10, HCBSCompliance!$D$2:$D$455, "*905*", HCBSCompliance!$FA$2:$FA$455,"*no*", HCBSCompliance!$G$2:$G$455, "*Submitted*") + COUNTIFS(HCBSCompliance!$I$2:$I$455,$A10, HCBSCompliance!$D$2:$D$455, "*915*", HCBSCompliance!$FA$2:$FA$455,"*no*", HCBSCompliance!$G$2:$G$455, "*Submitted*") + COUNTIFS(HCBSCompliance!$I$2:$I$455,$A10, HCBSCompliance!$D$2:$D$455, "*910*", HCBSCompliance!$FA$2:$FA$455,"*no*", HCBSCompliance!$G$2:$G$455, "*Submitted*") + COUNTIFS(HCBSCompliance!$I$2:$I$455,$A10, HCBSCompliance!$D$2:$D$455, "*920*", HCBSCompliance!$FA$2:$FA$455,"*no*", HCBSCompliance!$G$2:$G$455, "*Submitted*"))  /  $C10, "n/a")</f>
        <v>n/a</v>
      </c>
      <c r="F10" s="56" t="str">
        <f>IFERROR((COUNTIFS(HCBSCompliance!$I$2:$I$455,$A10, HCBSCompliance!$D$2:$D$455, "096", HCBSCompliance!$FA$2:$FA$455,"*yes*", HCBSCompliance!$G$2:$G$455, "*Completed*") + COUNTIFS(HCBSCompliance!$I$2:$I$455,$A10, HCBSCompliance!$D$2:$D$455, "*113*", HCBSCompliance!$FA$2:$FA$455,"*yes*", HCBSCompliance!$G$2:$G$455, "*Completed*") + COUNTIFS(HCBSCompliance!$I$2:$I$455,$A10, HCBSCompliance!$D$2:$D$455, "*904*", HCBSCompliance!$FA$2:$FA$455,"*yes*", HCBSCompliance!$G$2:$G$455, "*Completed*") + COUNTIFS(HCBSCompliance!$I$2:$I$455,$A10, HCBSCompliance!$D$2:$D$455, "*905*", HCBSCompliance!$FA$2:$FA$455,"*yes*", HCBSCompliance!$G$2:$G$455, "*Completed*") + COUNTIFS(HCBSCompliance!$I$2:$I$455,$A10, HCBSCompliance!$D$2:$D$455, "*915*", HCBSCompliance!$FA$2:$FA$455,"*yes*", HCBSCompliance!$G$2:$G$455, "*Completed*") + COUNTIFS(HCBSCompliance!$I$2:$I$455,$A10, HCBSCompliance!$D$2:$D$455, "*910*", HCBSCompliance!$FA$2:$FA$455,"*yes*", HCBSCompliance!$G$2:$G$455, "*Completed*") + COUNTIFS(HCBSCompliance!$I$2:$I$455,$A10, HCBSCompliance!$D$2:$D$455, "*920*", HCBSCompliance!$FA$2:$FA$455,"*yes*", HCBSCompliance!$G$2:$G$455, "*Completed*") + COUNTIFS(HCBSCompliance!$I$2:$I$455,$A10, HCBSCompliance!$D$2:$D$455, "096", HCBSCompliance!$FA$2:$FA$455,"*yes*", HCBSCompliance!$G$2:$G$455, "*Submitted*") + COUNTIFS(HCBSCompliance!$I$2:$I$455,$A10, HCBSCompliance!$D$2:$D$455, "*113*", HCBSCompliance!$FA$2:$FA$455,"*yes*", HCBSCompliance!$G$2:$G$455, "*Submitted*") + COUNTIFS(HCBSCompliance!$I$2:$I$455,$A10, HCBSCompliance!$D$2:$D$455, "*904*", HCBSCompliance!$FA$2:$FA$455,"*yes*", HCBSCompliance!$G$2:$G$455, "*Submitted*") + COUNTIFS(HCBSCompliance!$I$2:$I$455,$A10, HCBSCompliance!$D$2:$D$455, "*905*", HCBSCompliance!$FA$2:$FA$455,"*yes*", HCBSCompliance!$G$2:$G$455, "*Submitted*") + COUNTIFS(HCBSCompliance!$I$2:$I$455,$A10, HCBSCompliance!$D$2:$D$455, "*915*", HCBSCompliance!$FA$2:$FA$455,"*yes*", HCBSCompliance!$G$2:$G$455, "*Submitted*") + COUNTIFS(HCBSCompliance!$I$2:$I$455,$A10, HCBSCompliance!$D$2:$D$455, "*910*", HCBSCompliance!$FA$2:$FA$455,"*yes*", HCBSCompliance!$G$2:$G$455, "*Submitted*") + COUNTIFS(HCBSCompliance!$I$2:$I$455,$A10, HCBSCompliance!$D$2:$D$455, "*920*", HCBSCompliance!$FA$2:$FA$455,"*yes*", HCBSCompliance!$G$2:$G$455, "*Submitted*"))  /  $C10, "n/a")</f>
        <v>n/a</v>
      </c>
      <c r="G10" s="57" t="str">
        <f>IFERROR((COUNTIFS(HCBSCompliance!$D$2:$D$455, "096", HCBSCompliance!$I$2:$I$455, $A10, HCBSCompliance!$G$2:$G$455, "*Completed*", HCBSCompliance!$FE$2:$FE$455, "TRUE") + COUNTIFS(HCBSCompliance!$D$2:$D$455, "*113*", HCBSCompliance!$I$2:$I$455, $A10, HCBSCompliance!$G$2:$G$455, "*Completed*", HCBSCompliance!$FE$2:$FE$455, "TRUE") + COUNTIFS(HCBSCompliance!$D$2:$D$455, "*904*", HCBSCompliance!$I$2:$I$455, $A10, HCBSCompliance!$G$2:$G$455, "*Completed*", HCBSCompliance!$FE$2:$FE$455, "TRUE") + COUNTIFS(HCBSCompliance!$D$2:$D$455, "*905*", HCBSCompliance!$I$2:$I$455, $A10, HCBSCompliance!$G$2:$G$455, "*Completed*", HCBSCompliance!$FE$2:$FE$455, "TRUE") + COUNTIFS(HCBSCompliance!$D$2:$D$455, "*915*", HCBSCompliance!$I$2:$I$455, $A10, HCBSCompliance!$G$2:$G$455, "*Completed*", HCBSCompliance!$FE$2:$FE$455, "TRUE") + COUNTIFS(HCBSCompliance!$D$2:$D$455, "*910*", HCBSCompliance!$I$2:$I$455, $A10, HCBSCompliance!$G$2:$G$455, "*Completed*", HCBSCompliance!$FE$2:$FE$455, "TRUE") + COUNTIFS(HCBSCompliance!$D$2:$D$455, "*920*", HCBSCompliance!$I$2:$I$455, $A10, HCBSCompliance!$G$2:$G$455, "*Completed*", HCBSCompliance!$FE$2:$FE$455, "TRUE") + COUNTIFS(HCBSCompliance!$D$2:$D$455, "096", HCBSCompliance!$I$2:$I$455, $A10, HCBSCompliance!$G$2:$G$455, "*Submitted*", HCBSCompliance!$FE$2:$FE$455, "TRUE") + COUNTIFS(HCBSCompliance!$D$2:$D$455, "*113*", HCBSCompliance!$I$2:$I$455, $A10, HCBSCompliance!$G$2:$G$455, "*Submitted*", HCBSCompliance!$FE$2:$FE$455, "TRUE") + COUNTIFS(HCBSCompliance!$D$2:$D$455, "*904*", HCBSCompliance!$I$2:$I$455, $A10, HCBSCompliance!$G$2:$G$455, "*Submitted*", HCBSCompliance!$FE$2:$FE$455, "TRUE") + COUNTIFS(HCBSCompliance!$D$2:$D$455, "*905*", HCBSCompliance!$I$2:$I$455, $A10, HCBSCompliance!$G$2:$G$455, "*Submitted*", HCBSCompliance!$FE$2:$FE$455, "TRUE") + COUNTIFS(HCBSCompliance!$D$2:$D$455, "*915*", HCBSCompliance!$I$2:$I$455, $A10, HCBSCompliance!$G$2:$G$455, "*Submitted*", HCBSCompliance!$FE$2:$FE$455, "TRUE") + COUNTIFS(HCBSCompliance!$D$2:$D$455, "*910*", HCBSCompliance!$I$2:$I$455, $A10, HCBSCompliance!$G$2:$G$455, "*Submitted*", HCBSCompliance!$FE$2:$FE$455, "TRUE") + COUNTIFS(HCBSCompliance!$D$2:$D$455, "*920*", HCBSCompliance!$I$2:$I$455, $A10, HCBSCompliance!$G$2:$G$455, "*Submitted*", HCBSCompliance!$FE$2:$FE$455, "TRUE")) /  $C10, "n/a")</f>
        <v>n/a</v>
      </c>
      <c r="H10" s="57"/>
      <c r="I10" s="55">
        <f>COUNTIFS(HCBSCompliance!$I$2:$I$455,$A10, HCBSCompliance!$D$2:$D$455, "096", HCBSCompliance!$G$2:$G$455,"*Completed*", HCBSCompliance!$BC$2:$BC$455,"*Partially*")   + COUNTIFS(HCBSCompliance!$I$2:$I$455,$A10, HCBSCompliance!$D$2:$D$455, "*113*", HCBSCompliance!$G$2:$G$455,"*Completed*", HCBSCompliance!$BC$2:$BC$455,"*Partially*")   + COUNTIFS(HCBSCompliance!$I$2:$I$455,$A10, HCBSCompliance!$D$2:$D$455, "*904*", HCBSCompliance!$G$2:$G$455,"*Completed*", HCBSCompliance!$BC$2:$BC$455,"*Partially*")   + COUNTIFS(HCBSCompliance!$I$2:$I$455,$A10, HCBSCompliance!$D$2:$D$455, "*905*", HCBSCompliance!$G$2:$G$455,"*Completed*", HCBSCompliance!$BC$2:$BC$455,"*Partially*")   + COUNTIFS(HCBSCompliance!$I$2:$I$455,$A10, HCBSCompliance!$D$2:$D$455, "*915*", HCBSCompliance!$G$2:$G$455,"*Completed*", HCBSCompliance!$BC$2:$BC$455,"*Partially*")   + COUNTIFS(HCBSCompliance!$I$2:$I$455,$A10, HCBSCompliance!$D$2:$D$455, "*910*", HCBSCompliance!$G$2:$G$455,"*Completed*", HCBSCompliance!$BC$2:$BC$455,"*Partially*")   + COUNTIFS(HCBSCompliance!$I$2:$I$455,$A10, HCBSCompliance!$D$2:$D$455, "*920*", HCBSCompliance!$G$2:$G$455,"*Completed*", HCBSCompliance!$BC$2:$BC$455,"*Partially*")   + COUNTIFS(HCBSCompliance!$I$2:$I$455,$A10, HCBSCompliance!$D$2:$D$455, "096", HCBSCompliance!$G$2:$G$455,"*Submitted*", HCBSCompliance!$BC$2:$BC$455,"*Partially*")   + COUNTIFS(HCBSCompliance!$I$2:$I$455,$A10, HCBSCompliance!$D$2:$D$455, "*113*", HCBSCompliance!$G$2:$G$455,"*Submitted*", HCBSCompliance!$BC$2:$BC$455,"*Partially*")   + COUNTIFS(HCBSCompliance!$I$2:$I$455,$A10, HCBSCompliance!$D$2:$D$455, "*904*", HCBSCompliance!$G$2:$G$455,"*Submitted*", HCBSCompliance!$BC$2:$BC$455,"*Partially*")   + COUNTIFS(HCBSCompliance!$I$2:$I$455,$A10, HCBSCompliance!$D$2:$D$455, "*905*", HCBSCompliance!$G$2:$G$455,"*Submitted*", HCBSCompliance!$BC$2:$BC$455,"*Partially*")   + COUNTIFS(HCBSCompliance!$I$2:$I$455,$A10, HCBSCompliance!$D$2:$D$455, "*915*", HCBSCompliance!$G$2:$G$455,"*Submitted*", HCBSCompliance!$BC$2:$BC$455,"*Partially*")   + COUNTIFS(HCBSCompliance!$I$2:$I$455,$A10, HCBSCompliance!$D$2:$D$455, "*910*", HCBSCompliance!$G$2:$G$455,"*Submitted*", HCBSCompliance!$BC$2:$BC$455,"*Partially*")   + COUNTIFS(HCBSCompliance!$I$2:$I$455,$A10, HCBSCompliance!$D$2:$D$455, "*920*", HCBSCompliance!$G$2:$G$455,"*Submitted*", HCBSCompliance!$BC$2:$BC$455,"*Partially*")   + COUNTIFS(HCBSCompliance!$I$2:$I$455,$A10, HCBSCompliance!$D$2:$D$455, "096", HCBSCompliance!$G$2:$G$455,"*Completed*", HCBSCompliance!$BC$2:$BC$455,"*NotMet*")   + COUNTIFS(HCBSCompliance!$I$2:$I$455,$A10, HCBSCompliance!$D$2:$D$455, "*113*", HCBSCompliance!$G$2:$G$455,"*Completed*", HCBSCompliance!$BC$2:$BC$455,"*NotMet*")   + COUNTIFS(HCBSCompliance!$I$2:$I$455,$A10, HCBSCompliance!$D$2:$D$455, "*904*", HCBSCompliance!$G$2:$G$455,"*Completed*", HCBSCompliance!$BC$2:$BC$455,"*NotMet*")   + COUNTIFS(HCBSCompliance!$I$2:$I$455,$A10, HCBSCompliance!$D$2:$D$455, "*905*", HCBSCompliance!$G$2:$G$455,"*Completed*", HCBSCompliance!$BC$2:$BC$455,"*NotMet*")   + COUNTIFS(HCBSCompliance!$I$2:$I$455,$A10, HCBSCompliance!$D$2:$D$455, "*915*", HCBSCompliance!$G$2:$G$455,"*Completed*", HCBSCompliance!$BC$2:$BC$455,"*NotMet*")   + COUNTIFS(HCBSCompliance!$I$2:$I$455,$A10, HCBSCompliance!$D$2:$D$455, "*910*", HCBSCompliance!$G$2:$G$455,"*Completed*", HCBSCompliance!$BC$2:$BC$455,"*NotMet*")   + COUNTIFS(HCBSCompliance!$I$2:$I$455,$A10, HCBSCompliance!$D$2:$D$455, "*920*", HCBSCompliance!$G$2:$G$455,"*Completed*", HCBSCompliance!$BC$2:$BC$455,"*NotMet*")   + COUNTIFS(HCBSCompliance!$I$2:$I$455,$A10, HCBSCompliance!$D$2:$D$455, "096", HCBSCompliance!$G$2:$G$455,"*Submitted*", HCBSCompliance!$BC$2:$BC$455,"*NotMet*")   + COUNTIFS(HCBSCompliance!$I$2:$I$455,$A10, HCBSCompliance!$D$2:$D$455, "*113*", HCBSCompliance!$G$2:$G$455,"*Submitted*", HCBSCompliance!$BC$2:$BC$455,"*NotMet*")   + COUNTIFS(HCBSCompliance!$I$2:$I$455,$A10, HCBSCompliance!$D$2:$D$455, "*904*", HCBSCompliance!$G$2:$G$455,"*Submitted*", HCBSCompliance!$BC$2:$BC$455,"*NotMet*")   + COUNTIFS(HCBSCompliance!$I$2:$I$455,$A10, HCBSCompliance!$D$2:$D$455, "*905*", HCBSCompliance!$G$2:$G$455,"*Submitted*", HCBSCompliance!$BC$2:$BC$455,"*NotMet*")   + COUNTIFS(HCBSCompliance!$I$2:$I$455,$A10, HCBSCompliance!$D$2:$D$455, "*915*", HCBSCompliance!$G$2:$G$455,"*Submitted*", HCBSCompliance!$BC$2:$BC$455,"*NotMet*")   + COUNTIFS(HCBSCompliance!$I$2:$I$455,$A10, HCBSCompliance!$D$2:$D$455, "*910*", HCBSCompliance!$G$2:$G$455,"*Submitted*", HCBSCompliance!$BC$2:$BC$455,"*NotMet*")   + COUNTIFS(HCBSCompliance!$I$2:$I$455,$A10, HCBSCompliance!$D$2:$D$455, "*920*", HCBSCompliance!$G$2:$G$455,"*Submitted*", HCBSCompliance!$BC$2:$BC$455,"*NotMet*")</f>
        <v>0</v>
      </c>
      <c r="J10" s="55">
        <f>COUNTIFS(HCBSCompliance!$I$2:$I$455,$A10, HCBSCompliance!$D$2:$D$455, "096", HCBSCompliance!$G$2:$G$455,"*Completed*", HCBSCompliance!$BI$2:$BI$455,"*Partially*")   + COUNTIFS(HCBSCompliance!$I$2:$I$455,$A10, HCBSCompliance!$D$2:$D$455, "*113*", HCBSCompliance!$G$2:$G$455,"*Completed*", HCBSCompliance!$BI$2:$BI$455,"*Partially*")   + COUNTIFS(HCBSCompliance!$I$2:$I$455,$A10, HCBSCompliance!$D$2:$D$455, "*904*", HCBSCompliance!$G$2:$G$455,"*Completed*", HCBSCompliance!$BI$2:$BI$455,"*Partially*")   + COUNTIFS(HCBSCompliance!$I$2:$I$455,$A10, HCBSCompliance!$D$2:$D$455, "*905*", HCBSCompliance!$G$2:$G$455,"*Completed*", HCBSCompliance!$BI$2:$BI$455,"*Partially*")   + COUNTIFS(HCBSCompliance!$I$2:$I$455,$A10, HCBSCompliance!$D$2:$D$455, "*915*", HCBSCompliance!$G$2:$G$455,"*Completed*", HCBSCompliance!$BI$2:$BI$455,"*Partially*")   + COUNTIFS(HCBSCompliance!$I$2:$I$455,$A10, HCBSCompliance!$D$2:$D$455, "*910*", HCBSCompliance!$G$2:$G$455,"*Completed*", HCBSCompliance!$BI$2:$BI$455,"*Partially*")   + COUNTIFS(HCBSCompliance!$I$2:$I$455,$A10, HCBSCompliance!$D$2:$D$455, "*920*", HCBSCompliance!$G$2:$G$455,"*Completed*", HCBSCompliance!$BI$2:$BI$455,"*Partially*")   + COUNTIFS(HCBSCompliance!$I$2:$I$455,$A10, HCBSCompliance!$D$2:$D$455, "096", HCBSCompliance!$G$2:$G$455,"*Submitted*", HCBSCompliance!$BI$2:$BI$455,"*Partially*")   + COUNTIFS(HCBSCompliance!$I$2:$I$455,$A10, HCBSCompliance!$D$2:$D$455, "*113*", HCBSCompliance!$G$2:$G$455,"*Submitted*", HCBSCompliance!$BI$2:$BI$455,"*Partially*")   + COUNTIFS(HCBSCompliance!$I$2:$I$455,$A10, HCBSCompliance!$D$2:$D$455, "*904*", HCBSCompliance!$G$2:$G$455,"*Submitted*", HCBSCompliance!$BI$2:$BI$455,"*Partially*")   + COUNTIFS(HCBSCompliance!$I$2:$I$455,$A10, HCBSCompliance!$D$2:$D$455, "*905*", HCBSCompliance!$G$2:$G$455,"*Submitted*", HCBSCompliance!$BI$2:$BI$455,"*Partially*")   + COUNTIFS(HCBSCompliance!$I$2:$I$455,$A10, HCBSCompliance!$D$2:$D$455, "*915*", HCBSCompliance!$G$2:$G$455,"*Submitted*", HCBSCompliance!$BI$2:$BI$455,"*Partially*")   + COUNTIFS(HCBSCompliance!$I$2:$I$455,$A10, HCBSCompliance!$D$2:$D$455, "*910*", HCBSCompliance!$G$2:$G$455,"*Submitted*", HCBSCompliance!$BI$2:$BI$455,"*Partially*")   + COUNTIFS(HCBSCompliance!$I$2:$I$455,$A10, HCBSCompliance!$D$2:$D$455, "*920*", HCBSCompliance!$G$2:$G$455,"*Submitted*", HCBSCompliance!$BI$2:$BI$455,"*Partially*")   + COUNTIFS(HCBSCompliance!$I$2:$I$455,$A10, HCBSCompliance!$D$2:$D$455, "096", HCBSCompliance!$G$2:$G$455,"*Completed*", HCBSCompliance!$BI$2:$BI$455,"*No*")   + COUNTIFS(HCBSCompliance!$I$2:$I$455,$A10, HCBSCompliance!$D$2:$D$455, "*113*", HCBSCompliance!$G$2:$G$455,"*Completed*", HCBSCompliance!$BI$2:$BI$455,"*No*")   + COUNTIFS(HCBSCompliance!$I$2:$I$455,$A10, HCBSCompliance!$D$2:$D$455, "*904*", HCBSCompliance!$G$2:$G$455,"*Completed*", HCBSCompliance!$BI$2:$BI$455,"*No*")   + COUNTIFS(HCBSCompliance!$I$2:$I$455,$A10, HCBSCompliance!$D$2:$D$455, "*905*", HCBSCompliance!$G$2:$G$455,"*Completed*", HCBSCompliance!$BI$2:$BI$455,"*No*")   + COUNTIFS(HCBSCompliance!$I$2:$I$455,$A10, HCBSCompliance!$D$2:$D$455, "*915*", HCBSCompliance!$G$2:$G$455,"*Completed*", HCBSCompliance!$BI$2:$BI$455,"*No*")   + COUNTIFS(HCBSCompliance!$I$2:$I$455,$A10, HCBSCompliance!$D$2:$D$455, "*910*", HCBSCompliance!$G$2:$G$455,"*Completed*", HCBSCompliance!$BI$2:$BI$455,"*No*")   + COUNTIFS(HCBSCompliance!$I$2:$I$455,$A10, HCBSCompliance!$D$2:$D$455, "*920*", HCBSCompliance!$G$2:$G$455,"*Completed*", HCBSCompliance!$BI$2:$BI$455,"*No*")   + COUNTIFS(HCBSCompliance!$I$2:$I$455,$A10, HCBSCompliance!$D$2:$D$455, "096", HCBSCompliance!$G$2:$G$455,"*Submitted*", HCBSCompliance!$BI$2:$BI$455,"*No*")   + COUNTIFS(HCBSCompliance!$I$2:$I$455,$A10, HCBSCompliance!$D$2:$D$455, "*113*", HCBSCompliance!$G$2:$G$455,"*Submitted*", HCBSCompliance!$BI$2:$BI$455,"*No*")   + COUNTIFS(HCBSCompliance!$I$2:$I$455,$A10, HCBSCompliance!$D$2:$D$455, "*904*", HCBSCompliance!$G$2:$G$455,"*Submitted*", HCBSCompliance!$BI$2:$BI$455,"*No*")   + COUNTIFS(HCBSCompliance!$I$2:$I$455,$A10, HCBSCompliance!$D$2:$D$455, "*905*", HCBSCompliance!$G$2:$G$455,"*Submitted*", HCBSCompliance!$BI$2:$BI$455,"*No*")   + COUNTIFS(HCBSCompliance!$I$2:$I$455,$A10, HCBSCompliance!$D$2:$D$455, "*915*", HCBSCompliance!$G$2:$G$455,"*Submitted*", HCBSCompliance!$BI$2:$BI$455,"*No*")   + COUNTIFS(HCBSCompliance!$I$2:$I$455,$A10, HCBSCompliance!$D$2:$D$455, "*910*", HCBSCompliance!$G$2:$G$455,"*Submitted*", HCBSCompliance!$BI$2:$BI$455,"*No*")   + COUNTIFS(HCBSCompliance!$I$2:$I$455,$A10, HCBSCompliance!$D$2:$D$455, "*920*", HCBSCompliance!$G$2:$G$455,"*Submitted*", HCBSCompliance!$BI$2:$BI$455,"*No*")</f>
        <v>0</v>
      </c>
      <c r="K10" s="55">
        <f>COUNTIFS(HCBSCompliance!$I$2:$I$455,$A10, HCBSCompliance!$D$2:$D$455, "096", HCBSCompliance!$G$2:$G$455,"*Completed*", HCBSCompliance!$CK$2:$CK$455,"*Partially*")   + COUNTIFS(HCBSCompliance!$I$2:$I$455,$A10, HCBSCompliance!$D$2:$D$455, "*113*", HCBSCompliance!$G$2:$G$455,"*Completed*", HCBSCompliance!$CK$2:$CK$455,"*Partially*")   + COUNTIFS(HCBSCompliance!$I$2:$I$455,$A10, HCBSCompliance!$D$2:$D$455, "*904*", HCBSCompliance!$G$2:$G$455,"*Completed*", HCBSCompliance!$CK$2:$CK$455,"*Partially*")   + COUNTIFS(HCBSCompliance!$I$2:$I$455,$A10, HCBSCompliance!$D$2:$D$455, "*905*", HCBSCompliance!$G$2:$G$455,"*Completed*", HCBSCompliance!$CK$2:$CK$455,"*Partially*")   + COUNTIFS(HCBSCompliance!$I$2:$I$455,$A10, HCBSCompliance!$D$2:$D$455, "*915*", HCBSCompliance!$G$2:$G$455,"*Completed*", HCBSCompliance!$CK$2:$CK$455,"*Partially*")   + COUNTIFS(HCBSCompliance!$I$2:$I$455,$A10, HCBSCompliance!$D$2:$D$455, "*910*", HCBSCompliance!$G$2:$G$455,"*Completed*", HCBSCompliance!$CK$2:$CK$455,"*Partially*")   + COUNTIFS(HCBSCompliance!$I$2:$I$455,$A10, HCBSCompliance!$D$2:$D$455, "*920*", HCBSCompliance!$G$2:$G$455,"*Completed*", HCBSCompliance!$CK$2:$CK$455,"*Partially*")   + COUNTIFS(HCBSCompliance!$I$2:$I$455,$A10, HCBSCompliance!$D$2:$D$455, "096", HCBSCompliance!$G$2:$G$455,"*Submitted*", HCBSCompliance!$CK$2:$CK$455,"*Partially*")   + COUNTIFS(HCBSCompliance!$I$2:$I$455,$A10, HCBSCompliance!$D$2:$D$455, "*113*", HCBSCompliance!$G$2:$G$455,"*Submitted*", HCBSCompliance!$CK$2:$CK$455,"*Partially*")   + COUNTIFS(HCBSCompliance!$I$2:$I$455,$A10, HCBSCompliance!$D$2:$D$455, "*904*", HCBSCompliance!$G$2:$G$455,"*Submitted*", HCBSCompliance!$CK$2:$CK$455,"*Partially*")   + COUNTIFS(HCBSCompliance!$I$2:$I$455,$A10, HCBSCompliance!$D$2:$D$455, "*905*", HCBSCompliance!$G$2:$G$455,"*Submitted*", HCBSCompliance!$CK$2:$CK$455,"*Partially*")   + COUNTIFS(HCBSCompliance!$I$2:$I$455,$A10, HCBSCompliance!$D$2:$D$455, "*915*", HCBSCompliance!$G$2:$G$455,"*Submitted*", HCBSCompliance!$CK$2:$CK$455,"*Partially*")   + COUNTIFS(HCBSCompliance!$I$2:$I$455,$A10, HCBSCompliance!$D$2:$D$455, "*910*", HCBSCompliance!$G$2:$G$455,"*Submitted*", HCBSCompliance!$CK$2:$CK$455,"*Partially*")   + COUNTIFS(HCBSCompliance!$I$2:$I$455,$A10, HCBSCompliance!$D$2:$D$455, "*920*", HCBSCompliance!$G$2:$G$455,"*Submitted*", HCBSCompliance!$CK$2:$CK$455,"*Partially*")   + COUNTIFS(HCBSCompliance!$I$2:$I$455,$A10, HCBSCompliance!$D$2:$D$455, "096", HCBSCompliance!$G$2:$G$455,"*Completed*", HCBSCompliance!$CK$2:$CK$455,"*No*")   + COUNTIFS(HCBSCompliance!$I$2:$I$455,$A10, HCBSCompliance!$D$2:$D$455, "*113*", HCBSCompliance!$G$2:$G$455,"*Completed*", HCBSCompliance!$CK$2:$CK$455,"*No*")   + COUNTIFS(HCBSCompliance!$I$2:$I$455,$A10, HCBSCompliance!$D$2:$D$455, "*904*", HCBSCompliance!$G$2:$G$455,"*Completed*", HCBSCompliance!$CK$2:$CK$455,"*No*")   + COUNTIFS(HCBSCompliance!$I$2:$I$455,$A10, HCBSCompliance!$D$2:$D$455, "*905*", HCBSCompliance!$G$2:$G$455,"*Completed*", HCBSCompliance!$CK$2:$CK$455,"*No*")   + COUNTIFS(HCBSCompliance!$I$2:$I$455,$A10, HCBSCompliance!$D$2:$D$455, "*915*", HCBSCompliance!$G$2:$G$455,"*Completed*", HCBSCompliance!$CK$2:$CK$455,"*No*")   + COUNTIFS(HCBSCompliance!$I$2:$I$455,$A10, HCBSCompliance!$D$2:$D$455, "*910*", HCBSCompliance!$G$2:$G$455,"*Completed*", HCBSCompliance!$CK$2:$CK$455,"*No*")   + COUNTIFS(HCBSCompliance!$I$2:$I$455,$A10, HCBSCompliance!$D$2:$D$455, "*920*", HCBSCompliance!$G$2:$G$455,"*Completed*", HCBSCompliance!$CK$2:$CK$455,"*No*")   + COUNTIFS(HCBSCompliance!$I$2:$I$455,$A10, HCBSCompliance!$D$2:$D$455, "096", HCBSCompliance!$G$2:$G$455,"*Submitted*", HCBSCompliance!$CK$2:$CK$455,"*No*")   + COUNTIFS(HCBSCompliance!$I$2:$I$455,$A10, HCBSCompliance!$D$2:$D$455, "*113*", HCBSCompliance!$G$2:$G$455,"*Submitted*", HCBSCompliance!$CK$2:$CK$455,"*No*")   + COUNTIFS(HCBSCompliance!$I$2:$I$455,$A10, HCBSCompliance!$D$2:$D$455, "*904*", HCBSCompliance!$G$2:$G$455,"*Submitted*", HCBSCompliance!$CK$2:$CK$455,"*No*")   + COUNTIFS(HCBSCompliance!$I$2:$I$455,$A10, HCBSCompliance!$D$2:$D$455, "*905*", HCBSCompliance!$G$2:$G$455,"*Submitted*", HCBSCompliance!$CK$2:$CK$455,"*No*")   + COUNTIFS(HCBSCompliance!$I$2:$I$455,$A10, HCBSCompliance!$D$2:$D$455, "*915*", HCBSCompliance!$G$2:$G$455,"*Submitted*", HCBSCompliance!$CK$2:$CK$455,"*No*")   + COUNTIFS(HCBSCompliance!$I$2:$I$455,$A10, HCBSCompliance!$D$2:$D$455, "*910*", HCBSCompliance!$G$2:$G$455,"*Submitted*", HCBSCompliance!$CK$2:$CK$455,"*No*")   + COUNTIFS(HCBSCompliance!$I$2:$I$455,$A10, HCBSCompliance!$D$2:$D$455, "*920*", HCBSCompliance!$G$2:$G$455,"*Submitted*", HCBSCompliance!$CK$2:$CK$455,"*No*")</f>
        <v>0</v>
      </c>
      <c r="L10" s="55">
        <f>COUNTIFS(HCBSCompliance!$I$2:$I$455,$A10, HCBSCompliance!$D$2:$D$455, "096", HCBSCompliance!$G$2:$G$455,"*Completed*", HCBSCompliance!$CY$2:$CY$455,"*Partially*")   + COUNTIFS(HCBSCompliance!$I$2:$I$455,$A10, HCBSCompliance!$D$2:$D$455, "*113*", HCBSCompliance!$G$2:$G$455,"*Completed*", HCBSCompliance!$CY$2:$CY$455,"*Partially*")   + COUNTIFS(HCBSCompliance!$I$2:$I$455,$A10, HCBSCompliance!$D$2:$D$455, "*904*", HCBSCompliance!$G$2:$G$455,"*Completed*", HCBSCompliance!$CY$2:$CY$455,"*Partially*")   + COUNTIFS(HCBSCompliance!$I$2:$I$455,$A10, HCBSCompliance!$D$2:$D$455, "*905*", HCBSCompliance!$G$2:$G$455,"*Completed*", HCBSCompliance!$CY$2:$CY$455,"*Partially*")   + COUNTIFS(HCBSCompliance!$I$2:$I$455,$A10, HCBSCompliance!$D$2:$D$455, "*915*", HCBSCompliance!$G$2:$G$455,"*Completed*", HCBSCompliance!$CY$2:$CY$455,"*Partially*")   + COUNTIFS(HCBSCompliance!$I$2:$I$455,$A10, HCBSCompliance!$D$2:$D$455, "*910*", HCBSCompliance!$G$2:$G$455,"*Completed*", HCBSCompliance!$CY$2:$CY$455,"*Partially*")   + COUNTIFS(HCBSCompliance!$I$2:$I$455,$A10, HCBSCompliance!$D$2:$D$455, "*920*", HCBSCompliance!$G$2:$G$455,"*Completed*", HCBSCompliance!$CY$2:$CY$455,"*Partially*")   + COUNTIFS(HCBSCompliance!$I$2:$I$455,$A10, HCBSCompliance!$D$2:$D$455, "096", HCBSCompliance!$G$2:$G$455,"*Submitted*", HCBSCompliance!$CY$2:$CY$455,"*Partially*")   + COUNTIFS(HCBSCompliance!$I$2:$I$455,$A10, HCBSCompliance!$D$2:$D$455, "*113*", HCBSCompliance!$G$2:$G$455,"*Submitted*", HCBSCompliance!$CY$2:$CY$455,"*Partially*")   + COUNTIFS(HCBSCompliance!$I$2:$I$455,$A10, HCBSCompliance!$D$2:$D$455, "*904*", HCBSCompliance!$G$2:$G$455,"*Submitted*", HCBSCompliance!$CY$2:$CY$455,"*Partially*")   + COUNTIFS(HCBSCompliance!$I$2:$I$455,$A10, HCBSCompliance!$D$2:$D$455, "*905*", HCBSCompliance!$G$2:$G$455,"*Submitted*", HCBSCompliance!$CY$2:$CY$455,"*Partially*")   + COUNTIFS(HCBSCompliance!$I$2:$I$455,$A10, HCBSCompliance!$D$2:$D$455, "*915*", HCBSCompliance!$G$2:$G$455,"*Submitted*", HCBSCompliance!$CY$2:$CY$455,"*Partially*")   + COUNTIFS(HCBSCompliance!$I$2:$I$455,$A10, HCBSCompliance!$D$2:$D$455, "*910*", HCBSCompliance!$G$2:$G$455,"*Submitted*", HCBSCompliance!$CY$2:$CY$455,"*Partially*")   + COUNTIFS(HCBSCompliance!$I$2:$I$455,$A10, HCBSCompliance!$D$2:$D$455, "*920*", HCBSCompliance!$G$2:$G$455,"*Submitted*", HCBSCompliance!$CY$2:$CY$455,"*Partially*")   + COUNTIFS(HCBSCompliance!$I$2:$I$455,$A10, HCBSCompliance!$D$2:$D$455, "096", HCBSCompliance!$G$2:$G$455,"*Completed*", HCBSCompliance!$CY$2:$CY$455,"*No*")   + COUNTIFS(HCBSCompliance!$I$2:$I$455,$A10, HCBSCompliance!$D$2:$D$455, "*113*", HCBSCompliance!$G$2:$G$455,"*Completed*", HCBSCompliance!$CY$2:$CY$455,"*No*")   + COUNTIFS(HCBSCompliance!$I$2:$I$455,$A10, HCBSCompliance!$D$2:$D$455, "*904*", HCBSCompliance!$G$2:$G$455,"*Completed*", HCBSCompliance!$CY$2:$CY$455,"*No*")   + COUNTIFS(HCBSCompliance!$I$2:$I$455,$A10, HCBSCompliance!$D$2:$D$455, "*905*", HCBSCompliance!$G$2:$G$455,"*Completed*", HCBSCompliance!$CY$2:$CY$455,"*No*")   + COUNTIFS(HCBSCompliance!$I$2:$I$455,$A10, HCBSCompliance!$D$2:$D$455, "*915*", HCBSCompliance!$G$2:$G$455,"*Completed*", HCBSCompliance!$CY$2:$CY$455,"*No*")   + COUNTIFS(HCBSCompliance!$I$2:$I$455,$A10, HCBSCompliance!$D$2:$D$455, "*910*", HCBSCompliance!$G$2:$G$455,"*Completed*", HCBSCompliance!$CY$2:$CY$455,"*No*")   + COUNTIFS(HCBSCompliance!$I$2:$I$455,$A10, HCBSCompliance!$D$2:$D$455, "*920*", HCBSCompliance!$G$2:$G$455,"*Completed*", HCBSCompliance!$CY$2:$CY$455,"*No*")   + COUNTIFS(HCBSCompliance!$I$2:$I$455,$A10, HCBSCompliance!$D$2:$D$455, "096", HCBSCompliance!$G$2:$G$455,"*Submitted*", HCBSCompliance!$CY$2:$CY$455,"*No*")   + COUNTIFS(HCBSCompliance!$I$2:$I$455,$A10, HCBSCompliance!$D$2:$D$455, "*113*", HCBSCompliance!$G$2:$G$455,"*Submitted*", HCBSCompliance!$CY$2:$CY$455,"*No*")   + COUNTIFS(HCBSCompliance!$I$2:$I$455,$A10, HCBSCompliance!$D$2:$D$455, "*904*", HCBSCompliance!$G$2:$G$455,"*Submitted*", HCBSCompliance!$CY$2:$CY$455,"*No*")   + COUNTIFS(HCBSCompliance!$I$2:$I$455,$A10, HCBSCompliance!$D$2:$D$455, "*905*", HCBSCompliance!$G$2:$G$455,"*Submitted*", HCBSCompliance!$CY$2:$CY$455,"*No*")   + COUNTIFS(HCBSCompliance!$I$2:$I$455,$A10, HCBSCompliance!$D$2:$D$455, "*915*", HCBSCompliance!$G$2:$G$455,"*Submitted*", HCBSCompliance!$CY$2:$CY$455,"*No*")   + COUNTIFS(HCBSCompliance!$I$2:$I$455,$A10, HCBSCompliance!$D$2:$D$455, "*910*", HCBSCompliance!$G$2:$G$455,"*Submitted*", HCBSCompliance!$CY$2:$CY$455,"*No*")   + COUNTIFS(HCBSCompliance!$I$2:$I$455,$A10, HCBSCompliance!$D$2:$D$455, "*920*", HCBSCompliance!$G$2:$G$455,"*Submitted*", HCBSCompliance!$CY$2:$CY$455,"*No*")</f>
        <v>0</v>
      </c>
      <c r="M10" s="55">
        <f>COUNTIFS(HCBSCompliance!$I$2:$I$455,$A10, HCBSCompliance!$D$2:$D$455, "096", HCBSCompliance!$G$2:$G$455,"*Completed*", HCBSCompliance!$DI$2:$DI$455,"*Partially*")   + COUNTIFS(HCBSCompliance!$I$2:$I$455,$A10, HCBSCompliance!$D$2:$D$455, "*113*", HCBSCompliance!$G$2:$G$455,"*Completed*", HCBSCompliance!$DI$2:$DI$455,"*Partially*")   + COUNTIFS(HCBSCompliance!$I$2:$I$455,$A10, HCBSCompliance!$D$2:$D$455, "*904*", HCBSCompliance!$G$2:$G$455,"*Completed*", HCBSCompliance!$DI$2:$DI$455,"*Partially*")   + COUNTIFS(HCBSCompliance!$I$2:$I$455,$A10, HCBSCompliance!$D$2:$D$455, "*905*", HCBSCompliance!$G$2:$G$455,"*Completed*", HCBSCompliance!$DI$2:$DI$455,"*Partially*")   + COUNTIFS(HCBSCompliance!$I$2:$I$455,$A10, HCBSCompliance!$D$2:$D$455, "*915*", HCBSCompliance!$G$2:$G$455,"*Completed*", HCBSCompliance!$DI$2:$DI$455,"*Partially*")   + COUNTIFS(HCBSCompliance!$I$2:$I$455,$A10, HCBSCompliance!$D$2:$D$455, "*910*", HCBSCompliance!$G$2:$G$455,"*Completed*", HCBSCompliance!$DI$2:$DI$455,"*Partially*")   + COUNTIFS(HCBSCompliance!$I$2:$I$455,$A10, HCBSCompliance!$D$2:$D$455, "*920*", HCBSCompliance!$G$2:$G$455,"*Completed*", HCBSCompliance!$DI$2:$DI$455,"*Partially*")   + COUNTIFS(HCBSCompliance!$I$2:$I$455,$A10, HCBSCompliance!$D$2:$D$455, "096", HCBSCompliance!$G$2:$G$455,"*Submitted*", HCBSCompliance!$DI$2:$DI$455,"*Partially*")   + COUNTIFS(HCBSCompliance!$I$2:$I$455,$A10, HCBSCompliance!$D$2:$D$455, "*113*", HCBSCompliance!$G$2:$G$455,"*Submitted*", HCBSCompliance!$DI$2:$DI$455,"*Partially*")   + COUNTIFS(HCBSCompliance!$I$2:$I$455,$A10, HCBSCompliance!$D$2:$D$455, "*904*", HCBSCompliance!$G$2:$G$455,"*Submitted*", HCBSCompliance!$DI$2:$DI$455,"*Partially*")   + COUNTIFS(HCBSCompliance!$I$2:$I$455,$A10, HCBSCompliance!$D$2:$D$455, "*905*", HCBSCompliance!$G$2:$G$455,"*Submitted*", HCBSCompliance!$DI$2:$DI$455,"*Partially*")   + COUNTIFS(HCBSCompliance!$I$2:$I$455,$A10, HCBSCompliance!$D$2:$D$455, "*915*", HCBSCompliance!$G$2:$G$455,"*Submitted*", HCBSCompliance!$DI$2:$DI$455,"*Partially*")   + COUNTIFS(HCBSCompliance!$I$2:$I$455,$A10, HCBSCompliance!$D$2:$D$455, "*910*", HCBSCompliance!$G$2:$G$455,"*Submitted*", HCBSCompliance!$DI$2:$DI$455,"*Partially*")   + COUNTIFS(HCBSCompliance!$I$2:$I$455,$A10, HCBSCompliance!$D$2:$D$455, "*920*", HCBSCompliance!$G$2:$G$455,"*Submitted*", HCBSCompliance!$DI$2:$DI$455,"*Partially*")   + COUNTIFS(HCBSCompliance!$I$2:$I$455,$A10, HCBSCompliance!$D$2:$D$455, "096", HCBSCompliance!$G$2:$G$455,"*Completed*", HCBSCompliance!$DI$2:$DI$455,"*No*")   + COUNTIFS(HCBSCompliance!$I$2:$I$455,$A10, HCBSCompliance!$D$2:$D$455, "*113*", HCBSCompliance!$G$2:$G$455,"*Completed*", HCBSCompliance!$DI$2:$DI$455,"*No*")   + COUNTIFS(HCBSCompliance!$I$2:$I$455,$A10, HCBSCompliance!$D$2:$D$455, "*904*", HCBSCompliance!$G$2:$G$455,"*Completed*", HCBSCompliance!$DI$2:$DI$455,"*No*")   + COUNTIFS(HCBSCompliance!$I$2:$I$455,$A10, HCBSCompliance!$D$2:$D$455, "*905*", HCBSCompliance!$G$2:$G$455,"*Completed*", HCBSCompliance!$DI$2:$DI$455,"*No*")   + COUNTIFS(HCBSCompliance!$I$2:$I$455,$A10, HCBSCompliance!$D$2:$D$455, "*915*", HCBSCompliance!$G$2:$G$455,"*Completed*", HCBSCompliance!$DI$2:$DI$455,"*No*")   + COUNTIFS(HCBSCompliance!$I$2:$I$455,$A10, HCBSCompliance!$D$2:$D$455, "*910*", HCBSCompliance!$G$2:$G$455,"*Completed*", HCBSCompliance!$DI$2:$DI$455,"*No*")   + COUNTIFS(HCBSCompliance!$I$2:$I$455,$A10, HCBSCompliance!$D$2:$D$455, "*920*", HCBSCompliance!$G$2:$G$455,"*Completed*", HCBSCompliance!$DI$2:$DI$455,"*No*")   + COUNTIFS(HCBSCompliance!$I$2:$I$455,$A10, HCBSCompliance!$D$2:$D$455, "096", HCBSCompliance!$G$2:$G$455,"*Submitted*", HCBSCompliance!$DI$2:$DI$455,"*No*")   + COUNTIFS(HCBSCompliance!$I$2:$I$455,$A10, HCBSCompliance!$D$2:$D$455, "*113*", HCBSCompliance!$G$2:$G$455,"*Submitted*", HCBSCompliance!$DI$2:$DI$455,"*No*")   + COUNTIFS(HCBSCompliance!$I$2:$I$455,$A10, HCBSCompliance!$D$2:$D$455, "*904*", HCBSCompliance!$G$2:$G$455,"*Submitted*", HCBSCompliance!$DI$2:$DI$455,"*No*")   + COUNTIFS(HCBSCompliance!$I$2:$I$455,$A10, HCBSCompliance!$D$2:$D$455, "*905*", HCBSCompliance!$G$2:$G$455,"*Submitted*", HCBSCompliance!$DI$2:$DI$455,"*No*")   + COUNTIFS(HCBSCompliance!$I$2:$I$455,$A10, HCBSCompliance!$D$2:$D$455, "*915*", HCBSCompliance!$G$2:$G$455,"*Submitted*", HCBSCompliance!$DI$2:$DI$455,"*No*")   + COUNTIFS(HCBSCompliance!$I$2:$I$455,$A10, HCBSCompliance!$D$2:$D$455, "*910*", HCBSCompliance!$G$2:$G$455,"*Submitted*", HCBSCompliance!$DI$2:$DI$455,"*No*")   + COUNTIFS(HCBSCompliance!$I$2:$I$455,$A10, HCBSCompliance!$D$2:$D$455, "*920*", HCBSCompliance!$G$2:$G$455,"*Submitted*", HCBSCompliance!$DI$2:$DI$455,"*No*")</f>
        <v>0</v>
      </c>
      <c r="N10" s="55">
        <f>COUNTIFS(HCBSCompliance!$I$2:$I$455,$A10, HCBSCompliance!$D$2:$D$455, "096", HCBSCompliance!$G$2:$G$455,"*Completed*", HCBSCompliance!$DQ$2:$DQ$455,"*Partially*")   + COUNTIFS(HCBSCompliance!$I$2:$I$455,$A10, HCBSCompliance!$D$2:$D$455, "*113*", HCBSCompliance!$G$2:$G$455,"*Completed*", HCBSCompliance!$DQ$2:$DQ$455,"*Partially*")   + COUNTIFS(HCBSCompliance!$I$2:$I$455,$A10, HCBSCompliance!$D$2:$D$455, "*904*", HCBSCompliance!$G$2:$G$455,"*Completed*", HCBSCompliance!$DQ$2:$DQ$455,"*Partially*")   + COUNTIFS(HCBSCompliance!$I$2:$I$455,$A10, HCBSCompliance!$D$2:$D$455, "*905*", HCBSCompliance!$G$2:$G$455,"*Completed*", HCBSCompliance!$DQ$2:$DQ$455,"*Partially*")   + COUNTIFS(HCBSCompliance!$I$2:$I$455,$A10, HCBSCompliance!$D$2:$D$455, "*915*", HCBSCompliance!$G$2:$G$455,"*Completed*", HCBSCompliance!$DQ$2:$DQ$455,"*Partially*")   + COUNTIFS(HCBSCompliance!$I$2:$I$455,$A10, HCBSCompliance!$D$2:$D$455, "*910*", HCBSCompliance!$G$2:$G$455,"*Completed*", HCBSCompliance!$DQ$2:$DQ$455,"*Partially*")   + COUNTIFS(HCBSCompliance!$I$2:$I$455,$A10, HCBSCompliance!$D$2:$D$455, "*920*", HCBSCompliance!$G$2:$G$455,"*Completed*", HCBSCompliance!$DQ$2:$DQ$455,"*Partially*")   + COUNTIFS(HCBSCompliance!$I$2:$I$455,$A10, HCBSCompliance!$D$2:$D$455, "096", HCBSCompliance!$G$2:$G$455,"*Submitted*", HCBSCompliance!$DQ$2:$DQ$455,"*Partially*")   + COUNTIFS(HCBSCompliance!$I$2:$I$455,$A10, HCBSCompliance!$D$2:$D$455, "*113*", HCBSCompliance!$G$2:$G$455,"*Submitted*", HCBSCompliance!$DQ$2:$DQ$455,"*Partially*")   + COUNTIFS(HCBSCompliance!$I$2:$I$455,$A10, HCBSCompliance!$D$2:$D$455, "*904*", HCBSCompliance!$G$2:$G$455,"*Submitted*", HCBSCompliance!$DQ$2:$DQ$455,"*Partially*")   + COUNTIFS(HCBSCompliance!$I$2:$I$455,$A10, HCBSCompliance!$D$2:$D$455, "*905*", HCBSCompliance!$G$2:$G$455,"*Submitted*", HCBSCompliance!$DQ$2:$DQ$455,"*Partially*")   + COUNTIFS(HCBSCompliance!$I$2:$I$455,$A10, HCBSCompliance!$D$2:$D$455, "*915*", HCBSCompliance!$G$2:$G$455,"*Submitted*", HCBSCompliance!$DQ$2:$DQ$455,"*Partially*")   + COUNTIFS(HCBSCompliance!$I$2:$I$455,$A10, HCBSCompliance!$D$2:$D$455, "*910*", HCBSCompliance!$G$2:$G$455,"*Submitted*", HCBSCompliance!$DQ$2:$DQ$455,"*Partially*")   + COUNTIFS(HCBSCompliance!$I$2:$I$455,$A10, HCBSCompliance!$D$2:$D$455, "*920*", HCBSCompliance!$G$2:$G$455,"*Submitted*", HCBSCompliance!$DQ$2:$DQ$455,"*Partially*")   + COUNTIFS(HCBSCompliance!$I$2:$I$455,$A10, HCBSCompliance!$D$2:$D$455, "096", HCBSCompliance!$G$2:$G$455,"*Completed*", HCBSCompliance!$DQ$2:$DQ$455,"*No*")   + COUNTIFS(HCBSCompliance!$I$2:$I$455,$A10, HCBSCompliance!$D$2:$D$455, "*113*", HCBSCompliance!$G$2:$G$455,"*Completed*", HCBSCompliance!$DQ$2:$DQ$455,"*No*")   + COUNTIFS(HCBSCompliance!$I$2:$I$455,$A10, HCBSCompliance!$D$2:$D$455, "*904*", HCBSCompliance!$G$2:$G$455,"*Completed*", HCBSCompliance!$DQ$2:$DQ$455,"*No*")   + COUNTIFS(HCBSCompliance!$I$2:$I$455,$A10, HCBSCompliance!$D$2:$D$455, "*905*", HCBSCompliance!$G$2:$G$455,"*Completed*", HCBSCompliance!$DQ$2:$DQ$455,"*No*")   + COUNTIFS(HCBSCompliance!$I$2:$I$455,$A10, HCBSCompliance!$D$2:$D$455, "*915*", HCBSCompliance!$G$2:$G$455,"*Completed*", HCBSCompliance!$DQ$2:$DQ$455,"*No*")   + COUNTIFS(HCBSCompliance!$I$2:$I$455,$A10, HCBSCompliance!$D$2:$D$455, "*910*", HCBSCompliance!$G$2:$G$455,"*Completed*", HCBSCompliance!$DQ$2:$DQ$455,"*No*")   + COUNTIFS(HCBSCompliance!$I$2:$I$455,$A10, HCBSCompliance!$D$2:$D$455, "*920*", HCBSCompliance!$G$2:$G$455,"*Completed*", HCBSCompliance!$DQ$2:$DQ$455,"*No*")   + COUNTIFS(HCBSCompliance!$I$2:$I$455,$A10, HCBSCompliance!$D$2:$D$455, "096", HCBSCompliance!$G$2:$G$455,"*Submitted*", HCBSCompliance!$DQ$2:$DQ$455,"*No*")   + COUNTIFS(HCBSCompliance!$I$2:$I$455,$A10, HCBSCompliance!$D$2:$D$455, "*113*", HCBSCompliance!$G$2:$G$455,"*Submitted*", HCBSCompliance!$DQ$2:$DQ$455,"*No*")   + COUNTIFS(HCBSCompliance!$I$2:$I$455,$A10, HCBSCompliance!$D$2:$D$455, "*904*", HCBSCompliance!$G$2:$G$455,"*Submitted*", HCBSCompliance!$DQ$2:$DQ$455,"*No*")   + COUNTIFS(HCBSCompliance!$I$2:$I$455,$A10, HCBSCompliance!$D$2:$D$455, "*905*", HCBSCompliance!$G$2:$G$455,"*Submitted*", HCBSCompliance!$DQ$2:$DQ$455,"*No*")   + COUNTIFS(HCBSCompliance!$I$2:$I$455,$A10, HCBSCompliance!$D$2:$D$455, "*915*", HCBSCompliance!$G$2:$G$455,"*Submitted*", HCBSCompliance!$DQ$2:$DQ$455,"*No*")   + COUNTIFS(HCBSCompliance!$I$2:$I$455,$A10, HCBSCompliance!$D$2:$D$455, "*910*", HCBSCompliance!$G$2:$G$455,"*Submitted*", HCBSCompliance!$DQ$2:$DQ$455,"*No*")   + COUNTIFS(HCBSCompliance!$I$2:$I$455,$A10, HCBSCompliance!$D$2:$D$455, "*920*", HCBSCompliance!$G$2:$G$455,"*Submitted*", HCBSCompliance!$DQ$2:$DQ$455,"*No*")</f>
        <v>0</v>
      </c>
      <c r="O10" s="55">
        <f>COUNTIFS(HCBSCompliance!$I$2:$I$455,$A10, HCBSCompliance!$D$2:$D$455, "096", HCBSCompliance!$G$2:$G$455,"*Completed*", HCBSCompliance!$EC$2:$EC$455,"*Partially*")   + COUNTIFS(HCBSCompliance!$I$2:$I$455,$A10, HCBSCompliance!$D$2:$D$455, "*113*", HCBSCompliance!$G$2:$G$455,"*Completed*", HCBSCompliance!$EC$2:$EC$455,"*Partially*")   + COUNTIFS(HCBSCompliance!$I$2:$I$455,$A10, HCBSCompliance!$D$2:$D$455, "*904*", HCBSCompliance!$G$2:$G$455,"*Completed*", HCBSCompliance!$EC$2:$EC$455,"*Partially*")   + COUNTIFS(HCBSCompliance!$I$2:$I$455,$A10, HCBSCompliance!$D$2:$D$455, "*905*", HCBSCompliance!$G$2:$G$455,"*Completed*", HCBSCompliance!$EC$2:$EC$455,"*Partially*")   + COUNTIFS(HCBSCompliance!$I$2:$I$455,$A10, HCBSCompliance!$D$2:$D$455, "*915*", HCBSCompliance!$G$2:$G$455,"*Completed*", HCBSCompliance!$EC$2:$EC$455,"*Partially*")   + COUNTIFS(HCBSCompliance!$I$2:$I$455,$A10, HCBSCompliance!$D$2:$D$455, "*910*", HCBSCompliance!$G$2:$G$455,"*Completed*", HCBSCompliance!$EC$2:$EC$455,"*Partially*")   + COUNTIFS(HCBSCompliance!$I$2:$I$455,$A10, HCBSCompliance!$D$2:$D$455, "*920*", HCBSCompliance!$G$2:$G$455,"*Completed*", HCBSCompliance!$EC$2:$EC$455,"*Partially*")   + COUNTIFS(HCBSCompliance!$I$2:$I$455,$A10, HCBSCompliance!$D$2:$D$455, "096", HCBSCompliance!$G$2:$G$455,"*Submitted*", HCBSCompliance!$EC$2:$EC$455,"*Partially*")   + COUNTIFS(HCBSCompliance!$I$2:$I$455,$A10, HCBSCompliance!$D$2:$D$455, "*113*", HCBSCompliance!$G$2:$G$455,"*Submitted*", HCBSCompliance!$EC$2:$EC$455,"*Partially*")   + COUNTIFS(HCBSCompliance!$I$2:$I$455,$A10, HCBSCompliance!$D$2:$D$455, "*904*", HCBSCompliance!$G$2:$G$455,"*Submitted*", HCBSCompliance!$EC$2:$EC$455,"*Partially*")   + COUNTIFS(HCBSCompliance!$I$2:$I$455,$A10, HCBSCompliance!$D$2:$D$455, "*905*", HCBSCompliance!$G$2:$G$455,"*Submitted*", HCBSCompliance!$EC$2:$EC$455,"*Partially*")   + COUNTIFS(HCBSCompliance!$I$2:$I$455,$A10, HCBSCompliance!$D$2:$D$455, "*915*", HCBSCompliance!$G$2:$G$455,"*Submitted*", HCBSCompliance!$EC$2:$EC$455,"*Partially*")   + COUNTIFS(HCBSCompliance!$I$2:$I$455,$A10, HCBSCompliance!$D$2:$D$455, "*910*", HCBSCompliance!$G$2:$G$455,"*Submitted*", HCBSCompliance!$EC$2:$EC$455,"*Partially*")   + COUNTIFS(HCBSCompliance!$I$2:$I$455,$A10, HCBSCompliance!$D$2:$D$455, "*920*", HCBSCompliance!$G$2:$G$455,"*Submitted*", HCBSCompliance!$EC$2:$EC$455,"*Partially*")   + COUNTIFS(HCBSCompliance!$I$2:$I$455,$A10, HCBSCompliance!$D$2:$D$455, "096", HCBSCompliance!$G$2:$G$455,"*Completed*", HCBSCompliance!$EC$2:$EC$455,"*No*")   + COUNTIFS(HCBSCompliance!$I$2:$I$455,$A10, HCBSCompliance!$D$2:$D$455, "*113*", HCBSCompliance!$G$2:$G$455,"*Completed*", HCBSCompliance!$EC$2:$EC$455,"*No*")   + COUNTIFS(HCBSCompliance!$I$2:$I$455,$A10, HCBSCompliance!$D$2:$D$455, "*904*", HCBSCompliance!$G$2:$G$455,"*Completed*", HCBSCompliance!$EC$2:$EC$455,"*No*")   + COUNTIFS(HCBSCompliance!$I$2:$I$455,$A10, HCBSCompliance!$D$2:$D$455, "*905*", HCBSCompliance!$G$2:$G$455,"*Completed*", HCBSCompliance!$EC$2:$EC$455,"*No*")   + COUNTIFS(HCBSCompliance!$I$2:$I$455,$A10, HCBSCompliance!$D$2:$D$455, "*915*", HCBSCompliance!$G$2:$G$455,"*Completed*", HCBSCompliance!$EC$2:$EC$455,"*No*")   + COUNTIFS(HCBSCompliance!$I$2:$I$455,$A10, HCBSCompliance!$D$2:$D$455, "*910*", HCBSCompliance!$G$2:$G$455,"*Completed*", HCBSCompliance!$EC$2:$EC$455,"*No*")   + COUNTIFS(HCBSCompliance!$I$2:$I$455,$A10, HCBSCompliance!$D$2:$D$455, "*920*", HCBSCompliance!$G$2:$G$455,"*Completed*", HCBSCompliance!$EC$2:$EC$455,"*No*")   + COUNTIFS(HCBSCompliance!$I$2:$I$455,$A10, HCBSCompliance!$D$2:$D$455, "096", HCBSCompliance!$G$2:$G$455,"*Submitted*", HCBSCompliance!$EC$2:$EC$455,"*No*")   + COUNTIFS(HCBSCompliance!$I$2:$I$455,$A10, HCBSCompliance!$D$2:$D$455, "*113*", HCBSCompliance!$G$2:$G$455,"*Submitted*", HCBSCompliance!$EC$2:$EC$455,"*No*")   + COUNTIFS(HCBSCompliance!$I$2:$I$455,$A10, HCBSCompliance!$D$2:$D$455, "*904*", HCBSCompliance!$G$2:$G$455,"*Submitted*", HCBSCompliance!$EC$2:$EC$455,"*No*")   + COUNTIFS(HCBSCompliance!$I$2:$I$455,$A10, HCBSCompliance!$D$2:$D$455, "*905*", HCBSCompliance!$G$2:$G$455,"*Submitted*", HCBSCompliance!$EC$2:$EC$455,"*No*")   + COUNTIFS(HCBSCompliance!$I$2:$I$455,$A10, HCBSCompliance!$D$2:$D$455, "*915*", HCBSCompliance!$G$2:$G$455,"*Submitted*", HCBSCompliance!$EC$2:$EC$455,"*No*")   + COUNTIFS(HCBSCompliance!$I$2:$I$455,$A10, HCBSCompliance!$D$2:$D$455, "*910*", HCBSCompliance!$G$2:$G$455,"*Submitted*", HCBSCompliance!$EC$2:$EC$455,"*No*")   + COUNTIFS(HCBSCompliance!$I$2:$I$455,$A10, HCBSCompliance!$D$2:$D$455, "*920*", HCBSCompliance!$G$2:$G$455,"*Submitted*", HCBSCompliance!$EC$2:$EC$455,"*No*")</f>
        <v>0</v>
      </c>
      <c r="P10" s="55">
        <f>COUNTIFS(HCBSCompliance!$I$2:$I$455,$A10, HCBSCompliance!$D$2:$D$455, "096", HCBSCompliance!$G$2:$G$455,"*Completed*", HCBSCompliance!$EM$2:$EM$455,"*Partially*")   + COUNTIFS(HCBSCompliance!$I$2:$I$455,$A10, HCBSCompliance!$D$2:$D$455, "*113*", HCBSCompliance!$G$2:$G$455,"*Completed*", HCBSCompliance!$EM$2:$EM$455,"*Partially*")   + COUNTIFS(HCBSCompliance!$I$2:$I$455,$A10, HCBSCompliance!$D$2:$D$455, "*904*", HCBSCompliance!$G$2:$G$455,"*Completed*", HCBSCompliance!$EM$2:$EM$455,"*Partially*")   + COUNTIFS(HCBSCompliance!$I$2:$I$455,$A10, HCBSCompliance!$D$2:$D$455, "*905*", HCBSCompliance!$G$2:$G$455,"*Completed*", HCBSCompliance!$EM$2:$EM$455,"*Partially*")   + COUNTIFS(HCBSCompliance!$I$2:$I$455,$A10, HCBSCompliance!$D$2:$D$455, "*915*", HCBSCompliance!$G$2:$G$455,"*Completed*", HCBSCompliance!$EM$2:$EM$455,"*Partially*")   + COUNTIFS(HCBSCompliance!$I$2:$I$455,$A10, HCBSCompliance!$D$2:$D$455, "*910*", HCBSCompliance!$G$2:$G$455,"*Completed*", HCBSCompliance!$EM$2:$EM$455,"*Partially*")   + COUNTIFS(HCBSCompliance!$I$2:$I$455,$A10, HCBSCompliance!$D$2:$D$455, "*920*", HCBSCompliance!$G$2:$G$455,"*Completed*", HCBSCompliance!$EM$2:$EM$455,"*Partially*")   + COUNTIFS(HCBSCompliance!$I$2:$I$455,$A10, HCBSCompliance!$D$2:$D$455, "096", HCBSCompliance!$G$2:$G$455,"*Submitted*", HCBSCompliance!$EM$2:$EM$455,"*Partially*")   + COUNTIFS(HCBSCompliance!$I$2:$I$455,$A10, HCBSCompliance!$D$2:$D$455, "*113*", HCBSCompliance!$G$2:$G$455,"*Submitted*", HCBSCompliance!$EM$2:$EM$455,"*Partially*")   + COUNTIFS(HCBSCompliance!$I$2:$I$455,$A10, HCBSCompliance!$D$2:$D$455, "*904*", HCBSCompliance!$G$2:$G$455,"*Submitted*", HCBSCompliance!$EM$2:$EM$455,"*Partially*")   + COUNTIFS(HCBSCompliance!$I$2:$I$455,$A10, HCBSCompliance!$D$2:$D$455, "*905*", HCBSCompliance!$G$2:$G$455,"*Submitted*", HCBSCompliance!$EM$2:$EM$455,"*Partially*")   + COUNTIFS(HCBSCompliance!$I$2:$I$455,$A10, HCBSCompliance!$D$2:$D$455, "*915*", HCBSCompliance!$G$2:$G$455,"*Submitted*", HCBSCompliance!$EM$2:$EM$455,"*Partially*")   + COUNTIFS(HCBSCompliance!$I$2:$I$455,$A10, HCBSCompliance!$D$2:$D$455, "*910*", HCBSCompliance!$G$2:$G$455,"*Submitted*", HCBSCompliance!$EM$2:$EM$455,"*Partially*")   + COUNTIFS(HCBSCompliance!$I$2:$I$455,$A10, HCBSCompliance!$D$2:$D$455, "*920*", HCBSCompliance!$G$2:$G$455,"*Submitted*", HCBSCompliance!$EM$2:$EM$455,"*Partially*")   + COUNTIFS(HCBSCompliance!$I$2:$I$455,$A10, HCBSCompliance!$D$2:$D$455, "096", HCBSCompliance!$G$2:$G$455,"*Completed*", HCBSCompliance!$EM$2:$EM$455,"*No*")   + COUNTIFS(HCBSCompliance!$I$2:$I$455,$A10, HCBSCompliance!$D$2:$D$455, "*113*", HCBSCompliance!$G$2:$G$455,"*Completed*", HCBSCompliance!$EM$2:$EM$455,"*No*")   + COUNTIFS(HCBSCompliance!$I$2:$I$455,$A10, HCBSCompliance!$D$2:$D$455, "*904*", HCBSCompliance!$G$2:$G$455,"*Completed*", HCBSCompliance!$EM$2:$EM$455,"*No*")   + COUNTIFS(HCBSCompliance!$I$2:$I$455,$A10, HCBSCompliance!$D$2:$D$455, "*905*", HCBSCompliance!$G$2:$G$455,"*Completed*", HCBSCompliance!$EM$2:$EM$455,"*No*")   + COUNTIFS(HCBSCompliance!$I$2:$I$455,$A10, HCBSCompliance!$D$2:$D$455, "*915*", HCBSCompliance!$G$2:$G$455,"*Completed*", HCBSCompliance!$EM$2:$EM$455,"*No*")   + COUNTIFS(HCBSCompliance!$I$2:$I$455,$A10, HCBSCompliance!$D$2:$D$455, "*910*", HCBSCompliance!$G$2:$G$455,"*Completed*", HCBSCompliance!$EM$2:$EM$455,"*No*")   + COUNTIFS(HCBSCompliance!$I$2:$I$455,$A10, HCBSCompliance!$D$2:$D$455, "*920*", HCBSCompliance!$G$2:$G$455,"*Completed*", HCBSCompliance!$EM$2:$EM$455,"*No*")   + COUNTIFS(HCBSCompliance!$I$2:$I$455,$A10, HCBSCompliance!$D$2:$D$455, "096", HCBSCompliance!$G$2:$G$455,"*Submitted*", HCBSCompliance!$EM$2:$EM$455,"*No*")   + COUNTIFS(HCBSCompliance!$I$2:$I$455,$A10, HCBSCompliance!$D$2:$D$455, "*113*", HCBSCompliance!$G$2:$G$455,"*Submitted*", HCBSCompliance!$EM$2:$EM$455,"*No*")   + COUNTIFS(HCBSCompliance!$I$2:$I$455,$A10, HCBSCompliance!$D$2:$D$455, "*904*", HCBSCompliance!$G$2:$G$455,"*Submitted*", HCBSCompliance!$EM$2:$EM$455,"*No*")   + COUNTIFS(HCBSCompliance!$I$2:$I$455,$A10, HCBSCompliance!$D$2:$D$455, "*905*", HCBSCompliance!$G$2:$G$455,"*Submitted*", HCBSCompliance!$EM$2:$EM$455,"*No*")   + COUNTIFS(HCBSCompliance!$I$2:$I$455,$A10, HCBSCompliance!$D$2:$D$455, "*915*", HCBSCompliance!$G$2:$G$455,"*Submitted*", HCBSCompliance!$EM$2:$EM$455,"*No*")   + COUNTIFS(HCBSCompliance!$I$2:$I$455,$A10, HCBSCompliance!$D$2:$D$455, "*910*", HCBSCompliance!$G$2:$G$455,"*Submitted*", HCBSCompliance!$EM$2:$EM$455,"*No*")   + COUNTIFS(HCBSCompliance!$I$2:$I$455,$A10, HCBSCompliance!$D$2:$D$455, "*920*", HCBSCompliance!$G$2:$G$455,"*Submitted*", HCBSCompliance!$EM$2:$EM$455,"*No*")</f>
        <v>0</v>
      </c>
      <c r="Q10" s="55">
        <f>COUNTIFS(HCBSCompliance!$I$2:$I$455,$A10, HCBSCompliance!$D$2:$D$455, "096", HCBSCompliance!$G$2:$G$455,"*Completed*", HCBSCompliance!$ES$2:$ES$455,"*Partially*")   + COUNTIFS(HCBSCompliance!$I$2:$I$455,$A10, HCBSCompliance!$D$2:$D$455, "*113*", HCBSCompliance!$G$2:$G$455,"*Completed*", HCBSCompliance!$ES$2:$ES$455,"*Partially*")   + COUNTIFS(HCBSCompliance!$I$2:$I$455,$A10, HCBSCompliance!$D$2:$D$455, "*904*", HCBSCompliance!$G$2:$G$455,"*Completed*", HCBSCompliance!$ES$2:$ES$455,"*Partially*")   + COUNTIFS(HCBSCompliance!$I$2:$I$455,$A10, HCBSCompliance!$D$2:$D$455, "*905*", HCBSCompliance!$G$2:$G$455,"*Completed*", HCBSCompliance!$ES$2:$ES$455,"*Partially*")   + COUNTIFS(HCBSCompliance!$I$2:$I$455,$A10, HCBSCompliance!$D$2:$D$455, "*915*", HCBSCompliance!$G$2:$G$455,"*Completed*", HCBSCompliance!$ES$2:$ES$455,"*Partially*")   + COUNTIFS(HCBSCompliance!$I$2:$I$455,$A10, HCBSCompliance!$D$2:$D$455, "*910*", HCBSCompliance!$G$2:$G$455,"*Completed*", HCBSCompliance!$ES$2:$ES$455,"*Partially*")   + COUNTIFS(HCBSCompliance!$I$2:$I$455,$A10, HCBSCompliance!$D$2:$D$455, "*920*", HCBSCompliance!$G$2:$G$455,"*Completed*", HCBSCompliance!$ES$2:$ES$455,"*Partially*")   + COUNTIFS(HCBSCompliance!$I$2:$I$455,$A10, HCBSCompliance!$D$2:$D$455, "096", HCBSCompliance!$G$2:$G$455,"*Submitted*", HCBSCompliance!$ES$2:$ES$455,"*Partially*")   + COUNTIFS(HCBSCompliance!$I$2:$I$455,$A10, HCBSCompliance!$D$2:$D$455, "*113*", HCBSCompliance!$G$2:$G$455,"*Submitted*", HCBSCompliance!$ES$2:$ES$455,"*Partially*")   + COUNTIFS(HCBSCompliance!$I$2:$I$455,$A10, HCBSCompliance!$D$2:$D$455, "*904*", HCBSCompliance!$G$2:$G$455,"*Submitted*", HCBSCompliance!$ES$2:$ES$455,"*Partially*")   + COUNTIFS(HCBSCompliance!$I$2:$I$455,$A10, HCBSCompliance!$D$2:$D$455, "*905*", HCBSCompliance!$G$2:$G$455,"*Submitted*", HCBSCompliance!$ES$2:$ES$455,"*Partially*")   + COUNTIFS(HCBSCompliance!$I$2:$I$455,$A10, HCBSCompliance!$D$2:$D$455, "*915*", HCBSCompliance!$G$2:$G$455,"*Submitted*", HCBSCompliance!$ES$2:$ES$455,"*Partially*")   + COUNTIFS(HCBSCompliance!$I$2:$I$455,$A10, HCBSCompliance!$D$2:$D$455, "*910*", HCBSCompliance!$G$2:$G$455,"*Submitted*", HCBSCompliance!$ES$2:$ES$455,"*Partially*")   + COUNTIFS(HCBSCompliance!$I$2:$I$455,$A10, HCBSCompliance!$D$2:$D$455, "*920*", HCBSCompliance!$G$2:$G$455,"*Submitted*", HCBSCompliance!$ES$2:$ES$455,"*Partially*")   + COUNTIFS(HCBSCompliance!$I$2:$I$455,$A10, HCBSCompliance!$D$2:$D$455, "096", HCBSCompliance!$G$2:$G$455,"*Completed*", HCBSCompliance!$ES$2:$ES$455,"*No*")   + COUNTIFS(HCBSCompliance!$I$2:$I$455,$A10, HCBSCompliance!$D$2:$D$455, "*113*", HCBSCompliance!$G$2:$G$455,"*Completed*", HCBSCompliance!$ES$2:$ES$455,"*No*")   + COUNTIFS(HCBSCompliance!$I$2:$I$455,$A10, HCBSCompliance!$D$2:$D$455, "*904*", HCBSCompliance!$G$2:$G$455,"*Completed*", HCBSCompliance!$ES$2:$ES$455,"*No*")   + COUNTIFS(HCBSCompliance!$I$2:$I$455,$A10, HCBSCompliance!$D$2:$D$455, "*905*", HCBSCompliance!$G$2:$G$455,"*Completed*", HCBSCompliance!$ES$2:$ES$455,"*No*")   + COUNTIFS(HCBSCompliance!$I$2:$I$455,$A10, HCBSCompliance!$D$2:$D$455, "*915*", HCBSCompliance!$G$2:$G$455,"*Completed*", HCBSCompliance!$ES$2:$ES$455,"*No*")   + COUNTIFS(HCBSCompliance!$I$2:$I$455,$A10, HCBSCompliance!$D$2:$D$455, "*910*", HCBSCompliance!$G$2:$G$455,"*Completed*", HCBSCompliance!$ES$2:$ES$455,"*No*")   + COUNTIFS(HCBSCompliance!$I$2:$I$455,$A10, HCBSCompliance!$D$2:$D$455, "*920*", HCBSCompliance!$G$2:$G$455,"*Completed*", HCBSCompliance!$ES$2:$ES$455,"*No*")   + COUNTIFS(HCBSCompliance!$I$2:$I$455,$A10, HCBSCompliance!$D$2:$D$455, "096", HCBSCompliance!$G$2:$G$455,"*Submitted*", HCBSCompliance!$ES$2:$ES$455,"*No*")   + COUNTIFS(HCBSCompliance!$I$2:$I$455,$A10, HCBSCompliance!$D$2:$D$455, "*113*", HCBSCompliance!$G$2:$G$455,"*Submitted*", HCBSCompliance!$ES$2:$ES$455,"*No*")   + COUNTIFS(HCBSCompliance!$I$2:$I$455,$A10, HCBSCompliance!$D$2:$D$455, "*904*", HCBSCompliance!$G$2:$G$455,"*Submitted*", HCBSCompliance!$ES$2:$ES$455,"*No*")   + COUNTIFS(HCBSCompliance!$I$2:$I$455,$A10, HCBSCompliance!$D$2:$D$455, "*905*", HCBSCompliance!$G$2:$G$455,"*Submitted*", HCBSCompliance!$ES$2:$ES$455,"*No*")   + COUNTIFS(HCBSCompliance!$I$2:$I$455,$A10, HCBSCompliance!$D$2:$D$455, "*915*", HCBSCompliance!$G$2:$G$455,"*Submitted*", HCBSCompliance!$ES$2:$ES$455,"*No*")   + COUNTIFS(HCBSCompliance!$I$2:$I$455,$A10, HCBSCompliance!$D$2:$D$455, "*910*", HCBSCompliance!$G$2:$G$455,"*Submitted*", HCBSCompliance!$ES$2:$ES$455,"*No*")   + COUNTIFS(HCBSCompliance!$I$2:$I$455,$A10, HCBSCompliance!$D$2:$D$455, "*920*", HCBSCompliance!$G$2:$G$455,"*Submitted*", HCBSCompliance!$ES$2:$ES$455,"*No*")</f>
        <v>0</v>
      </c>
      <c r="R10" s="55">
        <f>COUNTIFS(HCBSCompliance!$I$2:$I$455,$A10, HCBSCompliance!$D$2:$D$455, "096", HCBSCompliance!$G$2:$G$455,"*Completed*", HCBSCompliance!$EY$2:$EY$455,"*Partially*")   + COUNTIFS(HCBSCompliance!$I$2:$I$455,$A10, HCBSCompliance!$D$2:$D$455, "*113*", HCBSCompliance!$G$2:$G$455,"*Completed*", HCBSCompliance!$EY$2:$EY$455,"*Partially*")   + COUNTIFS(HCBSCompliance!$I$2:$I$455,$A10, HCBSCompliance!$D$2:$D$455, "*904*", HCBSCompliance!$G$2:$G$455,"*Completed*", HCBSCompliance!$EY$2:$EY$455,"*Partially*")   + COUNTIFS(HCBSCompliance!$I$2:$I$455,$A10, HCBSCompliance!$D$2:$D$455, "*905*", HCBSCompliance!$G$2:$G$455,"*Completed*", HCBSCompliance!$EY$2:$EY$455,"*Partially*")   + COUNTIFS(HCBSCompliance!$I$2:$I$455,$A10, HCBSCompliance!$D$2:$D$455, "*915*", HCBSCompliance!$G$2:$G$455,"*Completed*", HCBSCompliance!$EY$2:$EY$455,"*Partially*")   + COUNTIFS(HCBSCompliance!$I$2:$I$455,$A10, HCBSCompliance!$D$2:$D$455, "*910*", HCBSCompliance!$G$2:$G$455,"*Completed*", HCBSCompliance!$EY$2:$EY$455,"*Partially*")   + COUNTIFS(HCBSCompliance!$I$2:$I$455,$A10, HCBSCompliance!$D$2:$D$455, "*920*", HCBSCompliance!$G$2:$G$455,"*Completed*", HCBSCompliance!$EY$2:$EY$455,"*Partially*")   + COUNTIFS(HCBSCompliance!$I$2:$I$455,$A10, HCBSCompliance!$D$2:$D$455, "096", HCBSCompliance!$G$2:$G$455,"*Submitted*", HCBSCompliance!$EY$2:$EY$455,"*Partially*")   + COUNTIFS(HCBSCompliance!$I$2:$I$455,$A10, HCBSCompliance!$D$2:$D$455, "*113*", HCBSCompliance!$G$2:$G$455,"*Submitted*", HCBSCompliance!$EY$2:$EY$455,"*Partially*")   + COUNTIFS(HCBSCompliance!$I$2:$I$455,$A10, HCBSCompliance!$D$2:$D$455, "*904*", HCBSCompliance!$G$2:$G$455,"*Submitted*", HCBSCompliance!$EY$2:$EY$455,"*Partially*")   + COUNTIFS(HCBSCompliance!$I$2:$I$455,$A10, HCBSCompliance!$D$2:$D$455, "*905*", HCBSCompliance!$G$2:$G$455,"*Submitted*", HCBSCompliance!$EY$2:$EY$455,"*Partially*")   + COUNTIFS(HCBSCompliance!$I$2:$I$455,$A10, HCBSCompliance!$D$2:$D$455, "*915*", HCBSCompliance!$G$2:$G$455,"*Submitted*", HCBSCompliance!$EY$2:$EY$455,"*Partially*")   + COUNTIFS(HCBSCompliance!$I$2:$I$455,$A10, HCBSCompliance!$D$2:$D$455, "*910*", HCBSCompliance!$G$2:$G$455,"*Submitted*", HCBSCompliance!$EY$2:$EY$455,"*Partially*")   + COUNTIFS(HCBSCompliance!$I$2:$I$455,$A10, HCBSCompliance!$D$2:$D$455, "*920*", HCBSCompliance!$G$2:$G$455,"*Submitted*", HCBSCompliance!$EY$2:$EY$455,"*Partially*")   + COUNTIFS(HCBSCompliance!$I$2:$I$455,$A10, HCBSCompliance!$D$2:$D$455, "096", HCBSCompliance!$G$2:$G$455,"*Completed*", HCBSCompliance!$EY$2:$EY$455,"*No*")   + COUNTIFS(HCBSCompliance!$I$2:$I$455,$A10, HCBSCompliance!$D$2:$D$455, "*113*", HCBSCompliance!$G$2:$G$455,"*Completed*", HCBSCompliance!$EY$2:$EY$455,"*No*")   + COUNTIFS(HCBSCompliance!$I$2:$I$455,$A10, HCBSCompliance!$D$2:$D$455, "*904*", HCBSCompliance!$G$2:$G$455,"*Completed*", HCBSCompliance!$EY$2:$EY$455,"*No*")   + COUNTIFS(HCBSCompliance!$I$2:$I$455,$A10, HCBSCompliance!$D$2:$D$455, "*905*", HCBSCompliance!$G$2:$G$455,"*Completed*", HCBSCompliance!$EY$2:$EY$455,"*No*")   + COUNTIFS(HCBSCompliance!$I$2:$I$455,$A10, HCBSCompliance!$D$2:$D$455, "*915*", HCBSCompliance!$G$2:$G$455,"*Completed*", HCBSCompliance!$EY$2:$EY$455,"*No*")   + COUNTIFS(HCBSCompliance!$I$2:$I$455,$A10, HCBSCompliance!$D$2:$D$455, "*910*", HCBSCompliance!$G$2:$G$455,"*Completed*", HCBSCompliance!$EY$2:$EY$455,"*No*")   + COUNTIFS(HCBSCompliance!$I$2:$I$455,$A10, HCBSCompliance!$D$2:$D$455, "*920*", HCBSCompliance!$G$2:$G$455,"*Completed*", HCBSCompliance!$EY$2:$EY$455,"*No*")   + COUNTIFS(HCBSCompliance!$I$2:$I$455,$A10, HCBSCompliance!$D$2:$D$455, "096", HCBSCompliance!$G$2:$G$455,"*Submitted*", HCBSCompliance!$EY$2:$EY$455,"*No*")   + COUNTIFS(HCBSCompliance!$I$2:$I$455,$A10, HCBSCompliance!$D$2:$D$455, "*113*", HCBSCompliance!$G$2:$G$455,"*Submitted*", HCBSCompliance!$EY$2:$EY$455,"*No*")   + COUNTIFS(HCBSCompliance!$I$2:$I$455,$A10, HCBSCompliance!$D$2:$D$455, "*904*", HCBSCompliance!$G$2:$G$455,"*Submitted*", HCBSCompliance!$EY$2:$EY$455,"*No*")   + COUNTIFS(HCBSCompliance!$I$2:$I$455,$A10, HCBSCompliance!$D$2:$D$455, "*905*", HCBSCompliance!$G$2:$G$455,"*Submitted*", HCBSCompliance!$EY$2:$EY$455,"*No*")   + COUNTIFS(HCBSCompliance!$I$2:$I$455,$A10, HCBSCompliance!$D$2:$D$455, "*915*", HCBSCompliance!$G$2:$G$455,"*Submitted*", HCBSCompliance!$EY$2:$EY$455,"*No*")   + COUNTIFS(HCBSCompliance!$I$2:$I$455,$A10, HCBSCompliance!$D$2:$D$455, "*910*", HCBSCompliance!$G$2:$G$455,"*Submitted*", HCBSCompliance!$EY$2:$EY$455,"*No*")   + COUNTIFS(HCBSCompliance!$I$2:$I$455,$A10, HCBSCompliance!$D$2:$D$455, "*920*", HCBSCompliance!$G$2:$G$455,"*Submitted*", HCBSCompliance!$EY$2:$EY$455,"*No*")</f>
        <v>0</v>
      </c>
    </row>
    <row r="11" spans="1:64" hidden="1" x14ac:dyDescent="0.2">
      <c r="A11" s="54" t="s">
        <v>248</v>
      </c>
      <c r="B11" s="55">
        <f>COUNTIFS(HCBSCompliance!$I$2:$I$455,$A11, HCBSCompliance!$D$2:$D$455, "096")  +COUNTIFS(HCBSCompliance!$I$2:$I$455,$A11, HCBSCompliance!$D$2:$D$455, "*113*")  +COUNTIFS(HCBSCompliance!$I$2:$I$455,$A11, HCBSCompliance!$D$2:$D$455, "*904*")  +COUNTIFS(HCBSCompliance!$I$2:$I$455,$A11, HCBSCompliance!$D$2:$D$455, "*905*")  +COUNTIFS(HCBSCompliance!$I$2:$I$455,$A11, HCBSCompliance!$D$2:$D$455, "*915*")  +COUNTIFS(HCBSCompliance!$I$2:$I$455,$A11, HCBSCompliance!$D$2:$D$455, "*910*")  +COUNTIFS(HCBSCompliance!$I$2:$I$455,$A11, HCBSCompliance!$D$2:$D$455, "*920*")</f>
        <v>0</v>
      </c>
      <c r="C11" s="55">
        <f>COUNTIFS(HCBSCompliance!$I$2:$I$455,$A11, HCBSCompliance!$D$2:$D$455, "096", HCBSCompliance!$G$2:$G$455,"*Completed*")  +COUNTIFS(HCBSCompliance!$I$2:$I$455,$A11, HCBSCompliance!$D$2:$D$455, "*113*", HCBSCompliance!$G$2:$G$455,"*Completed*")  +COUNTIFS(HCBSCompliance!$I$2:$I$455,$A11, HCBSCompliance!$D$2:$D$455, "*904*", HCBSCompliance!$G$2:$G$455,"*Completed*")  +COUNTIFS(HCBSCompliance!$I$2:$I$455,$A11, HCBSCompliance!$D$2:$D$455, "*905*", HCBSCompliance!$G$2:$G$455,"*Completed*")  +COUNTIFS(HCBSCompliance!$I$2:$I$455,$A11, HCBSCompliance!$D$2:$D$455, "*915*", HCBSCompliance!$G$2:$G$455,"*Completed*")  +COUNTIFS(HCBSCompliance!$I$2:$I$455,$A11, HCBSCompliance!$D$2:$D$455, "*910*", HCBSCompliance!$G$2:$G$455,"*Completed*")  +COUNTIFS(HCBSCompliance!$I$2:$I$455,$A11, HCBSCompliance!$D$2:$D$455, "*920*", HCBSCompliance!$G$2:$G$455,"*Completed*")  +COUNTIFS(HCBSCompliance!$I$2:$I$455,$A11, HCBSCompliance!$D$2:$D$455, "096", HCBSCompliance!$G$2:$G$455,"*Submitted*")  +COUNTIFS(HCBSCompliance!$I$2:$I$455,$A11, HCBSCompliance!$D$2:$D$455, "*113*", HCBSCompliance!$G$2:$G$455,"*Submitted*")  +COUNTIFS(HCBSCompliance!$I$2:$I$455,$A11, HCBSCompliance!$D$2:$D$455, "*904*", HCBSCompliance!$G$2:$G$455,"*Submitted*")  +COUNTIFS(HCBSCompliance!$I$2:$I$455,$A11, HCBSCompliance!$D$2:$D$455, "*905*", HCBSCompliance!$G$2:$G$455,"*Submitted*")  +COUNTIFS(HCBSCompliance!$I$2:$I$455,$A11, HCBSCompliance!$D$2:$D$455, "*915*", HCBSCompliance!$G$2:$G$455,"*Submitted*")  +COUNTIFS(HCBSCompliance!$I$2:$I$455,$A11, HCBSCompliance!$D$2:$D$455, "*910*", HCBSCompliance!$G$2:$G$455,"*Submitted*")  +COUNTIFS(HCBSCompliance!$I$2:$I$455,$A11, HCBSCompliance!$D$2:$D$455, "*920*", HCBSCompliance!$G$2:$G$455,"*Submitted*")</f>
        <v>0</v>
      </c>
      <c r="D11" s="56" t="str">
        <f t="shared" si="0"/>
        <v>n/a</v>
      </c>
      <c r="E11" s="56" t="str">
        <f>IFERROR((COUNTIFS(HCBSCompliance!$I$2:$I$455,$A11, HCBSCompliance!$D$2:$D$455, "096", HCBSCompliance!$FA$2:$FA$455,"*no*", HCBSCompliance!$G$2:$G$455, "*Completed*") + COUNTIFS(HCBSCompliance!$I$2:$I$455,$A11, HCBSCompliance!$D$2:$D$455, "*113*", HCBSCompliance!$FA$2:$FA$455,"*no*", HCBSCompliance!$G$2:$G$455, "*Completed*") + COUNTIFS(HCBSCompliance!$I$2:$I$455,$A11, HCBSCompliance!$D$2:$D$455, "*904*", HCBSCompliance!$FA$2:$FA$455,"*no*", HCBSCompliance!$G$2:$G$455, "*Completed*") + COUNTIFS(HCBSCompliance!$I$2:$I$455,$A11, HCBSCompliance!$D$2:$D$455, "*905*", HCBSCompliance!$FA$2:$FA$455,"*no*", HCBSCompliance!$G$2:$G$455, "*Completed*") + COUNTIFS(HCBSCompliance!$I$2:$I$455,$A11, HCBSCompliance!$D$2:$D$455, "*915*", HCBSCompliance!$FA$2:$FA$455,"*no*", HCBSCompliance!$G$2:$G$455, "*Completed*") + COUNTIFS(HCBSCompliance!$I$2:$I$455,$A11, HCBSCompliance!$D$2:$D$455, "*910*", HCBSCompliance!$FA$2:$FA$455,"*no*", HCBSCompliance!$G$2:$G$455, "*Completed*") + COUNTIFS(HCBSCompliance!$I$2:$I$455,$A11, HCBSCompliance!$D$2:$D$455, "*920*", HCBSCompliance!$FA$2:$FA$455,"*no*", HCBSCompliance!$G$2:$G$455, "*Completed*") + COUNTIFS(HCBSCompliance!$I$2:$I$455,$A11, HCBSCompliance!$D$2:$D$455, "096", HCBSCompliance!$FA$2:$FA$455,"*no*", HCBSCompliance!$G$2:$G$455, "*Submitted*") + COUNTIFS(HCBSCompliance!$I$2:$I$455,$A11, HCBSCompliance!$D$2:$D$455, "*113*", HCBSCompliance!$FA$2:$FA$455,"*no*", HCBSCompliance!$G$2:$G$455, "*Submitted*") + COUNTIFS(HCBSCompliance!$I$2:$I$455,$A11, HCBSCompliance!$D$2:$D$455, "*904*", HCBSCompliance!$FA$2:$FA$455,"*no*", HCBSCompliance!$G$2:$G$455, "*Submitted*") + COUNTIFS(HCBSCompliance!$I$2:$I$455,$A11, HCBSCompliance!$D$2:$D$455, "*905*", HCBSCompliance!$FA$2:$FA$455,"*no*", HCBSCompliance!$G$2:$G$455, "*Submitted*") + COUNTIFS(HCBSCompliance!$I$2:$I$455,$A11, HCBSCompliance!$D$2:$D$455, "*915*", HCBSCompliance!$FA$2:$FA$455,"*no*", HCBSCompliance!$G$2:$G$455, "*Submitted*") + COUNTIFS(HCBSCompliance!$I$2:$I$455,$A11, HCBSCompliance!$D$2:$D$455, "*910*", HCBSCompliance!$FA$2:$FA$455,"*no*", HCBSCompliance!$G$2:$G$455, "*Submitted*") + COUNTIFS(HCBSCompliance!$I$2:$I$455,$A11, HCBSCompliance!$D$2:$D$455, "*920*", HCBSCompliance!$FA$2:$FA$455,"*no*", HCBSCompliance!$G$2:$G$455, "*Submitted*"))  /  $C11, "n/a")</f>
        <v>n/a</v>
      </c>
      <c r="F11" s="56" t="str">
        <f>IFERROR((COUNTIFS(HCBSCompliance!$I$2:$I$455,$A11, HCBSCompliance!$D$2:$D$455, "096", HCBSCompliance!$FA$2:$FA$455,"*yes*", HCBSCompliance!$G$2:$G$455, "*Completed*") + COUNTIFS(HCBSCompliance!$I$2:$I$455,$A11, HCBSCompliance!$D$2:$D$455, "*113*", HCBSCompliance!$FA$2:$FA$455,"*yes*", HCBSCompliance!$G$2:$G$455, "*Completed*") + COUNTIFS(HCBSCompliance!$I$2:$I$455,$A11, HCBSCompliance!$D$2:$D$455, "*904*", HCBSCompliance!$FA$2:$FA$455,"*yes*", HCBSCompliance!$G$2:$G$455, "*Completed*") + COUNTIFS(HCBSCompliance!$I$2:$I$455,$A11, HCBSCompliance!$D$2:$D$455, "*905*", HCBSCompliance!$FA$2:$FA$455,"*yes*", HCBSCompliance!$G$2:$G$455, "*Completed*") + COUNTIFS(HCBSCompliance!$I$2:$I$455,$A11, HCBSCompliance!$D$2:$D$455, "*915*", HCBSCompliance!$FA$2:$FA$455,"*yes*", HCBSCompliance!$G$2:$G$455, "*Completed*") + COUNTIFS(HCBSCompliance!$I$2:$I$455,$A11, HCBSCompliance!$D$2:$D$455, "*910*", HCBSCompliance!$FA$2:$FA$455,"*yes*", HCBSCompliance!$G$2:$G$455, "*Completed*") + COUNTIFS(HCBSCompliance!$I$2:$I$455,$A11, HCBSCompliance!$D$2:$D$455, "*920*", HCBSCompliance!$FA$2:$FA$455,"*yes*", HCBSCompliance!$G$2:$G$455, "*Completed*") + COUNTIFS(HCBSCompliance!$I$2:$I$455,$A11, HCBSCompliance!$D$2:$D$455, "096", HCBSCompliance!$FA$2:$FA$455,"*yes*", HCBSCompliance!$G$2:$G$455, "*Submitted*") + COUNTIFS(HCBSCompliance!$I$2:$I$455,$A11, HCBSCompliance!$D$2:$D$455, "*113*", HCBSCompliance!$FA$2:$FA$455,"*yes*", HCBSCompliance!$G$2:$G$455, "*Submitted*") + COUNTIFS(HCBSCompliance!$I$2:$I$455,$A11, HCBSCompliance!$D$2:$D$455, "*904*", HCBSCompliance!$FA$2:$FA$455,"*yes*", HCBSCompliance!$G$2:$G$455, "*Submitted*") + COUNTIFS(HCBSCompliance!$I$2:$I$455,$A11, HCBSCompliance!$D$2:$D$455, "*905*", HCBSCompliance!$FA$2:$FA$455,"*yes*", HCBSCompliance!$G$2:$G$455, "*Submitted*") + COUNTIFS(HCBSCompliance!$I$2:$I$455,$A11, HCBSCompliance!$D$2:$D$455, "*915*", HCBSCompliance!$FA$2:$FA$455,"*yes*", HCBSCompliance!$G$2:$G$455, "*Submitted*") + COUNTIFS(HCBSCompliance!$I$2:$I$455,$A11, HCBSCompliance!$D$2:$D$455, "*910*", HCBSCompliance!$FA$2:$FA$455,"*yes*", HCBSCompliance!$G$2:$G$455, "*Submitted*") + COUNTIFS(HCBSCompliance!$I$2:$I$455,$A11, HCBSCompliance!$D$2:$D$455, "*920*", HCBSCompliance!$FA$2:$FA$455,"*yes*", HCBSCompliance!$G$2:$G$455, "*Submitted*"))  /  $C11, "n/a")</f>
        <v>n/a</v>
      </c>
      <c r="G11" s="57" t="str">
        <f>IFERROR((COUNTIFS(HCBSCompliance!$D$2:$D$455, "096", HCBSCompliance!$I$2:$I$455, $A11, HCBSCompliance!$G$2:$G$455, "*Completed*", HCBSCompliance!$FE$2:$FE$455, "TRUE") + COUNTIFS(HCBSCompliance!$D$2:$D$455, "*113*", HCBSCompliance!$I$2:$I$455, $A11, HCBSCompliance!$G$2:$G$455, "*Completed*", HCBSCompliance!$FE$2:$FE$455, "TRUE") + COUNTIFS(HCBSCompliance!$D$2:$D$455, "*904*", HCBSCompliance!$I$2:$I$455, $A11, HCBSCompliance!$G$2:$G$455, "*Completed*", HCBSCompliance!$FE$2:$FE$455, "TRUE") + COUNTIFS(HCBSCompliance!$D$2:$D$455, "*905*", HCBSCompliance!$I$2:$I$455, $A11, HCBSCompliance!$G$2:$G$455, "*Completed*", HCBSCompliance!$FE$2:$FE$455, "TRUE") + COUNTIFS(HCBSCompliance!$D$2:$D$455, "*915*", HCBSCompliance!$I$2:$I$455, $A11, HCBSCompliance!$G$2:$G$455, "*Completed*", HCBSCompliance!$FE$2:$FE$455, "TRUE") + COUNTIFS(HCBSCompliance!$D$2:$D$455, "*910*", HCBSCompliance!$I$2:$I$455, $A11, HCBSCompliance!$G$2:$G$455, "*Completed*", HCBSCompliance!$FE$2:$FE$455, "TRUE") + COUNTIFS(HCBSCompliance!$D$2:$D$455, "*920*", HCBSCompliance!$I$2:$I$455, $A11, HCBSCompliance!$G$2:$G$455, "*Completed*", HCBSCompliance!$FE$2:$FE$455, "TRUE") + COUNTIFS(HCBSCompliance!$D$2:$D$455, "096", HCBSCompliance!$I$2:$I$455, $A11, HCBSCompliance!$G$2:$G$455, "*Submitted*", HCBSCompliance!$FE$2:$FE$455, "TRUE") + COUNTIFS(HCBSCompliance!$D$2:$D$455, "*113*", HCBSCompliance!$I$2:$I$455, $A11, HCBSCompliance!$G$2:$G$455, "*Submitted*", HCBSCompliance!$FE$2:$FE$455, "TRUE") + COUNTIFS(HCBSCompliance!$D$2:$D$455, "*904*", HCBSCompliance!$I$2:$I$455, $A11, HCBSCompliance!$G$2:$G$455, "*Submitted*", HCBSCompliance!$FE$2:$FE$455, "TRUE") + COUNTIFS(HCBSCompliance!$D$2:$D$455, "*905*", HCBSCompliance!$I$2:$I$455, $A11, HCBSCompliance!$G$2:$G$455, "*Submitted*", HCBSCompliance!$FE$2:$FE$455, "TRUE") + COUNTIFS(HCBSCompliance!$D$2:$D$455, "*915*", HCBSCompliance!$I$2:$I$455, $A11, HCBSCompliance!$G$2:$G$455, "*Submitted*", HCBSCompliance!$FE$2:$FE$455, "TRUE") + COUNTIFS(HCBSCompliance!$D$2:$D$455, "*910*", HCBSCompliance!$I$2:$I$455, $A11, HCBSCompliance!$G$2:$G$455, "*Submitted*", HCBSCompliance!$FE$2:$FE$455, "TRUE") + COUNTIFS(HCBSCompliance!$D$2:$D$455, "*920*", HCBSCompliance!$I$2:$I$455, $A11, HCBSCompliance!$G$2:$G$455, "*Submitted*", HCBSCompliance!$FE$2:$FE$455, "TRUE")) /  $C11, "n/a")</f>
        <v>n/a</v>
      </c>
      <c r="H11" s="57"/>
      <c r="I11" s="55">
        <f>COUNTIFS(HCBSCompliance!$I$2:$I$455,$A11, HCBSCompliance!$D$2:$D$455, "096", HCBSCompliance!$G$2:$G$455,"*Completed*", HCBSCompliance!$BC$2:$BC$455,"*Partially*")   + COUNTIFS(HCBSCompliance!$I$2:$I$455,$A11, HCBSCompliance!$D$2:$D$455, "*113*", HCBSCompliance!$G$2:$G$455,"*Completed*", HCBSCompliance!$BC$2:$BC$455,"*Partially*")   + COUNTIFS(HCBSCompliance!$I$2:$I$455,$A11, HCBSCompliance!$D$2:$D$455, "*904*", HCBSCompliance!$G$2:$G$455,"*Completed*", HCBSCompliance!$BC$2:$BC$455,"*Partially*")   + COUNTIFS(HCBSCompliance!$I$2:$I$455,$A11, HCBSCompliance!$D$2:$D$455, "*905*", HCBSCompliance!$G$2:$G$455,"*Completed*", HCBSCompliance!$BC$2:$BC$455,"*Partially*")   + COUNTIFS(HCBSCompliance!$I$2:$I$455,$A11, HCBSCompliance!$D$2:$D$455, "*915*", HCBSCompliance!$G$2:$G$455,"*Completed*", HCBSCompliance!$BC$2:$BC$455,"*Partially*")   + COUNTIFS(HCBSCompliance!$I$2:$I$455,$A11, HCBSCompliance!$D$2:$D$455, "*910*", HCBSCompliance!$G$2:$G$455,"*Completed*", HCBSCompliance!$BC$2:$BC$455,"*Partially*")   + COUNTIFS(HCBSCompliance!$I$2:$I$455,$A11, HCBSCompliance!$D$2:$D$455, "*920*", HCBSCompliance!$G$2:$G$455,"*Completed*", HCBSCompliance!$BC$2:$BC$455,"*Partially*")   + COUNTIFS(HCBSCompliance!$I$2:$I$455,$A11, HCBSCompliance!$D$2:$D$455, "096", HCBSCompliance!$G$2:$G$455,"*Submitted*", HCBSCompliance!$BC$2:$BC$455,"*Partially*")   + COUNTIFS(HCBSCompliance!$I$2:$I$455,$A11, HCBSCompliance!$D$2:$D$455, "*113*", HCBSCompliance!$G$2:$G$455,"*Submitted*", HCBSCompliance!$BC$2:$BC$455,"*Partially*")   + COUNTIFS(HCBSCompliance!$I$2:$I$455,$A11, HCBSCompliance!$D$2:$D$455, "*904*", HCBSCompliance!$G$2:$G$455,"*Submitted*", HCBSCompliance!$BC$2:$BC$455,"*Partially*")   + COUNTIFS(HCBSCompliance!$I$2:$I$455,$A11, HCBSCompliance!$D$2:$D$455, "*905*", HCBSCompliance!$G$2:$G$455,"*Submitted*", HCBSCompliance!$BC$2:$BC$455,"*Partially*")   + COUNTIFS(HCBSCompliance!$I$2:$I$455,$A11, HCBSCompliance!$D$2:$D$455, "*915*", HCBSCompliance!$G$2:$G$455,"*Submitted*", HCBSCompliance!$BC$2:$BC$455,"*Partially*")   + COUNTIFS(HCBSCompliance!$I$2:$I$455,$A11, HCBSCompliance!$D$2:$D$455, "*910*", HCBSCompliance!$G$2:$G$455,"*Submitted*", HCBSCompliance!$BC$2:$BC$455,"*Partially*")   + COUNTIFS(HCBSCompliance!$I$2:$I$455,$A11, HCBSCompliance!$D$2:$D$455, "*920*", HCBSCompliance!$G$2:$G$455,"*Submitted*", HCBSCompliance!$BC$2:$BC$455,"*Partially*")   + COUNTIFS(HCBSCompliance!$I$2:$I$455,$A11, HCBSCompliance!$D$2:$D$455, "096", HCBSCompliance!$G$2:$G$455,"*Completed*", HCBSCompliance!$BC$2:$BC$455,"*NotMet*")   + COUNTIFS(HCBSCompliance!$I$2:$I$455,$A11, HCBSCompliance!$D$2:$D$455, "*113*", HCBSCompliance!$G$2:$G$455,"*Completed*", HCBSCompliance!$BC$2:$BC$455,"*NotMet*")   + COUNTIFS(HCBSCompliance!$I$2:$I$455,$A11, HCBSCompliance!$D$2:$D$455, "*904*", HCBSCompliance!$G$2:$G$455,"*Completed*", HCBSCompliance!$BC$2:$BC$455,"*NotMet*")   + COUNTIFS(HCBSCompliance!$I$2:$I$455,$A11, HCBSCompliance!$D$2:$D$455, "*905*", HCBSCompliance!$G$2:$G$455,"*Completed*", HCBSCompliance!$BC$2:$BC$455,"*NotMet*")   + COUNTIFS(HCBSCompliance!$I$2:$I$455,$A11, HCBSCompliance!$D$2:$D$455, "*915*", HCBSCompliance!$G$2:$G$455,"*Completed*", HCBSCompliance!$BC$2:$BC$455,"*NotMet*")   + COUNTIFS(HCBSCompliance!$I$2:$I$455,$A11, HCBSCompliance!$D$2:$D$455, "*910*", HCBSCompliance!$G$2:$G$455,"*Completed*", HCBSCompliance!$BC$2:$BC$455,"*NotMet*")   + COUNTIFS(HCBSCompliance!$I$2:$I$455,$A11, HCBSCompliance!$D$2:$D$455, "*920*", HCBSCompliance!$G$2:$G$455,"*Completed*", HCBSCompliance!$BC$2:$BC$455,"*NotMet*")   + COUNTIFS(HCBSCompliance!$I$2:$I$455,$A11, HCBSCompliance!$D$2:$D$455, "096", HCBSCompliance!$G$2:$G$455,"*Submitted*", HCBSCompliance!$BC$2:$BC$455,"*NotMet*")   + COUNTIFS(HCBSCompliance!$I$2:$I$455,$A11, HCBSCompliance!$D$2:$D$455, "*113*", HCBSCompliance!$G$2:$G$455,"*Submitted*", HCBSCompliance!$BC$2:$BC$455,"*NotMet*")   + COUNTIFS(HCBSCompliance!$I$2:$I$455,$A11, HCBSCompliance!$D$2:$D$455, "*904*", HCBSCompliance!$G$2:$G$455,"*Submitted*", HCBSCompliance!$BC$2:$BC$455,"*NotMet*")   + COUNTIFS(HCBSCompliance!$I$2:$I$455,$A11, HCBSCompliance!$D$2:$D$455, "*905*", HCBSCompliance!$G$2:$G$455,"*Submitted*", HCBSCompliance!$BC$2:$BC$455,"*NotMet*")   + COUNTIFS(HCBSCompliance!$I$2:$I$455,$A11, HCBSCompliance!$D$2:$D$455, "*915*", HCBSCompliance!$G$2:$G$455,"*Submitted*", HCBSCompliance!$BC$2:$BC$455,"*NotMet*")   + COUNTIFS(HCBSCompliance!$I$2:$I$455,$A11, HCBSCompliance!$D$2:$D$455, "*910*", HCBSCompliance!$G$2:$G$455,"*Submitted*", HCBSCompliance!$BC$2:$BC$455,"*NotMet*")   + COUNTIFS(HCBSCompliance!$I$2:$I$455,$A11, HCBSCompliance!$D$2:$D$455, "*920*", HCBSCompliance!$G$2:$G$455,"*Submitted*", HCBSCompliance!$BC$2:$BC$455,"*NotMet*")</f>
        <v>0</v>
      </c>
      <c r="J11" s="55">
        <f>COUNTIFS(HCBSCompliance!$I$2:$I$455,$A11, HCBSCompliance!$D$2:$D$455, "096", HCBSCompliance!$G$2:$G$455,"*Completed*", HCBSCompliance!$BI$2:$BI$455,"*Partially*")   + COUNTIFS(HCBSCompliance!$I$2:$I$455,$A11, HCBSCompliance!$D$2:$D$455, "*113*", HCBSCompliance!$G$2:$G$455,"*Completed*", HCBSCompliance!$BI$2:$BI$455,"*Partially*")   + COUNTIFS(HCBSCompliance!$I$2:$I$455,$A11, HCBSCompliance!$D$2:$D$455, "*904*", HCBSCompliance!$G$2:$G$455,"*Completed*", HCBSCompliance!$BI$2:$BI$455,"*Partially*")   + COUNTIFS(HCBSCompliance!$I$2:$I$455,$A11, HCBSCompliance!$D$2:$D$455, "*905*", HCBSCompliance!$G$2:$G$455,"*Completed*", HCBSCompliance!$BI$2:$BI$455,"*Partially*")   + COUNTIFS(HCBSCompliance!$I$2:$I$455,$A11, HCBSCompliance!$D$2:$D$455, "*915*", HCBSCompliance!$G$2:$G$455,"*Completed*", HCBSCompliance!$BI$2:$BI$455,"*Partially*")   + COUNTIFS(HCBSCompliance!$I$2:$I$455,$A11, HCBSCompliance!$D$2:$D$455, "*910*", HCBSCompliance!$G$2:$G$455,"*Completed*", HCBSCompliance!$BI$2:$BI$455,"*Partially*")   + COUNTIFS(HCBSCompliance!$I$2:$I$455,$A11, HCBSCompliance!$D$2:$D$455, "*920*", HCBSCompliance!$G$2:$G$455,"*Completed*", HCBSCompliance!$BI$2:$BI$455,"*Partially*")   + COUNTIFS(HCBSCompliance!$I$2:$I$455,$A11, HCBSCompliance!$D$2:$D$455, "096", HCBSCompliance!$G$2:$G$455,"*Submitted*", HCBSCompliance!$BI$2:$BI$455,"*Partially*")   + COUNTIFS(HCBSCompliance!$I$2:$I$455,$A11, HCBSCompliance!$D$2:$D$455, "*113*", HCBSCompliance!$G$2:$G$455,"*Submitted*", HCBSCompliance!$BI$2:$BI$455,"*Partially*")   + COUNTIFS(HCBSCompliance!$I$2:$I$455,$A11, HCBSCompliance!$D$2:$D$455, "*904*", HCBSCompliance!$G$2:$G$455,"*Submitted*", HCBSCompliance!$BI$2:$BI$455,"*Partially*")   + COUNTIFS(HCBSCompliance!$I$2:$I$455,$A11, HCBSCompliance!$D$2:$D$455, "*905*", HCBSCompliance!$G$2:$G$455,"*Submitted*", HCBSCompliance!$BI$2:$BI$455,"*Partially*")   + COUNTIFS(HCBSCompliance!$I$2:$I$455,$A11, HCBSCompliance!$D$2:$D$455, "*915*", HCBSCompliance!$G$2:$G$455,"*Submitted*", HCBSCompliance!$BI$2:$BI$455,"*Partially*")   + COUNTIFS(HCBSCompliance!$I$2:$I$455,$A11, HCBSCompliance!$D$2:$D$455, "*910*", HCBSCompliance!$G$2:$G$455,"*Submitted*", HCBSCompliance!$BI$2:$BI$455,"*Partially*")   + COUNTIFS(HCBSCompliance!$I$2:$I$455,$A11, HCBSCompliance!$D$2:$D$455, "*920*", HCBSCompliance!$G$2:$G$455,"*Submitted*", HCBSCompliance!$BI$2:$BI$455,"*Partially*")   + COUNTIFS(HCBSCompliance!$I$2:$I$455,$A11, HCBSCompliance!$D$2:$D$455, "096", HCBSCompliance!$G$2:$G$455,"*Completed*", HCBSCompliance!$BI$2:$BI$455,"*No*")   + COUNTIFS(HCBSCompliance!$I$2:$I$455,$A11, HCBSCompliance!$D$2:$D$455, "*113*", HCBSCompliance!$G$2:$G$455,"*Completed*", HCBSCompliance!$BI$2:$BI$455,"*No*")   + COUNTIFS(HCBSCompliance!$I$2:$I$455,$A11, HCBSCompliance!$D$2:$D$455, "*904*", HCBSCompliance!$G$2:$G$455,"*Completed*", HCBSCompliance!$BI$2:$BI$455,"*No*")   + COUNTIFS(HCBSCompliance!$I$2:$I$455,$A11, HCBSCompliance!$D$2:$D$455, "*905*", HCBSCompliance!$G$2:$G$455,"*Completed*", HCBSCompliance!$BI$2:$BI$455,"*No*")   + COUNTIFS(HCBSCompliance!$I$2:$I$455,$A11, HCBSCompliance!$D$2:$D$455, "*915*", HCBSCompliance!$G$2:$G$455,"*Completed*", HCBSCompliance!$BI$2:$BI$455,"*No*")   + COUNTIFS(HCBSCompliance!$I$2:$I$455,$A11, HCBSCompliance!$D$2:$D$455, "*910*", HCBSCompliance!$G$2:$G$455,"*Completed*", HCBSCompliance!$BI$2:$BI$455,"*No*")   + COUNTIFS(HCBSCompliance!$I$2:$I$455,$A11, HCBSCompliance!$D$2:$D$455, "*920*", HCBSCompliance!$G$2:$G$455,"*Completed*", HCBSCompliance!$BI$2:$BI$455,"*No*")   + COUNTIFS(HCBSCompliance!$I$2:$I$455,$A11, HCBSCompliance!$D$2:$D$455, "096", HCBSCompliance!$G$2:$G$455,"*Submitted*", HCBSCompliance!$BI$2:$BI$455,"*No*")   + COUNTIFS(HCBSCompliance!$I$2:$I$455,$A11, HCBSCompliance!$D$2:$D$455, "*113*", HCBSCompliance!$G$2:$G$455,"*Submitted*", HCBSCompliance!$BI$2:$BI$455,"*No*")   + COUNTIFS(HCBSCompliance!$I$2:$I$455,$A11, HCBSCompliance!$D$2:$D$455, "*904*", HCBSCompliance!$G$2:$G$455,"*Submitted*", HCBSCompliance!$BI$2:$BI$455,"*No*")   + COUNTIFS(HCBSCompliance!$I$2:$I$455,$A11, HCBSCompliance!$D$2:$D$455, "*905*", HCBSCompliance!$G$2:$G$455,"*Submitted*", HCBSCompliance!$BI$2:$BI$455,"*No*")   + COUNTIFS(HCBSCompliance!$I$2:$I$455,$A11, HCBSCompliance!$D$2:$D$455, "*915*", HCBSCompliance!$G$2:$G$455,"*Submitted*", HCBSCompliance!$BI$2:$BI$455,"*No*")   + COUNTIFS(HCBSCompliance!$I$2:$I$455,$A11, HCBSCompliance!$D$2:$D$455, "*910*", HCBSCompliance!$G$2:$G$455,"*Submitted*", HCBSCompliance!$BI$2:$BI$455,"*No*")   + COUNTIFS(HCBSCompliance!$I$2:$I$455,$A11, HCBSCompliance!$D$2:$D$455, "*920*", HCBSCompliance!$G$2:$G$455,"*Submitted*", HCBSCompliance!$BI$2:$BI$455,"*No*")</f>
        <v>0</v>
      </c>
      <c r="K11" s="55">
        <f>COUNTIFS(HCBSCompliance!$I$2:$I$455,$A11, HCBSCompliance!$D$2:$D$455, "096", HCBSCompliance!$G$2:$G$455,"*Completed*", HCBSCompliance!$CK$2:$CK$455,"*Partially*")   + COUNTIFS(HCBSCompliance!$I$2:$I$455,$A11, HCBSCompliance!$D$2:$D$455, "*113*", HCBSCompliance!$G$2:$G$455,"*Completed*", HCBSCompliance!$CK$2:$CK$455,"*Partially*")   + COUNTIFS(HCBSCompliance!$I$2:$I$455,$A11, HCBSCompliance!$D$2:$D$455, "*904*", HCBSCompliance!$G$2:$G$455,"*Completed*", HCBSCompliance!$CK$2:$CK$455,"*Partially*")   + COUNTIFS(HCBSCompliance!$I$2:$I$455,$A11, HCBSCompliance!$D$2:$D$455, "*905*", HCBSCompliance!$G$2:$G$455,"*Completed*", HCBSCompliance!$CK$2:$CK$455,"*Partially*")   + COUNTIFS(HCBSCompliance!$I$2:$I$455,$A11, HCBSCompliance!$D$2:$D$455, "*915*", HCBSCompliance!$G$2:$G$455,"*Completed*", HCBSCompliance!$CK$2:$CK$455,"*Partially*")   + COUNTIFS(HCBSCompliance!$I$2:$I$455,$A11, HCBSCompliance!$D$2:$D$455, "*910*", HCBSCompliance!$G$2:$G$455,"*Completed*", HCBSCompliance!$CK$2:$CK$455,"*Partially*")   + COUNTIFS(HCBSCompliance!$I$2:$I$455,$A11, HCBSCompliance!$D$2:$D$455, "*920*", HCBSCompliance!$G$2:$G$455,"*Completed*", HCBSCompliance!$CK$2:$CK$455,"*Partially*")   + COUNTIFS(HCBSCompliance!$I$2:$I$455,$A11, HCBSCompliance!$D$2:$D$455, "096", HCBSCompliance!$G$2:$G$455,"*Submitted*", HCBSCompliance!$CK$2:$CK$455,"*Partially*")   + COUNTIFS(HCBSCompliance!$I$2:$I$455,$A11, HCBSCompliance!$D$2:$D$455, "*113*", HCBSCompliance!$G$2:$G$455,"*Submitted*", HCBSCompliance!$CK$2:$CK$455,"*Partially*")   + COUNTIFS(HCBSCompliance!$I$2:$I$455,$A11, HCBSCompliance!$D$2:$D$455, "*904*", HCBSCompliance!$G$2:$G$455,"*Submitted*", HCBSCompliance!$CK$2:$CK$455,"*Partially*")   + COUNTIFS(HCBSCompliance!$I$2:$I$455,$A11, HCBSCompliance!$D$2:$D$455, "*905*", HCBSCompliance!$G$2:$G$455,"*Submitted*", HCBSCompliance!$CK$2:$CK$455,"*Partially*")   + COUNTIFS(HCBSCompliance!$I$2:$I$455,$A11, HCBSCompliance!$D$2:$D$455, "*915*", HCBSCompliance!$G$2:$G$455,"*Submitted*", HCBSCompliance!$CK$2:$CK$455,"*Partially*")   + COUNTIFS(HCBSCompliance!$I$2:$I$455,$A11, HCBSCompliance!$D$2:$D$455, "*910*", HCBSCompliance!$G$2:$G$455,"*Submitted*", HCBSCompliance!$CK$2:$CK$455,"*Partially*")   + COUNTIFS(HCBSCompliance!$I$2:$I$455,$A11, HCBSCompliance!$D$2:$D$455, "*920*", HCBSCompliance!$G$2:$G$455,"*Submitted*", HCBSCompliance!$CK$2:$CK$455,"*Partially*")   + COUNTIFS(HCBSCompliance!$I$2:$I$455,$A11, HCBSCompliance!$D$2:$D$455, "096", HCBSCompliance!$G$2:$G$455,"*Completed*", HCBSCompliance!$CK$2:$CK$455,"*No*")   + COUNTIFS(HCBSCompliance!$I$2:$I$455,$A11, HCBSCompliance!$D$2:$D$455, "*113*", HCBSCompliance!$G$2:$G$455,"*Completed*", HCBSCompliance!$CK$2:$CK$455,"*No*")   + COUNTIFS(HCBSCompliance!$I$2:$I$455,$A11, HCBSCompliance!$D$2:$D$455, "*904*", HCBSCompliance!$G$2:$G$455,"*Completed*", HCBSCompliance!$CK$2:$CK$455,"*No*")   + COUNTIFS(HCBSCompliance!$I$2:$I$455,$A11, HCBSCompliance!$D$2:$D$455, "*905*", HCBSCompliance!$G$2:$G$455,"*Completed*", HCBSCompliance!$CK$2:$CK$455,"*No*")   + COUNTIFS(HCBSCompliance!$I$2:$I$455,$A11, HCBSCompliance!$D$2:$D$455, "*915*", HCBSCompliance!$G$2:$G$455,"*Completed*", HCBSCompliance!$CK$2:$CK$455,"*No*")   + COUNTIFS(HCBSCompliance!$I$2:$I$455,$A11, HCBSCompliance!$D$2:$D$455, "*910*", HCBSCompliance!$G$2:$G$455,"*Completed*", HCBSCompliance!$CK$2:$CK$455,"*No*")   + COUNTIFS(HCBSCompliance!$I$2:$I$455,$A11, HCBSCompliance!$D$2:$D$455, "*920*", HCBSCompliance!$G$2:$G$455,"*Completed*", HCBSCompliance!$CK$2:$CK$455,"*No*")   + COUNTIFS(HCBSCompliance!$I$2:$I$455,$A11, HCBSCompliance!$D$2:$D$455, "096", HCBSCompliance!$G$2:$G$455,"*Submitted*", HCBSCompliance!$CK$2:$CK$455,"*No*")   + COUNTIFS(HCBSCompliance!$I$2:$I$455,$A11, HCBSCompliance!$D$2:$D$455, "*113*", HCBSCompliance!$G$2:$G$455,"*Submitted*", HCBSCompliance!$CK$2:$CK$455,"*No*")   + COUNTIFS(HCBSCompliance!$I$2:$I$455,$A11, HCBSCompliance!$D$2:$D$455, "*904*", HCBSCompliance!$G$2:$G$455,"*Submitted*", HCBSCompliance!$CK$2:$CK$455,"*No*")   + COUNTIFS(HCBSCompliance!$I$2:$I$455,$A11, HCBSCompliance!$D$2:$D$455, "*905*", HCBSCompliance!$G$2:$G$455,"*Submitted*", HCBSCompliance!$CK$2:$CK$455,"*No*")   + COUNTIFS(HCBSCompliance!$I$2:$I$455,$A11, HCBSCompliance!$D$2:$D$455, "*915*", HCBSCompliance!$G$2:$G$455,"*Submitted*", HCBSCompliance!$CK$2:$CK$455,"*No*")   + COUNTIFS(HCBSCompliance!$I$2:$I$455,$A11, HCBSCompliance!$D$2:$D$455, "*910*", HCBSCompliance!$G$2:$G$455,"*Submitted*", HCBSCompliance!$CK$2:$CK$455,"*No*")   + COUNTIFS(HCBSCompliance!$I$2:$I$455,$A11, HCBSCompliance!$D$2:$D$455, "*920*", HCBSCompliance!$G$2:$G$455,"*Submitted*", HCBSCompliance!$CK$2:$CK$455,"*No*")</f>
        <v>0</v>
      </c>
      <c r="L11" s="55">
        <f>COUNTIFS(HCBSCompliance!$I$2:$I$455,$A11, HCBSCompliance!$D$2:$D$455, "096", HCBSCompliance!$G$2:$G$455,"*Completed*", HCBSCompliance!$CY$2:$CY$455,"*Partially*")   + COUNTIFS(HCBSCompliance!$I$2:$I$455,$A11, HCBSCompliance!$D$2:$D$455, "*113*", HCBSCompliance!$G$2:$G$455,"*Completed*", HCBSCompliance!$CY$2:$CY$455,"*Partially*")   + COUNTIFS(HCBSCompliance!$I$2:$I$455,$A11, HCBSCompliance!$D$2:$D$455, "*904*", HCBSCompliance!$G$2:$G$455,"*Completed*", HCBSCompliance!$CY$2:$CY$455,"*Partially*")   + COUNTIFS(HCBSCompliance!$I$2:$I$455,$A11, HCBSCompliance!$D$2:$D$455, "*905*", HCBSCompliance!$G$2:$G$455,"*Completed*", HCBSCompliance!$CY$2:$CY$455,"*Partially*")   + COUNTIFS(HCBSCompliance!$I$2:$I$455,$A11, HCBSCompliance!$D$2:$D$455, "*915*", HCBSCompliance!$G$2:$G$455,"*Completed*", HCBSCompliance!$CY$2:$CY$455,"*Partially*")   + COUNTIFS(HCBSCompliance!$I$2:$I$455,$A11, HCBSCompliance!$D$2:$D$455, "*910*", HCBSCompliance!$G$2:$G$455,"*Completed*", HCBSCompliance!$CY$2:$CY$455,"*Partially*")   + COUNTIFS(HCBSCompliance!$I$2:$I$455,$A11, HCBSCompliance!$D$2:$D$455, "*920*", HCBSCompliance!$G$2:$G$455,"*Completed*", HCBSCompliance!$CY$2:$CY$455,"*Partially*")   + COUNTIFS(HCBSCompliance!$I$2:$I$455,$A11, HCBSCompliance!$D$2:$D$455, "096", HCBSCompliance!$G$2:$G$455,"*Submitted*", HCBSCompliance!$CY$2:$CY$455,"*Partially*")   + COUNTIFS(HCBSCompliance!$I$2:$I$455,$A11, HCBSCompliance!$D$2:$D$455, "*113*", HCBSCompliance!$G$2:$G$455,"*Submitted*", HCBSCompliance!$CY$2:$CY$455,"*Partially*")   + COUNTIFS(HCBSCompliance!$I$2:$I$455,$A11, HCBSCompliance!$D$2:$D$455, "*904*", HCBSCompliance!$G$2:$G$455,"*Submitted*", HCBSCompliance!$CY$2:$CY$455,"*Partially*")   + COUNTIFS(HCBSCompliance!$I$2:$I$455,$A11, HCBSCompliance!$D$2:$D$455, "*905*", HCBSCompliance!$G$2:$G$455,"*Submitted*", HCBSCompliance!$CY$2:$CY$455,"*Partially*")   + COUNTIFS(HCBSCompliance!$I$2:$I$455,$A11, HCBSCompliance!$D$2:$D$455, "*915*", HCBSCompliance!$G$2:$G$455,"*Submitted*", HCBSCompliance!$CY$2:$CY$455,"*Partially*")   + COUNTIFS(HCBSCompliance!$I$2:$I$455,$A11, HCBSCompliance!$D$2:$D$455, "*910*", HCBSCompliance!$G$2:$G$455,"*Submitted*", HCBSCompliance!$CY$2:$CY$455,"*Partially*")   + COUNTIFS(HCBSCompliance!$I$2:$I$455,$A11, HCBSCompliance!$D$2:$D$455, "*920*", HCBSCompliance!$G$2:$G$455,"*Submitted*", HCBSCompliance!$CY$2:$CY$455,"*Partially*")   + COUNTIFS(HCBSCompliance!$I$2:$I$455,$A11, HCBSCompliance!$D$2:$D$455, "096", HCBSCompliance!$G$2:$G$455,"*Completed*", HCBSCompliance!$CY$2:$CY$455,"*No*")   + COUNTIFS(HCBSCompliance!$I$2:$I$455,$A11, HCBSCompliance!$D$2:$D$455, "*113*", HCBSCompliance!$G$2:$G$455,"*Completed*", HCBSCompliance!$CY$2:$CY$455,"*No*")   + COUNTIFS(HCBSCompliance!$I$2:$I$455,$A11, HCBSCompliance!$D$2:$D$455, "*904*", HCBSCompliance!$G$2:$G$455,"*Completed*", HCBSCompliance!$CY$2:$CY$455,"*No*")   + COUNTIFS(HCBSCompliance!$I$2:$I$455,$A11, HCBSCompliance!$D$2:$D$455, "*905*", HCBSCompliance!$G$2:$G$455,"*Completed*", HCBSCompliance!$CY$2:$CY$455,"*No*")   + COUNTIFS(HCBSCompliance!$I$2:$I$455,$A11, HCBSCompliance!$D$2:$D$455, "*915*", HCBSCompliance!$G$2:$G$455,"*Completed*", HCBSCompliance!$CY$2:$CY$455,"*No*")   + COUNTIFS(HCBSCompliance!$I$2:$I$455,$A11, HCBSCompliance!$D$2:$D$455, "*910*", HCBSCompliance!$G$2:$G$455,"*Completed*", HCBSCompliance!$CY$2:$CY$455,"*No*")   + COUNTIFS(HCBSCompliance!$I$2:$I$455,$A11, HCBSCompliance!$D$2:$D$455, "*920*", HCBSCompliance!$G$2:$G$455,"*Completed*", HCBSCompliance!$CY$2:$CY$455,"*No*")   + COUNTIFS(HCBSCompliance!$I$2:$I$455,$A11, HCBSCompliance!$D$2:$D$455, "096", HCBSCompliance!$G$2:$G$455,"*Submitted*", HCBSCompliance!$CY$2:$CY$455,"*No*")   + COUNTIFS(HCBSCompliance!$I$2:$I$455,$A11, HCBSCompliance!$D$2:$D$455, "*113*", HCBSCompliance!$G$2:$G$455,"*Submitted*", HCBSCompliance!$CY$2:$CY$455,"*No*")   + COUNTIFS(HCBSCompliance!$I$2:$I$455,$A11, HCBSCompliance!$D$2:$D$455, "*904*", HCBSCompliance!$G$2:$G$455,"*Submitted*", HCBSCompliance!$CY$2:$CY$455,"*No*")   + COUNTIFS(HCBSCompliance!$I$2:$I$455,$A11, HCBSCompliance!$D$2:$D$455, "*905*", HCBSCompliance!$G$2:$G$455,"*Submitted*", HCBSCompliance!$CY$2:$CY$455,"*No*")   + COUNTIFS(HCBSCompliance!$I$2:$I$455,$A11, HCBSCompliance!$D$2:$D$455, "*915*", HCBSCompliance!$G$2:$G$455,"*Submitted*", HCBSCompliance!$CY$2:$CY$455,"*No*")   + COUNTIFS(HCBSCompliance!$I$2:$I$455,$A11, HCBSCompliance!$D$2:$D$455, "*910*", HCBSCompliance!$G$2:$G$455,"*Submitted*", HCBSCompliance!$CY$2:$CY$455,"*No*")   + COUNTIFS(HCBSCompliance!$I$2:$I$455,$A11, HCBSCompliance!$D$2:$D$455, "*920*", HCBSCompliance!$G$2:$G$455,"*Submitted*", HCBSCompliance!$CY$2:$CY$455,"*No*")</f>
        <v>0</v>
      </c>
      <c r="M11" s="55">
        <f>COUNTIFS(HCBSCompliance!$I$2:$I$455,$A11, HCBSCompliance!$D$2:$D$455, "096", HCBSCompliance!$G$2:$G$455,"*Completed*", HCBSCompliance!$DI$2:$DI$455,"*Partially*")   + COUNTIFS(HCBSCompliance!$I$2:$I$455,$A11, HCBSCompliance!$D$2:$D$455, "*113*", HCBSCompliance!$G$2:$G$455,"*Completed*", HCBSCompliance!$DI$2:$DI$455,"*Partially*")   + COUNTIFS(HCBSCompliance!$I$2:$I$455,$A11, HCBSCompliance!$D$2:$D$455, "*904*", HCBSCompliance!$G$2:$G$455,"*Completed*", HCBSCompliance!$DI$2:$DI$455,"*Partially*")   + COUNTIFS(HCBSCompliance!$I$2:$I$455,$A11, HCBSCompliance!$D$2:$D$455, "*905*", HCBSCompliance!$G$2:$G$455,"*Completed*", HCBSCompliance!$DI$2:$DI$455,"*Partially*")   + COUNTIFS(HCBSCompliance!$I$2:$I$455,$A11, HCBSCompliance!$D$2:$D$455, "*915*", HCBSCompliance!$G$2:$G$455,"*Completed*", HCBSCompliance!$DI$2:$DI$455,"*Partially*")   + COUNTIFS(HCBSCompliance!$I$2:$I$455,$A11, HCBSCompliance!$D$2:$D$455, "*910*", HCBSCompliance!$G$2:$G$455,"*Completed*", HCBSCompliance!$DI$2:$DI$455,"*Partially*")   + COUNTIFS(HCBSCompliance!$I$2:$I$455,$A11, HCBSCompliance!$D$2:$D$455, "*920*", HCBSCompliance!$G$2:$G$455,"*Completed*", HCBSCompliance!$DI$2:$DI$455,"*Partially*")   + COUNTIFS(HCBSCompliance!$I$2:$I$455,$A11, HCBSCompliance!$D$2:$D$455, "096", HCBSCompliance!$G$2:$G$455,"*Submitted*", HCBSCompliance!$DI$2:$DI$455,"*Partially*")   + COUNTIFS(HCBSCompliance!$I$2:$I$455,$A11, HCBSCompliance!$D$2:$D$455, "*113*", HCBSCompliance!$G$2:$G$455,"*Submitted*", HCBSCompliance!$DI$2:$DI$455,"*Partially*")   + COUNTIFS(HCBSCompliance!$I$2:$I$455,$A11, HCBSCompliance!$D$2:$D$455, "*904*", HCBSCompliance!$G$2:$G$455,"*Submitted*", HCBSCompliance!$DI$2:$DI$455,"*Partially*")   + COUNTIFS(HCBSCompliance!$I$2:$I$455,$A11, HCBSCompliance!$D$2:$D$455, "*905*", HCBSCompliance!$G$2:$G$455,"*Submitted*", HCBSCompliance!$DI$2:$DI$455,"*Partially*")   + COUNTIFS(HCBSCompliance!$I$2:$I$455,$A11, HCBSCompliance!$D$2:$D$455, "*915*", HCBSCompliance!$G$2:$G$455,"*Submitted*", HCBSCompliance!$DI$2:$DI$455,"*Partially*")   + COUNTIFS(HCBSCompliance!$I$2:$I$455,$A11, HCBSCompliance!$D$2:$D$455, "*910*", HCBSCompliance!$G$2:$G$455,"*Submitted*", HCBSCompliance!$DI$2:$DI$455,"*Partially*")   + COUNTIFS(HCBSCompliance!$I$2:$I$455,$A11, HCBSCompliance!$D$2:$D$455, "*920*", HCBSCompliance!$G$2:$G$455,"*Submitted*", HCBSCompliance!$DI$2:$DI$455,"*Partially*")   + COUNTIFS(HCBSCompliance!$I$2:$I$455,$A11, HCBSCompliance!$D$2:$D$455, "096", HCBSCompliance!$G$2:$G$455,"*Completed*", HCBSCompliance!$DI$2:$DI$455,"*No*")   + COUNTIFS(HCBSCompliance!$I$2:$I$455,$A11, HCBSCompliance!$D$2:$D$455, "*113*", HCBSCompliance!$G$2:$G$455,"*Completed*", HCBSCompliance!$DI$2:$DI$455,"*No*")   + COUNTIFS(HCBSCompliance!$I$2:$I$455,$A11, HCBSCompliance!$D$2:$D$455, "*904*", HCBSCompliance!$G$2:$G$455,"*Completed*", HCBSCompliance!$DI$2:$DI$455,"*No*")   + COUNTIFS(HCBSCompliance!$I$2:$I$455,$A11, HCBSCompliance!$D$2:$D$455, "*905*", HCBSCompliance!$G$2:$G$455,"*Completed*", HCBSCompliance!$DI$2:$DI$455,"*No*")   + COUNTIFS(HCBSCompliance!$I$2:$I$455,$A11, HCBSCompliance!$D$2:$D$455, "*915*", HCBSCompliance!$G$2:$G$455,"*Completed*", HCBSCompliance!$DI$2:$DI$455,"*No*")   + COUNTIFS(HCBSCompliance!$I$2:$I$455,$A11, HCBSCompliance!$D$2:$D$455, "*910*", HCBSCompliance!$G$2:$G$455,"*Completed*", HCBSCompliance!$DI$2:$DI$455,"*No*")   + COUNTIFS(HCBSCompliance!$I$2:$I$455,$A11, HCBSCompliance!$D$2:$D$455, "*920*", HCBSCompliance!$G$2:$G$455,"*Completed*", HCBSCompliance!$DI$2:$DI$455,"*No*")   + COUNTIFS(HCBSCompliance!$I$2:$I$455,$A11, HCBSCompliance!$D$2:$D$455, "096", HCBSCompliance!$G$2:$G$455,"*Submitted*", HCBSCompliance!$DI$2:$DI$455,"*No*")   + COUNTIFS(HCBSCompliance!$I$2:$I$455,$A11, HCBSCompliance!$D$2:$D$455, "*113*", HCBSCompliance!$G$2:$G$455,"*Submitted*", HCBSCompliance!$DI$2:$DI$455,"*No*")   + COUNTIFS(HCBSCompliance!$I$2:$I$455,$A11, HCBSCompliance!$D$2:$D$455, "*904*", HCBSCompliance!$G$2:$G$455,"*Submitted*", HCBSCompliance!$DI$2:$DI$455,"*No*")   + COUNTIFS(HCBSCompliance!$I$2:$I$455,$A11, HCBSCompliance!$D$2:$D$455, "*905*", HCBSCompliance!$G$2:$G$455,"*Submitted*", HCBSCompliance!$DI$2:$DI$455,"*No*")   + COUNTIFS(HCBSCompliance!$I$2:$I$455,$A11, HCBSCompliance!$D$2:$D$455, "*915*", HCBSCompliance!$G$2:$G$455,"*Submitted*", HCBSCompliance!$DI$2:$DI$455,"*No*")   + COUNTIFS(HCBSCompliance!$I$2:$I$455,$A11, HCBSCompliance!$D$2:$D$455, "*910*", HCBSCompliance!$G$2:$G$455,"*Submitted*", HCBSCompliance!$DI$2:$DI$455,"*No*")   + COUNTIFS(HCBSCompliance!$I$2:$I$455,$A11, HCBSCompliance!$D$2:$D$455, "*920*", HCBSCompliance!$G$2:$G$455,"*Submitted*", HCBSCompliance!$DI$2:$DI$455,"*No*")</f>
        <v>0</v>
      </c>
      <c r="N11" s="55">
        <f>COUNTIFS(HCBSCompliance!$I$2:$I$455,$A11, HCBSCompliance!$D$2:$D$455, "096", HCBSCompliance!$G$2:$G$455,"*Completed*", HCBSCompliance!$DQ$2:$DQ$455,"*Partially*")   + COUNTIFS(HCBSCompliance!$I$2:$I$455,$A11, HCBSCompliance!$D$2:$D$455, "*113*", HCBSCompliance!$G$2:$G$455,"*Completed*", HCBSCompliance!$DQ$2:$DQ$455,"*Partially*")   + COUNTIFS(HCBSCompliance!$I$2:$I$455,$A11, HCBSCompliance!$D$2:$D$455, "*904*", HCBSCompliance!$G$2:$G$455,"*Completed*", HCBSCompliance!$DQ$2:$DQ$455,"*Partially*")   + COUNTIFS(HCBSCompliance!$I$2:$I$455,$A11, HCBSCompliance!$D$2:$D$455, "*905*", HCBSCompliance!$G$2:$G$455,"*Completed*", HCBSCompliance!$DQ$2:$DQ$455,"*Partially*")   + COUNTIFS(HCBSCompliance!$I$2:$I$455,$A11, HCBSCompliance!$D$2:$D$455, "*915*", HCBSCompliance!$G$2:$G$455,"*Completed*", HCBSCompliance!$DQ$2:$DQ$455,"*Partially*")   + COUNTIFS(HCBSCompliance!$I$2:$I$455,$A11, HCBSCompliance!$D$2:$D$455, "*910*", HCBSCompliance!$G$2:$G$455,"*Completed*", HCBSCompliance!$DQ$2:$DQ$455,"*Partially*")   + COUNTIFS(HCBSCompliance!$I$2:$I$455,$A11, HCBSCompliance!$D$2:$D$455, "*920*", HCBSCompliance!$G$2:$G$455,"*Completed*", HCBSCompliance!$DQ$2:$DQ$455,"*Partially*")   + COUNTIFS(HCBSCompliance!$I$2:$I$455,$A11, HCBSCompliance!$D$2:$D$455, "096", HCBSCompliance!$G$2:$G$455,"*Submitted*", HCBSCompliance!$DQ$2:$DQ$455,"*Partially*")   + COUNTIFS(HCBSCompliance!$I$2:$I$455,$A11, HCBSCompliance!$D$2:$D$455, "*113*", HCBSCompliance!$G$2:$G$455,"*Submitted*", HCBSCompliance!$DQ$2:$DQ$455,"*Partially*")   + COUNTIFS(HCBSCompliance!$I$2:$I$455,$A11, HCBSCompliance!$D$2:$D$455, "*904*", HCBSCompliance!$G$2:$G$455,"*Submitted*", HCBSCompliance!$DQ$2:$DQ$455,"*Partially*")   + COUNTIFS(HCBSCompliance!$I$2:$I$455,$A11, HCBSCompliance!$D$2:$D$455, "*905*", HCBSCompliance!$G$2:$G$455,"*Submitted*", HCBSCompliance!$DQ$2:$DQ$455,"*Partially*")   + COUNTIFS(HCBSCompliance!$I$2:$I$455,$A11, HCBSCompliance!$D$2:$D$455, "*915*", HCBSCompliance!$G$2:$G$455,"*Submitted*", HCBSCompliance!$DQ$2:$DQ$455,"*Partially*")   + COUNTIFS(HCBSCompliance!$I$2:$I$455,$A11, HCBSCompliance!$D$2:$D$455, "*910*", HCBSCompliance!$G$2:$G$455,"*Submitted*", HCBSCompliance!$DQ$2:$DQ$455,"*Partially*")   + COUNTIFS(HCBSCompliance!$I$2:$I$455,$A11, HCBSCompliance!$D$2:$D$455, "*920*", HCBSCompliance!$G$2:$G$455,"*Submitted*", HCBSCompliance!$DQ$2:$DQ$455,"*Partially*")   + COUNTIFS(HCBSCompliance!$I$2:$I$455,$A11, HCBSCompliance!$D$2:$D$455, "096", HCBSCompliance!$G$2:$G$455,"*Completed*", HCBSCompliance!$DQ$2:$DQ$455,"*No*")   + COUNTIFS(HCBSCompliance!$I$2:$I$455,$A11, HCBSCompliance!$D$2:$D$455, "*113*", HCBSCompliance!$G$2:$G$455,"*Completed*", HCBSCompliance!$DQ$2:$DQ$455,"*No*")   + COUNTIFS(HCBSCompliance!$I$2:$I$455,$A11, HCBSCompliance!$D$2:$D$455, "*904*", HCBSCompliance!$G$2:$G$455,"*Completed*", HCBSCompliance!$DQ$2:$DQ$455,"*No*")   + COUNTIFS(HCBSCompliance!$I$2:$I$455,$A11, HCBSCompliance!$D$2:$D$455, "*905*", HCBSCompliance!$G$2:$G$455,"*Completed*", HCBSCompliance!$DQ$2:$DQ$455,"*No*")   + COUNTIFS(HCBSCompliance!$I$2:$I$455,$A11, HCBSCompliance!$D$2:$D$455, "*915*", HCBSCompliance!$G$2:$G$455,"*Completed*", HCBSCompliance!$DQ$2:$DQ$455,"*No*")   + COUNTIFS(HCBSCompliance!$I$2:$I$455,$A11, HCBSCompliance!$D$2:$D$455, "*910*", HCBSCompliance!$G$2:$G$455,"*Completed*", HCBSCompliance!$DQ$2:$DQ$455,"*No*")   + COUNTIFS(HCBSCompliance!$I$2:$I$455,$A11, HCBSCompliance!$D$2:$D$455, "*920*", HCBSCompliance!$G$2:$G$455,"*Completed*", HCBSCompliance!$DQ$2:$DQ$455,"*No*")   + COUNTIFS(HCBSCompliance!$I$2:$I$455,$A11, HCBSCompliance!$D$2:$D$455, "096", HCBSCompliance!$G$2:$G$455,"*Submitted*", HCBSCompliance!$DQ$2:$DQ$455,"*No*")   + COUNTIFS(HCBSCompliance!$I$2:$I$455,$A11, HCBSCompliance!$D$2:$D$455, "*113*", HCBSCompliance!$G$2:$G$455,"*Submitted*", HCBSCompliance!$DQ$2:$DQ$455,"*No*")   + COUNTIFS(HCBSCompliance!$I$2:$I$455,$A11, HCBSCompliance!$D$2:$D$455, "*904*", HCBSCompliance!$G$2:$G$455,"*Submitted*", HCBSCompliance!$DQ$2:$DQ$455,"*No*")   + COUNTIFS(HCBSCompliance!$I$2:$I$455,$A11, HCBSCompliance!$D$2:$D$455, "*905*", HCBSCompliance!$G$2:$G$455,"*Submitted*", HCBSCompliance!$DQ$2:$DQ$455,"*No*")   + COUNTIFS(HCBSCompliance!$I$2:$I$455,$A11, HCBSCompliance!$D$2:$D$455, "*915*", HCBSCompliance!$G$2:$G$455,"*Submitted*", HCBSCompliance!$DQ$2:$DQ$455,"*No*")   + COUNTIFS(HCBSCompliance!$I$2:$I$455,$A11, HCBSCompliance!$D$2:$D$455, "*910*", HCBSCompliance!$G$2:$G$455,"*Submitted*", HCBSCompliance!$DQ$2:$DQ$455,"*No*")   + COUNTIFS(HCBSCompliance!$I$2:$I$455,$A11, HCBSCompliance!$D$2:$D$455, "*920*", HCBSCompliance!$G$2:$G$455,"*Submitted*", HCBSCompliance!$DQ$2:$DQ$455,"*No*")</f>
        <v>0</v>
      </c>
      <c r="O11" s="55">
        <f>COUNTIFS(HCBSCompliance!$I$2:$I$455,$A11, HCBSCompliance!$D$2:$D$455, "096", HCBSCompliance!$G$2:$G$455,"*Completed*", HCBSCompliance!$EC$2:$EC$455,"*Partially*")   + COUNTIFS(HCBSCompliance!$I$2:$I$455,$A11, HCBSCompliance!$D$2:$D$455, "*113*", HCBSCompliance!$G$2:$G$455,"*Completed*", HCBSCompliance!$EC$2:$EC$455,"*Partially*")   + COUNTIFS(HCBSCompliance!$I$2:$I$455,$A11, HCBSCompliance!$D$2:$D$455, "*904*", HCBSCompliance!$G$2:$G$455,"*Completed*", HCBSCompliance!$EC$2:$EC$455,"*Partially*")   + COUNTIFS(HCBSCompliance!$I$2:$I$455,$A11, HCBSCompliance!$D$2:$D$455, "*905*", HCBSCompliance!$G$2:$G$455,"*Completed*", HCBSCompliance!$EC$2:$EC$455,"*Partially*")   + COUNTIFS(HCBSCompliance!$I$2:$I$455,$A11, HCBSCompliance!$D$2:$D$455, "*915*", HCBSCompliance!$G$2:$G$455,"*Completed*", HCBSCompliance!$EC$2:$EC$455,"*Partially*")   + COUNTIFS(HCBSCompliance!$I$2:$I$455,$A11, HCBSCompliance!$D$2:$D$455, "*910*", HCBSCompliance!$G$2:$G$455,"*Completed*", HCBSCompliance!$EC$2:$EC$455,"*Partially*")   + COUNTIFS(HCBSCompliance!$I$2:$I$455,$A11, HCBSCompliance!$D$2:$D$455, "*920*", HCBSCompliance!$G$2:$G$455,"*Completed*", HCBSCompliance!$EC$2:$EC$455,"*Partially*")   + COUNTIFS(HCBSCompliance!$I$2:$I$455,$A11, HCBSCompliance!$D$2:$D$455, "096", HCBSCompliance!$G$2:$G$455,"*Submitted*", HCBSCompliance!$EC$2:$EC$455,"*Partially*")   + COUNTIFS(HCBSCompliance!$I$2:$I$455,$A11, HCBSCompliance!$D$2:$D$455, "*113*", HCBSCompliance!$G$2:$G$455,"*Submitted*", HCBSCompliance!$EC$2:$EC$455,"*Partially*")   + COUNTIFS(HCBSCompliance!$I$2:$I$455,$A11, HCBSCompliance!$D$2:$D$455, "*904*", HCBSCompliance!$G$2:$G$455,"*Submitted*", HCBSCompliance!$EC$2:$EC$455,"*Partially*")   + COUNTIFS(HCBSCompliance!$I$2:$I$455,$A11, HCBSCompliance!$D$2:$D$455, "*905*", HCBSCompliance!$G$2:$G$455,"*Submitted*", HCBSCompliance!$EC$2:$EC$455,"*Partially*")   + COUNTIFS(HCBSCompliance!$I$2:$I$455,$A11, HCBSCompliance!$D$2:$D$455, "*915*", HCBSCompliance!$G$2:$G$455,"*Submitted*", HCBSCompliance!$EC$2:$EC$455,"*Partially*")   + COUNTIFS(HCBSCompliance!$I$2:$I$455,$A11, HCBSCompliance!$D$2:$D$455, "*910*", HCBSCompliance!$G$2:$G$455,"*Submitted*", HCBSCompliance!$EC$2:$EC$455,"*Partially*")   + COUNTIFS(HCBSCompliance!$I$2:$I$455,$A11, HCBSCompliance!$D$2:$D$455, "*920*", HCBSCompliance!$G$2:$G$455,"*Submitted*", HCBSCompliance!$EC$2:$EC$455,"*Partially*")   + COUNTIFS(HCBSCompliance!$I$2:$I$455,$A11, HCBSCompliance!$D$2:$D$455, "096", HCBSCompliance!$G$2:$G$455,"*Completed*", HCBSCompliance!$EC$2:$EC$455,"*No*")   + COUNTIFS(HCBSCompliance!$I$2:$I$455,$A11, HCBSCompliance!$D$2:$D$455, "*113*", HCBSCompliance!$G$2:$G$455,"*Completed*", HCBSCompliance!$EC$2:$EC$455,"*No*")   + COUNTIFS(HCBSCompliance!$I$2:$I$455,$A11, HCBSCompliance!$D$2:$D$455, "*904*", HCBSCompliance!$G$2:$G$455,"*Completed*", HCBSCompliance!$EC$2:$EC$455,"*No*")   + COUNTIFS(HCBSCompliance!$I$2:$I$455,$A11, HCBSCompliance!$D$2:$D$455, "*905*", HCBSCompliance!$G$2:$G$455,"*Completed*", HCBSCompliance!$EC$2:$EC$455,"*No*")   + COUNTIFS(HCBSCompliance!$I$2:$I$455,$A11, HCBSCompliance!$D$2:$D$455, "*915*", HCBSCompliance!$G$2:$G$455,"*Completed*", HCBSCompliance!$EC$2:$EC$455,"*No*")   + COUNTIFS(HCBSCompliance!$I$2:$I$455,$A11, HCBSCompliance!$D$2:$D$455, "*910*", HCBSCompliance!$G$2:$G$455,"*Completed*", HCBSCompliance!$EC$2:$EC$455,"*No*")   + COUNTIFS(HCBSCompliance!$I$2:$I$455,$A11, HCBSCompliance!$D$2:$D$455, "*920*", HCBSCompliance!$G$2:$G$455,"*Completed*", HCBSCompliance!$EC$2:$EC$455,"*No*")   + COUNTIFS(HCBSCompliance!$I$2:$I$455,$A11, HCBSCompliance!$D$2:$D$455, "096", HCBSCompliance!$G$2:$G$455,"*Submitted*", HCBSCompliance!$EC$2:$EC$455,"*No*")   + COUNTIFS(HCBSCompliance!$I$2:$I$455,$A11, HCBSCompliance!$D$2:$D$455, "*113*", HCBSCompliance!$G$2:$G$455,"*Submitted*", HCBSCompliance!$EC$2:$EC$455,"*No*")   + COUNTIFS(HCBSCompliance!$I$2:$I$455,$A11, HCBSCompliance!$D$2:$D$455, "*904*", HCBSCompliance!$G$2:$G$455,"*Submitted*", HCBSCompliance!$EC$2:$EC$455,"*No*")   + COUNTIFS(HCBSCompliance!$I$2:$I$455,$A11, HCBSCompliance!$D$2:$D$455, "*905*", HCBSCompliance!$G$2:$G$455,"*Submitted*", HCBSCompliance!$EC$2:$EC$455,"*No*")   + COUNTIFS(HCBSCompliance!$I$2:$I$455,$A11, HCBSCompliance!$D$2:$D$455, "*915*", HCBSCompliance!$G$2:$G$455,"*Submitted*", HCBSCompliance!$EC$2:$EC$455,"*No*")   + COUNTIFS(HCBSCompliance!$I$2:$I$455,$A11, HCBSCompliance!$D$2:$D$455, "*910*", HCBSCompliance!$G$2:$G$455,"*Submitted*", HCBSCompliance!$EC$2:$EC$455,"*No*")   + COUNTIFS(HCBSCompliance!$I$2:$I$455,$A11, HCBSCompliance!$D$2:$D$455, "*920*", HCBSCompliance!$G$2:$G$455,"*Submitted*", HCBSCompliance!$EC$2:$EC$455,"*No*")</f>
        <v>0</v>
      </c>
      <c r="P11" s="55">
        <f>COUNTIFS(HCBSCompliance!$I$2:$I$455,$A11, HCBSCompliance!$D$2:$D$455, "096", HCBSCompliance!$G$2:$G$455,"*Completed*", HCBSCompliance!$EM$2:$EM$455,"*Partially*")   + COUNTIFS(HCBSCompliance!$I$2:$I$455,$A11, HCBSCompliance!$D$2:$D$455, "*113*", HCBSCompliance!$G$2:$G$455,"*Completed*", HCBSCompliance!$EM$2:$EM$455,"*Partially*")   + COUNTIFS(HCBSCompliance!$I$2:$I$455,$A11, HCBSCompliance!$D$2:$D$455, "*904*", HCBSCompliance!$G$2:$G$455,"*Completed*", HCBSCompliance!$EM$2:$EM$455,"*Partially*")   + COUNTIFS(HCBSCompliance!$I$2:$I$455,$A11, HCBSCompliance!$D$2:$D$455, "*905*", HCBSCompliance!$G$2:$G$455,"*Completed*", HCBSCompliance!$EM$2:$EM$455,"*Partially*")   + COUNTIFS(HCBSCompliance!$I$2:$I$455,$A11, HCBSCompliance!$D$2:$D$455, "*915*", HCBSCompliance!$G$2:$G$455,"*Completed*", HCBSCompliance!$EM$2:$EM$455,"*Partially*")   + COUNTIFS(HCBSCompliance!$I$2:$I$455,$A11, HCBSCompliance!$D$2:$D$455, "*910*", HCBSCompliance!$G$2:$G$455,"*Completed*", HCBSCompliance!$EM$2:$EM$455,"*Partially*")   + COUNTIFS(HCBSCompliance!$I$2:$I$455,$A11, HCBSCompliance!$D$2:$D$455, "*920*", HCBSCompliance!$G$2:$G$455,"*Completed*", HCBSCompliance!$EM$2:$EM$455,"*Partially*")   + COUNTIFS(HCBSCompliance!$I$2:$I$455,$A11, HCBSCompliance!$D$2:$D$455, "096", HCBSCompliance!$G$2:$G$455,"*Submitted*", HCBSCompliance!$EM$2:$EM$455,"*Partially*")   + COUNTIFS(HCBSCompliance!$I$2:$I$455,$A11, HCBSCompliance!$D$2:$D$455, "*113*", HCBSCompliance!$G$2:$G$455,"*Submitted*", HCBSCompliance!$EM$2:$EM$455,"*Partially*")   + COUNTIFS(HCBSCompliance!$I$2:$I$455,$A11, HCBSCompliance!$D$2:$D$455, "*904*", HCBSCompliance!$G$2:$G$455,"*Submitted*", HCBSCompliance!$EM$2:$EM$455,"*Partially*")   + COUNTIFS(HCBSCompliance!$I$2:$I$455,$A11, HCBSCompliance!$D$2:$D$455, "*905*", HCBSCompliance!$G$2:$G$455,"*Submitted*", HCBSCompliance!$EM$2:$EM$455,"*Partially*")   + COUNTIFS(HCBSCompliance!$I$2:$I$455,$A11, HCBSCompliance!$D$2:$D$455, "*915*", HCBSCompliance!$G$2:$G$455,"*Submitted*", HCBSCompliance!$EM$2:$EM$455,"*Partially*")   + COUNTIFS(HCBSCompliance!$I$2:$I$455,$A11, HCBSCompliance!$D$2:$D$455, "*910*", HCBSCompliance!$G$2:$G$455,"*Submitted*", HCBSCompliance!$EM$2:$EM$455,"*Partially*")   + COUNTIFS(HCBSCompliance!$I$2:$I$455,$A11, HCBSCompliance!$D$2:$D$455, "*920*", HCBSCompliance!$G$2:$G$455,"*Submitted*", HCBSCompliance!$EM$2:$EM$455,"*Partially*")   + COUNTIFS(HCBSCompliance!$I$2:$I$455,$A11, HCBSCompliance!$D$2:$D$455, "096", HCBSCompliance!$G$2:$G$455,"*Completed*", HCBSCompliance!$EM$2:$EM$455,"*No*")   + COUNTIFS(HCBSCompliance!$I$2:$I$455,$A11, HCBSCompliance!$D$2:$D$455, "*113*", HCBSCompliance!$G$2:$G$455,"*Completed*", HCBSCompliance!$EM$2:$EM$455,"*No*")   + COUNTIFS(HCBSCompliance!$I$2:$I$455,$A11, HCBSCompliance!$D$2:$D$455, "*904*", HCBSCompliance!$G$2:$G$455,"*Completed*", HCBSCompliance!$EM$2:$EM$455,"*No*")   + COUNTIFS(HCBSCompliance!$I$2:$I$455,$A11, HCBSCompliance!$D$2:$D$455, "*905*", HCBSCompliance!$G$2:$G$455,"*Completed*", HCBSCompliance!$EM$2:$EM$455,"*No*")   + COUNTIFS(HCBSCompliance!$I$2:$I$455,$A11, HCBSCompliance!$D$2:$D$455, "*915*", HCBSCompliance!$G$2:$G$455,"*Completed*", HCBSCompliance!$EM$2:$EM$455,"*No*")   + COUNTIFS(HCBSCompliance!$I$2:$I$455,$A11, HCBSCompliance!$D$2:$D$455, "*910*", HCBSCompliance!$G$2:$G$455,"*Completed*", HCBSCompliance!$EM$2:$EM$455,"*No*")   + COUNTIFS(HCBSCompliance!$I$2:$I$455,$A11, HCBSCompliance!$D$2:$D$455, "*920*", HCBSCompliance!$G$2:$G$455,"*Completed*", HCBSCompliance!$EM$2:$EM$455,"*No*")   + COUNTIFS(HCBSCompliance!$I$2:$I$455,$A11, HCBSCompliance!$D$2:$D$455, "096", HCBSCompliance!$G$2:$G$455,"*Submitted*", HCBSCompliance!$EM$2:$EM$455,"*No*")   + COUNTIFS(HCBSCompliance!$I$2:$I$455,$A11, HCBSCompliance!$D$2:$D$455, "*113*", HCBSCompliance!$G$2:$G$455,"*Submitted*", HCBSCompliance!$EM$2:$EM$455,"*No*")   + COUNTIFS(HCBSCompliance!$I$2:$I$455,$A11, HCBSCompliance!$D$2:$D$455, "*904*", HCBSCompliance!$G$2:$G$455,"*Submitted*", HCBSCompliance!$EM$2:$EM$455,"*No*")   + COUNTIFS(HCBSCompliance!$I$2:$I$455,$A11, HCBSCompliance!$D$2:$D$455, "*905*", HCBSCompliance!$G$2:$G$455,"*Submitted*", HCBSCompliance!$EM$2:$EM$455,"*No*")   + COUNTIFS(HCBSCompliance!$I$2:$I$455,$A11, HCBSCompliance!$D$2:$D$455, "*915*", HCBSCompliance!$G$2:$G$455,"*Submitted*", HCBSCompliance!$EM$2:$EM$455,"*No*")   + COUNTIFS(HCBSCompliance!$I$2:$I$455,$A11, HCBSCompliance!$D$2:$D$455, "*910*", HCBSCompliance!$G$2:$G$455,"*Submitted*", HCBSCompliance!$EM$2:$EM$455,"*No*")   + COUNTIFS(HCBSCompliance!$I$2:$I$455,$A11, HCBSCompliance!$D$2:$D$455, "*920*", HCBSCompliance!$G$2:$G$455,"*Submitted*", HCBSCompliance!$EM$2:$EM$455,"*No*")</f>
        <v>0</v>
      </c>
      <c r="Q11" s="55">
        <f>COUNTIFS(HCBSCompliance!$I$2:$I$455,$A11, HCBSCompliance!$D$2:$D$455, "096", HCBSCompliance!$G$2:$G$455,"*Completed*", HCBSCompliance!$ES$2:$ES$455,"*Partially*")   + COUNTIFS(HCBSCompliance!$I$2:$I$455,$A11, HCBSCompliance!$D$2:$D$455, "*113*", HCBSCompliance!$G$2:$G$455,"*Completed*", HCBSCompliance!$ES$2:$ES$455,"*Partially*")   + COUNTIFS(HCBSCompliance!$I$2:$I$455,$A11, HCBSCompliance!$D$2:$D$455, "*904*", HCBSCompliance!$G$2:$G$455,"*Completed*", HCBSCompliance!$ES$2:$ES$455,"*Partially*")   + COUNTIFS(HCBSCompliance!$I$2:$I$455,$A11, HCBSCompliance!$D$2:$D$455, "*905*", HCBSCompliance!$G$2:$G$455,"*Completed*", HCBSCompliance!$ES$2:$ES$455,"*Partially*")   + COUNTIFS(HCBSCompliance!$I$2:$I$455,$A11, HCBSCompliance!$D$2:$D$455, "*915*", HCBSCompliance!$G$2:$G$455,"*Completed*", HCBSCompliance!$ES$2:$ES$455,"*Partially*")   + COUNTIFS(HCBSCompliance!$I$2:$I$455,$A11, HCBSCompliance!$D$2:$D$455, "*910*", HCBSCompliance!$G$2:$G$455,"*Completed*", HCBSCompliance!$ES$2:$ES$455,"*Partially*")   + COUNTIFS(HCBSCompliance!$I$2:$I$455,$A11, HCBSCompliance!$D$2:$D$455, "*920*", HCBSCompliance!$G$2:$G$455,"*Completed*", HCBSCompliance!$ES$2:$ES$455,"*Partially*")   + COUNTIFS(HCBSCompliance!$I$2:$I$455,$A11, HCBSCompliance!$D$2:$D$455, "096", HCBSCompliance!$G$2:$G$455,"*Submitted*", HCBSCompliance!$ES$2:$ES$455,"*Partially*")   + COUNTIFS(HCBSCompliance!$I$2:$I$455,$A11, HCBSCompliance!$D$2:$D$455, "*113*", HCBSCompliance!$G$2:$G$455,"*Submitted*", HCBSCompliance!$ES$2:$ES$455,"*Partially*")   + COUNTIFS(HCBSCompliance!$I$2:$I$455,$A11, HCBSCompliance!$D$2:$D$455, "*904*", HCBSCompliance!$G$2:$G$455,"*Submitted*", HCBSCompliance!$ES$2:$ES$455,"*Partially*")   + COUNTIFS(HCBSCompliance!$I$2:$I$455,$A11, HCBSCompliance!$D$2:$D$455, "*905*", HCBSCompliance!$G$2:$G$455,"*Submitted*", HCBSCompliance!$ES$2:$ES$455,"*Partially*")   + COUNTIFS(HCBSCompliance!$I$2:$I$455,$A11, HCBSCompliance!$D$2:$D$455, "*915*", HCBSCompliance!$G$2:$G$455,"*Submitted*", HCBSCompliance!$ES$2:$ES$455,"*Partially*")   + COUNTIFS(HCBSCompliance!$I$2:$I$455,$A11, HCBSCompliance!$D$2:$D$455, "*910*", HCBSCompliance!$G$2:$G$455,"*Submitted*", HCBSCompliance!$ES$2:$ES$455,"*Partially*")   + COUNTIFS(HCBSCompliance!$I$2:$I$455,$A11, HCBSCompliance!$D$2:$D$455, "*920*", HCBSCompliance!$G$2:$G$455,"*Submitted*", HCBSCompliance!$ES$2:$ES$455,"*Partially*")   + COUNTIFS(HCBSCompliance!$I$2:$I$455,$A11, HCBSCompliance!$D$2:$D$455, "096", HCBSCompliance!$G$2:$G$455,"*Completed*", HCBSCompliance!$ES$2:$ES$455,"*No*")   + COUNTIFS(HCBSCompliance!$I$2:$I$455,$A11, HCBSCompliance!$D$2:$D$455, "*113*", HCBSCompliance!$G$2:$G$455,"*Completed*", HCBSCompliance!$ES$2:$ES$455,"*No*")   + COUNTIFS(HCBSCompliance!$I$2:$I$455,$A11, HCBSCompliance!$D$2:$D$455, "*904*", HCBSCompliance!$G$2:$G$455,"*Completed*", HCBSCompliance!$ES$2:$ES$455,"*No*")   + COUNTIFS(HCBSCompliance!$I$2:$I$455,$A11, HCBSCompliance!$D$2:$D$455, "*905*", HCBSCompliance!$G$2:$G$455,"*Completed*", HCBSCompliance!$ES$2:$ES$455,"*No*")   + COUNTIFS(HCBSCompliance!$I$2:$I$455,$A11, HCBSCompliance!$D$2:$D$455, "*915*", HCBSCompliance!$G$2:$G$455,"*Completed*", HCBSCompliance!$ES$2:$ES$455,"*No*")   + COUNTIFS(HCBSCompliance!$I$2:$I$455,$A11, HCBSCompliance!$D$2:$D$455, "*910*", HCBSCompliance!$G$2:$G$455,"*Completed*", HCBSCompliance!$ES$2:$ES$455,"*No*")   + COUNTIFS(HCBSCompliance!$I$2:$I$455,$A11, HCBSCompliance!$D$2:$D$455, "*920*", HCBSCompliance!$G$2:$G$455,"*Completed*", HCBSCompliance!$ES$2:$ES$455,"*No*")   + COUNTIFS(HCBSCompliance!$I$2:$I$455,$A11, HCBSCompliance!$D$2:$D$455, "096", HCBSCompliance!$G$2:$G$455,"*Submitted*", HCBSCompliance!$ES$2:$ES$455,"*No*")   + COUNTIFS(HCBSCompliance!$I$2:$I$455,$A11, HCBSCompliance!$D$2:$D$455, "*113*", HCBSCompliance!$G$2:$G$455,"*Submitted*", HCBSCompliance!$ES$2:$ES$455,"*No*")   + COUNTIFS(HCBSCompliance!$I$2:$I$455,$A11, HCBSCompliance!$D$2:$D$455, "*904*", HCBSCompliance!$G$2:$G$455,"*Submitted*", HCBSCompliance!$ES$2:$ES$455,"*No*")   + COUNTIFS(HCBSCompliance!$I$2:$I$455,$A11, HCBSCompliance!$D$2:$D$455, "*905*", HCBSCompliance!$G$2:$G$455,"*Submitted*", HCBSCompliance!$ES$2:$ES$455,"*No*")   + COUNTIFS(HCBSCompliance!$I$2:$I$455,$A11, HCBSCompliance!$D$2:$D$455, "*915*", HCBSCompliance!$G$2:$G$455,"*Submitted*", HCBSCompliance!$ES$2:$ES$455,"*No*")   + COUNTIFS(HCBSCompliance!$I$2:$I$455,$A11, HCBSCompliance!$D$2:$D$455, "*910*", HCBSCompliance!$G$2:$G$455,"*Submitted*", HCBSCompliance!$ES$2:$ES$455,"*No*")   + COUNTIFS(HCBSCompliance!$I$2:$I$455,$A11, HCBSCompliance!$D$2:$D$455, "*920*", HCBSCompliance!$G$2:$G$455,"*Submitted*", HCBSCompliance!$ES$2:$ES$455,"*No*")</f>
        <v>0</v>
      </c>
      <c r="R11" s="55">
        <f>COUNTIFS(HCBSCompliance!$I$2:$I$455,$A11, HCBSCompliance!$D$2:$D$455, "096", HCBSCompliance!$G$2:$G$455,"*Completed*", HCBSCompliance!$EY$2:$EY$455,"*Partially*")   + COUNTIFS(HCBSCompliance!$I$2:$I$455,$A11, HCBSCompliance!$D$2:$D$455, "*113*", HCBSCompliance!$G$2:$G$455,"*Completed*", HCBSCompliance!$EY$2:$EY$455,"*Partially*")   + COUNTIFS(HCBSCompliance!$I$2:$I$455,$A11, HCBSCompliance!$D$2:$D$455, "*904*", HCBSCompliance!$G$2:$G$455,"*Completed*", HCBSCompliance!$EY$2:$EY$455,"*Partially*")   + COUNTIFS(HCBSCompliance!$I$2:$I$455,$A11, HCBSCompliance!$D$2:$D$455, "*905*", HCBSCompliance!$G$2:$G$455,"*Completed*", HCBSCompliance!$EY$2:$EY$455,"*Partially*")   + COUNTIFS(HCBSCompliance!$I$2:$I$455,$A11, HCBSCompliance!$D$2:$D$455, "*915*", HCBSCompliance!$G$2:$G$455,"*Completed*", HCBSCompliance!$EY$2:$EY$455,"*Partially*")   + COUNTIFS(HCBSCompliance!$I$2:$I$455,$A11, HCBSCompliance!$D$2:$D$455, "*910*", HCBSCompliance!$G$2:$G$455,"*Completed*", HCBSCompliance!$EY$2:$EY$455,"*Partially*")   + COUNTIFS(HCBSCompliance!$I$2:$I$455,$A11, HCBSCompliance!$D$2:$D$455, "*920*", HCBSCompliance!$G$2:$G$455,"*Completed*", HCBSCompliance!$EY$2:$EY$455,"*Partially*")   + COUNTIFS(HCBSCompliance!$I$2:$I$455,$A11, HCBSCompliance!$D$2:$D$455, "096", HCBSCompliance!$G$2:$G$455,"*Submitted*", HCBSCompliance!$EY$2:$EY$455,"*Partially*")   + COUNTIFS(HCBSCompliance!$I$2:$I$455,$A11, HCBSCompliance!$D$2:$D$455, "*113*", HCBSCompliance!$G$2:$G$455,"*Submitted*", HCBSCompliance!$EY$2:$EY$455,"*Partially*")   + COUNTIFS(HCBSCompliance!$I$2:$I$455,$A11, HCBSCompliance!$D$2:$D$455, "*904*", HCBSCompliance!$G$2:$G$455,"*Submitted*", HCBSCompliance!$EY$2:$EY$455,"*Partially*")   + COUNTIFS(HCBSCompliance!$I$2:$I$455,$A11, HCBSCompliance!$D$2:$D$455, "*905*", HCBSCompliance!$G$2:$G$455,"*Submitted*", HCBSCompliance!$EY$2:$EY$455,"*Partially*")   + COUNTIFS(HCBSCompliance!$I$2:$I$455,$A11, HCBSCompliance!$D$2:$D$455, "*915*", HCBSCompliance!$G$2:$G$455,"*Submitted*", HCBSCompliance!$EY$2:$EY$455,"*Partially*")   + COUNTIFS(HCBSCompliance!$I$2:$I$455,$A11, HCBSCompliance!$D$2:$D$455, "*910*", HCBSCompliance!$G$2:$G$455,"*Submitted*", HCBSCompliance!$EY$2:$EY$455,"*Partially*")   + COUNTIFS(HCBSCompliance!$I$2:$I$455,$A11, HCBSCompliance!$D$2:$D$455, "*920*", HCBSCompliance!$G$2:$G$455,"*Submitted*", HCBSCompliance!$EY$2:$EY$455,"*Partially*")   + COUNTIFS(HCBSCompliance!$I$2:$I$455,$A11, HCBSCompliance!$D$2:$D$455, "096", HCBSCompliance!$G$2:$G$455,"*Completed*", HCBSCompliance!$EY$2:$EY$455,"*No*")   + COUNTIFS(HCBSCompliance!$I$2:$I$455,$A11, HCBSCompliance!$D$2:$D$455, "*113*", HCBSCompliance!$G$2:$G$455,"*Completed*", HCBSCompliance!$EY$2:$EY$455,"*No*")   + COUNTIFS(HCBSCompliance!$I$2:$I$455,$A11, HCBSCompliance!$D$2:$D$455, "*904*", HCBSCompliance!$G$2:$G$455,"*Completed*", HCBSCompliance!$EY$2:$EY$455,"*No*")   + COUNTIFS(HCBSCompliance!$I$2:$I$455,$A11, HCBSCompliance!$D$2:$D$455, "*905*", HCBSCompliance!$G$2:$G$455,"*Completed*", HCBSCompliance!$EY$2:$EY$455,"*No*")   + COUNTIFS(HCBSCompliance!$I$2:$I$455,$A11, HCBSCompliance!$D$2:$D$455, "*915*", HCBSCompliance!$G$2:$G$455,"*Completed*", HCBSCompliance!$EY$2:$EY$455,"*No*")   + COUNTIFS(HCBSCompliance!$I$2:$I$455,$A11, HCBSCompliance!$D$2:$D$455, "*910*", HCBSCompliance!$G$2:$G$455,"*Completed*", HCBSCompliance!$EY$2:$EY$455,"*No*")   + COUNTIFS(HCBSCompliance!$I$2:$I$455,$A11, HCBSCompliance!$D$2:$D$455, "*920*", HCBSCompliance!$G$2:$G$455,"*Completed*", HCBSCompliance!$EY$2:$EY$455,"*No*")   + COUNTIFS(HCBSCompliance!$I$2:$I$455,$A11, HCBSCompliance!$D$2:$D$455, "096", HCBSCompliance!$G$2:$G$455,"*Submitted*", HCBSCompliance!$EY$2:$EY$455,"*No*")   + COUNTIFS(HCBSCompliance!$I$2:$I$455,$A11, HCBSCompliance!$D$2:$D$455, "*113*", HCBSCompliance!$G$2:$G$455,"*Submitted*", HCBSCompliance!$EY$2:$EY$455,"*No*")   + COUNTIFS(HCBSCompliance!$I$2:$I$455,$A11, HCBSCompliance!$D$2:$D$455, "*904*", HCBSCompliance!$G$2:$G$455,"*Submitted*", HCBSCompliance!$EY$2:$EY$455,"*No*")   + COUNTIFS(HCBSCompliance!$I$2:$I$455,$A11, HCBSCompliance!$D$2:$D$455, "*905*", HCBSCompliance!$G$2:$G$455,"*Submitted*", HCBSCompliance!$EY$2:$EY$455,"*No*")   + COUNTIFS(HCBSCompliance!$I$2:$I$455,$A11, HCBSCompliance!$D$2:$D$455, "*915*", HCBSCompliance!$G$2:$G$455,"*Submitted*", HCBSCompliance!$EY$2:$EY$455,"*No*")   + COUNTIFS(HCBSCompliance!$I$2:$I$455,$A11, HCBSCompliance!$D$2:$D$455, "*910*", HCBSCompliance!$G$2:$G$455,"*Submitted*", HCBSCompliance!$EY$2:$EY$455,"*No*")   + COUNTIFS(HCBSCompliance!$I$2:$I$455,$A11, HCBSCompliance!$D$2:$D$455, "*920*", HCBSCompliance!$G$2:$G$455,"*Submitted*", HCBSCompliance!$EY$2:$EY$455,"*No*")</f>
        <v>0</v>
      </c>
    </row>
    <row r="12" spans="1:64" hidden="1" x14ac:dyDescent="0.2">
      <c r="A12" s="54" t="s">
        <v>309</v>
      </c>
      <c r="B12" s="55">
        <f>COUNTIFS(HCBSCompliance!$I$2:$I$455,$A12, HCBSCompliance!$D$2:$D$455, "096")  +COUNTIFS(HCBSCompliance!$I$2:$I$455,$A12, HCBSCompliance!$D$2:$D$455, "*113*")  +COUNTIFS(HCBSCompliance!$I$2:$I$455,$A12, HCBSCompliance!$D$2:$D$455, "*904*")  +COUNTIFS(HCBSCompliance!$I$2:$I$455,$A12, HCBSCompliance!$D$2:$D$455, "*905*")  +COUNTIFS(HCBSCompliance!$I$2:$I$455,$A12, HCBSCompliance!$D$2:$D$455, "*915*")  +COUNTIFS(HCBSCompliance!$I$2:$I$455,$A12, HCBSCompliance!$D$2:$D$455, "*910*")  +COUNTIFS(HCBSCompliance!$I$2:$I$455,$A12, HCBSCompliance!$D$2:$D$455, "*920*")</f>
        <v>0</v>
      </c>
      <c r="C12" s="55">
        <f>COUNTIFS(HCBSCompliance!$I$2:$I$455,$A12, HCBSCompliance!$D$2:$D$455, "096", HCBSCompliance!$G$2:$G$455,"*Completed*")  +COUNTIFS(HCBSCompliance!$I$2:$I$455,$A12, HCBSCompliance!$D$2:$D$455, "*113*", HCBSCompliance!$G$2:$G$455,"*Completed*")  +COUNTIFS(HCBSCompliance!$I$2:$I$455,$A12, HCBSCompliance!$D$2:$D$455, "*904*", HCBSCompliance!$G$2:$G$455,"*Completed*")  +COUNTIFS(HCBSCompliance!$I$2:$I$455,$A12, HCBSCompliance!$D$2:$D$455, "*905*", HCBSCompliance!$G$2:$G$455,"*Completed*")  +COUNTIFS(HCBSCompliance!$I$2:$I$455,$A12, HCBSCompliance!$D$2:$D$455, "*915*", HCBSCompliance!$G$2:$G$455,"*Completed*")  +COUNTIFS(HCBSCompliance!$I$2:$I$455,$A12, HCBSCompliance!$D$2:$D$455, "*910*", HCBSCompliance!$G$2:$G$455,"*Completed*")  +COUNTIFS(HCBSCompliance!$I$2:$I$455,$A12, HCBSCompliance!$D$2:$D$455, "*920*", HCBSCompliance!$G$2:$G$455,"*Completed*")  +COUNTIFS(HCBSCompliance!$I$2:$I$455,$A12, HCBSCompliance!$D$2:$D$455, "096", HCBSCompliance!$G$2:$G$455,"*Submitted*")  +COUNTIFS(HCBSCompliance!$I$2:$I$455,$A12, HCBSCompliance!$D$2:$D$455, "*113*", HCBSCompliance!$G$2:$G$455,"*Submitted*")  +COUNTIFS(HCBSCompliance!$I$2:$I$455,$A12, HCBSCompliance!$D$2:$D$455, "*904*", HCBSCompliance!$G$2:$G$455,"*Submitted*")  +COUNTIFS(HCBSCompliance!$I$2:$I$455,$A12, HCBSCompliance!$D$2:$D$455, "*905*", HCBSCompliance!$G$2:$G$455,"*Submitted*")  +COUNTIFS(HCBSCompliance!$I$2:$I$455,$A12, HCBSCompliance!$D$2:$D$455, "*915*", HCBSCompliance!$G$2:$G$455,"*Submitted*")  +COUNTIFS(HCBSCompliance!$I$2:$I$455,$A12, HCBSCompliance!$D$2:$D$455, "*910*", HCBSCompliance!$G$2:$G$455,"*Submitted*")  +COUNTIFS(HCBSCompliance!$I$2:$I$455,$A12, HCBSCompliance!$D$2:$D$455, "*920*", HCBSCompliance!$G$2:$G$455,"*Submitted*")</f>
        <v>0</v>
      </c>
      <c r="D12" s="56" t="str">
        <f t="shared" si="0"/>
        <v>n/a</v>
      </c>
      <c r="E12" s="56" t="str">
        <f>IFERROR((COUNTIFS(HCBSCompliance!$I$2:$I$455,$A12, HCBSCompliance!$D$2:$D$455, "096", HCBSCompliance!$FA$2:$FA$455,"*no*", HCBSCompliance!$G$2:$G$455, "*Completed*") + COUNTIFS(HCBSCompliance!$I$2:$I$455,$A12, HCBSCompliance!$D$2:$D$455, "*113*", HCBSCompliance!$FA$2:$FA$455,"*no*", HCBSCompliance!$G$2:$G$455, "*Completed*") + COUNTIFS(HCBSCompliance!$I$2:$I$455,$A12, HCBSCompliance!$D$2:$D$455, "*904*", HCBSCompliance!$FA$2:$FA$455,"*no*", HCBSCompliance!$G$2:$G$455, "*Completed*") + COUNTIFS(HCBSCompliance!$I$2:$I$455,$A12, HCBSCompliance!$D$2:$D$455, "*905*", HCBSCompliance!$FA$2:$FA$455,"*no*", HCBSCompliance!$G$2:$G$455, "*Completed*") + COUNTIFS(HCBSCompliance!$I$2:$I$455,$A12, HCBSCompliance!$D$2:$D$455, "*915*", HCBSCompliance!$FA$2:$FA$455,"*no*", HCBSCompliance!$G$2:$G$455, "*Completed*") + COUNTIFS(HCBSCompliance!$I$2:$I$455,$A12, HCBSCompliance!$D$2:$D$455, "*910*", HCBSCompliance!$FA$2:$FA$455,"*no*", HCBSCompliance!$G$2:$G$455, "*Completed*") + COUNTIFS(HCBSCompliance!$I$2:$I$455,$A12, HCBSCompliance!$D$2:$D$455, "*920*", HCBSCompliance!$FA$2:$FA$455,"*no*", HCBSCompliance!$G$2:$G$455, "*Completed*") + COUNTIFS(HCBSCompliance!$I$2:$I$455,$A12, HCBSCompliance!$D$2:$D$455, "096", HCBSCompliance!$FA$2:$FA$455,"*no*", HCBSCompliance!$G$2:$G$455, "*Submitted*") + COUNTIFS(HCBSCompliance!$I$2:$I$455,$A12, HCBSCompliance!$D$2:$D$455, "*113*", HCBSCompliance!$FA$2:$FA$455,"*no*", HCBSCompliance!$G$2:$G$455, "*Submitted*") + COUNTIFS(HCBSCompliance!$I$2:$I$455,$A12, HCBSCompliance!$D$2:$D$455, "*904*", HCBSCompliance!$FA$2:$FA$455,"*no*", HCBSCompliance!$G$2:$G$455, "*Submitted*") + COUNTIFS(HCBSCompliance!$I$2:$I$455,$A12, HCBSCompliance!$D$2:$D$455, "*905*", HCBSCompliance!$FA$2:$FA$455,"*no*", HCBSCompliance!$G$2:$G$455, "*Submitted*") + COUNTIFS(HCBSCompliance!$I$2:$I$455,$A12, HCBSCompliance!$D$2:$D$455, "*915*", HCBSCompliance!$FA$2:$FA$455,"*no*", HCBSCompliance!$G$2:$G$455, "*Submitted*") + COUNTIFS(HCBSCompliance!$I$2:$I$455,$A12, HCBSCompliance!$D$2:$D$455, "*910*", HCBSCompliance!$FA$2:$FA$455,"*no*", HCBSCompliance!$G$2:$G$455, "*Submitted*") + COUNTIFS(HCBSCompliance!$I$2:$I$455,$A12, HCBSCompliance!$D$2:$D$455, "*920*", HCBSCompliance!$FA$2:$FA$455,"*no*", HCBSCompliance!$G$2:$G$455, "*Submitted*"))  /  $C12, "n/a")</f>
        <v>n/a</v>
      </c>
      <c r="F12" s="56" t="str">
        <f>IFERROR((COUNTIFS(HCBSCompliance!$I$2:$I$455,$A12, HCBSCompliance!$D$2:$D$455, "096", HCBSCompliance!$FA$2:$FA$455,"*yes*", HCBSCompliance!$G$2:$G$455, "*Completed*") + COUNTIFS(HCBSCompliance!$I$2:$I$455,$A12, HCBSCompliance!$D$2:$D$455, "*113*", HCBSCompliance!$FA$2:$FA$455,"*yes*", HCBSCompliance!$G$2:$G$455, "*Completed*") + COUNTIFS(HCBSCompliance!$I$2:$I$455,$A12, HCBSCompliance!$D$2:$D$455, "*904*", HCBSCompliance!$FA$2:$FA$455,"*yes*", HCBSCompliance!$G$2:$G$455, "*Completed*") + COUNTIFS(HCBSCompliance!$I$2:$I$455,$A12, HCBSCompliance!$D$2:$D$455, "*905*", HCBSCompliance!$FA$2:$FA$455,"*yes*", HCBSCompliance!$G$2:$G$455, "*Completed*") + COUNTIFS(HCBSCompliance!$I$2:$I$455,$A12, HCBSCompliance!$D$2:$D$455, "*915*", HCBSCompliance!$FA$2:$FA$455,"*yes*", HCBSCompliance!$G$2:$G$455, "*Completed*") + COUNTIFS(HCBSCompliance!$I$2:$I$455,$A12, HCBSCompliance!$D$2:$D$455, "*910*", HCBSCompliance!$FA$2:$FA$455,"*yes*", HCBSCompliance!$G$2:$G$455, "*Completed*") + COUNTIFS(HCBSCompliance!$I$2:$I$455,$A12, HCBSCompliance!$D$2:$D$455, "*920*", HCBSCompliance!$FA$2:$FA$455,"*yes*", HCBSCompliance!$G$2:$G$455, "*Completed*") + COUNTIFS(HCBSCompliance!$I$2:$I$455,$A12, HCBSCompliance!$D$2:$D$455, "096", HCBSCompliance!$FA$2:$FA$455,"*yes*", HCBSCompliance!$G$2:$G$455, "*Submitted*") + COUNTIFS(HCBSCompliance!$I$2:$I$455,$A12, HCBSCompliance!$D$2:$D$455, "*113*", HCBSCompliance!$FA$2:$FA$455,"*yes*", HCBSCompliance!$G$2:$G$455, "*Submitted*") + COUNTIFS(HCBSCompliance!$I$2:$I$455,$A12, HCBSCompliance!$D$2:$D$455, "*904*", HCBSCompliance!$FA$2:$FA$455,"*yes*", HCBSCompliance!$G$2:$G$455, "*Submitted*") + COUNTIFS(HCBSCompliance!$I$2:$I$455,$A12, HCBSCompliance!$D$2:$D$455, "*905*", HCBSCompliance!$FA$2:$FA$455,"*yes*", HCBSCompliance!$G$2:$G$455, "*Submitted*") + COUNTIFS(HCBSCompliance!$I$2:$I$455,$A12, HCBSCompliance!$D$2:$D$455, "*915*", HCBSCompliance!$FA$2:$FA$455,"*yes*", HCBSCompliance!$G$2:$G$455, "*Submitted*") + COUNTIFS(HCBSCompliance!$I$2:$I$455,$A12, HCBSCompliance!$D$2:$D$455, "*910*", HCBSCompliance!$FA$2:$FA$455,"*yes*", HCBSCompliance!$G$2:$G$455, "*Submitted*") + COUNTIFS(HCBSCompliance!$I$2:$I$455,$A12, HCBSCompliance!$D$2:$D$455, "*920*", HCBSCompliance!$FA$2:$FA$455,"*yes*", HCBSCompliance!$G$2:$G$455, "*Submitted*"))  /  $C12, "n/a")</f>
        <v>n/a</v>
      </c>
      <c r="G12" s="57" t="str">
        <f>IFERROR((COUNTIFS(HCBSCompliance!$D$2:$D$455, "096", HCBSCompliance!$I$2:$I$455, $A12, HCBSCompliance!$G$2:$G$455, "*Completed*", HCBSCompliance!$FE$2:$FE$455, "TRUE") + COUNTIFS(HCBSCompliance!$D$2:$D$455, "*113*", HCBSCompliance!$I$2:$I$455, $A12, HCBSCompliance!$G$2:$G$455, "*Completed*", HCBSCompliance!$FE$2:$FE$455, "TRUE") + COUNTIFS(HCBSCompliance!$D$2:$D$455, "*904*", HCBSCompliance!$I$2:$I$455, $A12, HCBSCompliance!$G$2:$G$455, "*Completed*", HCBSCompliance!$FE$2:$FE$455, "TRUE") + COUNTIFS(HCBSCompliance!$D$2:$D$455, "*905*", HCBSCompliance!$I$2:$I$455, $A12, HCBSCompliance!$G$2:$G$455, "*Completed*", HCBSCompliance!$FE$2:$FE$455, "TRUE") + COUNTIFS(HCBSCompliance!$D$2:$D$455, "*915*", HCBSCompliance!$I$2:$I$455, $A12, HCBSCompliance!$G$2:$G$455, "*Completed*", HCBSCompliance!$FE$2:$FE$455, "TRUE") + COUNTIFS(HCBSCompliance!$D$2:$D$455, "*910*", HCBSCompliance!$I$2:$I$455, $A12, HCBSCompliance!$G$2:$G$455, "*Completed*", HCBSCompliance!$FE$2:$FE$455, "TRUE") + COUNTIFS(HCBSCompliance!$D$2:$D$455, "*920*", HCBSCompliance!$I$2:$I$455, $A12, HCBSCompliance!$G$2:$G$455, "*Completed*", HCBSCompliance!$FE$2:$FE$455, "TRUE") + COUNTIFS(HCBSCompliance!$D$2:$D$455, "096", HCBSCompliance!$I$2:$I$455, $A12, HCBSCompliance!$G$2:$G$455, "*Submitted*", HCBSCompliance!$FE$2:$FE$455, "TRUE") + COUNTIFS(HCBSCompliance!$D$2:$D$455, "*113*", HCBSCompliance!$I$2:$I$455, $A12, HCBSCompliance!$G$2:$G$455, "*Submitted*", HCBSCompliance!$FE$2:$FE$455, "TRUE") + COUNTIFS(HCBSCompliance!$D$2:$D$455, "*904*", HCBSCompliance!$I$2:$I$455, $A12, HCBSCompliance!$G$2:$G$455, "*Submitted*", HCBSCompliance!$FE$2:$FE$455, "TRUE") + COUNTIFS(HCBSCompliance!$D$2:$D$455, "*905*", HCBSCompliance!$I$2:$I$455, $A12, HCBSCompliance!$G$2:$G$455, "*Submitted*", HCBSCompliance!$FE$2:$FE$455, "TRUE") + COUNTIFS(HCBSCompliance!$D$2:$D$455, "*915*", HCBSCompliance!$I$2:$I$455, $A12, HCBSCompliance!$G$2:$G$455, "*Submitted*", HCBSCompliance!$FE$2:$FE$455, "TRUE") + COUNTIFS(HCBSCompliance!$D$2:$D$455, "*910*", HCBSCompliance!$I$2:$I$455, $A12, HCBSCompliance!$G$2:$G$455, "*Submitted*", HCBSCompliance!$FE$2:$FE$455, "TRUE") + COUNTIFS(HCBSCompliance!$D$2:$D$455, "*920*", HCBSCompliance!$I$2:$I$455, $A12, HCBSCompliance!$G$2:$G$455, "*Submitted*", HCBSCompliance!$FE$2:$FE$455, "TRUE")) /  $C12, "n/a")</f>
        <v>n/a</v>
      </c>
      <c r="H12" s="57"/>
      <c r="I12" s="55">
        <f>COUNTIFS(HCBSCompliance!$I$2:$I$455,$A12, HCBSCompliance!$D$2:$D$455, "096", HCBSCompliance!$G$2:$G$455,"*Completed*", HCBSCompliance!$BC$2:$BC$455,"*Partially*")   + COUNTIFS(HCBSCompliance!$I$2:$I$455,$A12, HCBSCompliance!$D$2:$D$455, "*113*", HCBSCompliance!$G$2:$G$455,"*Completed*", HCBSCompliance!$BC$2:$BC$455,"*Partially*")   + COUNTIFS(HCBSCompliance!$I$2:$I$455,$A12, HCBSCompliance!$D$2:$D$455, "*904*", HCBSCompliance!$G$2:$G$455,"*Completed*", HCBSCompliance!$BC$2:$BC$455,"*Partially*")   + COUNTIFS(HCBSCompliance!$I$2:$I$455,$A12, HCBSCompliance!$D$2:$D$455, "*905*", HCBSCompliance!$G$2:$G$455,"*Completed*", HCBSCompliance!$BC$2:$BC$455,"*Partially*")   + COUNTIFS(HCBSCompliance!$I$2:$I$455,$A12, HCBSCompliance!$D$2:$D$455, "*915*", HCBSCompliance!$G$2:$G$455,"*Completed*", HCBSCompliance!$BC$2:$BC$455,"*Partially*")   + COUNTIFS(HCBSCompliance!$I$2:$I$455,$A12, HCBSCompliance!$D$2:$D$455, "*910*", HCBSCompliance!$G$2:$G$455,"*Completed*", HCBSCompliance!$BC$2:$BC$455,"*Partially*")   + COUNTIFS(HCBSCompliance!$I$2:$I$455,$A12, HCBSCompliance!$D$2:$D$455, "*920*", HCBSCompliance!$G$2:$G$455,"*Completed*", HCBSCompliance!$BC$2:$BC$455,"*Partially*")   + COUNTIFS(HCBSCompliance!$I$2:$I$455,$A12, HCBSCompliance!$D$2:$D$455, "096", HCBSCompliance!$G$2:$G$455,"*Submitted*", HCBSCompliance!$BC$2:$BC$455,"*Partially*")   + COUNTIFS(HCBSCompliance!$I$2:$I$455,$A12, HCBSCompliance!$D$2:$D$455, "*113*", HCBSCompliance!$G$2:$G$455,"*Submitted*", HCBSCompliance!$BC$2:$BC$455,"*Partially*")   + COUNTIFS(HCBSCompliance!$I$2:$I$455,$A12, HCBSCompliance!$D$2:$D$455, "*904*", HCBSCompliance!$G$2:$G$455,"*Submitted*", HCBSCompliance!$BC$2:$BC$455,"*Partially*")   + COUNTIFS(HCBSCompliance!$I$2:$I$455,$A12, HCBSCompliance!$D$2:$D$455, "*905*", HCBSCompliance!$G$2:$G$455,"*Submitted*", HCBSCompliance!$BC$2:$BC$455,"*Partially*")   + COUNTIFS(HCBSCompliance!$I$2:$I$455,$A12, HCBSCompliance!$D$2:$D$455, "*915*", HCBSCompliance!$G$2:$G$455,"*Submitted*", HCBSCompliance!$BC$2:$BC$455,"*Partially*")   + COUNTIFS(HCBSCompliance!$I$2:$I$455,$A12, HCBSCompliance!$D$2:$D$455, "*910*", HCBSCompliance!$G$2:$G$455,"*Submitted*", HCBSCompliance!$BC$2:$BC$455,"*Partially*")   + COUNTIFS(HCBSCompliance!$I$2:$I$455,$A12, HCBSCompliance!$D$2:$D$455, "*920*", HCBSCompliance!$G$2:$G$455,"*Submitted*", HCBSCompliance!$BC$2:$BC$455,"*Partially*")   + COUNTIFS(HCBSCompliance!$I$2:$I$455,$A12, HCBSCompliance!$D$2:$D$455, "096", HCBSCompliance!$G$2:$G$455,"*Completed*", HCBSCompliance!$BC$2:$BC$455,"*NotMet*")   + COUNTIFS(HCBSCompliance!$I$2:$I$455,$A12, HCBSCompliance!$D$2:$D$455, "*113*", HCBSCompliance!$G$2:$G$455,"*Completed*", HCBSCompliance!$BC$2:$BC$455,"*NotMet*")   + COUNTIFS(HCBSCompliance!$I$2:$I$455,$A12, HCBSCompliance!$D$2:$D$455, "*904*", HCBSCompliance!$G$2:$G$455,"*Completed*", HCBSCompliance!$BC$2:$BC$455,"*NotMet*")   + COUNTIFS(HCBSCompliance!$I$2:$I$455,$A12, HCBSCompliance!$D$2:$D$455, "*905*", HCBSCompliance!$G$2:$G$455,"*Completed*", HCBSCompliance!$BC$2:$BC$455,"*NotMet*")   + COUNTIFS(HCBSCompliance!$I$2:$I$455,$A12, HCBSCompliance!$D$2:$D$455, "*915*", HCBSCompliance!$G$2:$G$455,"*Completed*", HCBSCompliance!$BC$2:$BC$455,"*NotMet*")   + COUNTIFS(HCBSCompliance!$I$2:$I$455,$A12, HCBSCompliance!$D$2:$D$455, "*910*", HCBSCompliance!$G$2:$G$455,"*Completed*", HCBSCompliance!$BC$2:$BC$455,"*NotMet*")   + COUNTIFS(HCBSCompliance!$I$2:$I$455,$A12, HCBSCompliance!$D$2:$D$455, "*920*", HCBSCompliance!$G$2:$G$455,"*Completed*", HCBSCompliance!$BC$2:$BC$455,"*NotMet*")   + COUNTIFS(HCBSCompliance!$I$2:$I$455,$A12, HCBSCompliance!$D$2:$D$455, "096", HCBSCompliance!$G$2:$G$455,"*Submitted*", HCBSCompliance!$BC$2:$BC$455,"*NotMet*")   + COUNTIFS(HCBSCompliance!$I$2:$I$455,$A12, HCBSCompliance!$D$2:$D$455, "*113*", HCBSCompliance!$G$2:$G$455,"*Submitted*", HCBSCompliance!$BC$2:$BC$455,"*NotMet*")   + COUNTIFS(HCBSCompliance!$I$2:$I$455,$A12, HCBSCompliance!$D$2:$D$455, "*904*", HCBSCompliance!$G$2:$G$455,"*Submitted*", HCBSCompliance!$BC$2:$BC$455,"*NotMet*")   + COUNTIFS(HCBSCompliance!$I$2:$I$455,$A12, HCBSCompliance!$D$2:$D$455, "*905*", HCBSCompliance!$G$2:$G$455,"*Submitted*", HCBSCompliance!$BC$2:$BC$455,"*NotMet*")   + COUNTIFS(HCBSCompliance!$I$2:$I$455,$A12, HCBSCompliance!$D$2:$D$455, "*915*", HCBSCompliance!$G$2:$G$455,"*Submitted*", HCBSCompliance!$BC$2:$BC$455,"*NotMet*")   + COUNTIFS(HCBSCompliance!$I$2:$I$455,$A12, HCBSCompliance!$D$2:$D$455, "*910*", HCBSCompliance!$G$2:$G$455,"*Submitted*", HCBSCompliance!$BC$2:$BC$455,"*NotMet*")   + COUNTIFS(HCBSCompliance!$I$2:$I$455,$A12, HCBSCompliance!$D$2:$D$455, "*920*", HCBSCompliance!$G$2:$G$455,"*Submitted*", HCBSCompliance!$BC$2:$BC$455,"*NotMet*")</f>
        <v>0</v>
      </c>
      <c r="J12" s="55">
        <f>COUNTIFS(HCBSCompliance!$I$2:$I$455,$A12, HCBSCompliance!$D$2:$D$455, "096", HCBSCompliance!$G$2:$G$455,"*Completed*", HCBSCompliance!$BI$2:$BI$455,"*Partially*")   + COUNTIFS(HCBSCompliance!$I$2:$I$455,$A12, HCBSCompliance!$D$2:$D$455, "*113*", HCBSCompliance!$G$2:$G$455,"*Completed*", HCBSCompliance!$BI$2:$BI$455,"*Partially*")   + COUNTIFS(HCBSCompliance!$I$2:$I$455,$A12, HCBSCompliance!$D$2:$D$455, "*904*", HCBSCompliance!$G$2:$G$455,"*Completed*", HCBSCompliance!$BI$2:$BI$455,"*Partially*")   + COUNTIFS(HCBSCompliance!$I$2:$I$455,$A12, HCBSCompliance!$D$2:$D$455, "*905*", HCBSCompliance!$G$2:$G$455,"*Completed*", HCBSCompliance!$BI$2:$BI$455,"*Partially*")   + COUNTIFS(HCBSCompliance!$I$2:$I$455,$A12, HCBSCompliance!$D$2:$D$455, "*915*", HCBSCompliance!$G$2:$G$455,"*Completed*", HCBSCompliance!$BI$2:$BI$455,"*Partially*")   + COUNTIFS(HCBSCompliance!$I$2:$I$455,$A12, HCBSCompliance!$D$2:$D$455, "*910*", HCBSCompliance!$G$2:$G$455,"*Completed*", HCBSCompliance!$BI$2:$BI$455,"*Partially*")   + COUNTIFS(HCBSCompliance!$I$2:$I$455,$A12, HCBSCompliance!$D$2:$D$455, "*920*", HCBSCompliance!$G$2:$G$455,"*Completed*", HCBSCompliance!$BI$2:$BI$455,"*Partially*")   + COUNTIFS(HCBSCompliance!$I$2:$I$455,$A12, HCBSCompliance!$D$2:$D$455, "096", HCBSCompliance!$G$2:$G$455,"*Submitted*", HCBSCompliance!$BI$2:$BI$455,"*Partially*")   + COUNTIFS(HCBSCompliance!$I$2:$I$455,$A12, HCBSCompliance!$D$2:$D$455, "*113*", HCBSCompliance!$G$2:$G$455,"*Submitted*", HCBSCompliance!$BI$2:$BI$455,"*Partially*")   + COUNTIFS(HCBSCompliance!$I$2:$I$455,$A12, HCBSCompliance!$D$2:$D$455, "*904*", HCBSCompliance!$G$2:$G$455,"*Submitted*", HCBSCompliance!$BI$2:$BI$455,"*Partially*")   + COUNTIFS(HCBSCompliance!$I$2:$I$455,$A12, HCBSCompliance!$D$2:$D$455, "*905*", HCBSCompliance!$G$2:$G$455,"*Submitted*", HCBSCompliance!$BI$2:$BI$455,"*Partially*")   + COUNTIFS(HCBSCompliance!$I$2:$I$455,$A12, HCBSCompliance!$D$2:$D$455, "*915*", HCBSCompliance!$G$2:$G$455,"*Submitted*", HCBSCompliance!$BI$2:$BI$455,"*Partially*")   + COUNTIFS(HCBSCompliance!$I$2:$I$455,$A12, HCBSCompliance!$D$2:$D$455, "*910*", HCBSCompliance!$G$2:$G$455,"*Submitted*", HCBSCompliance!$BI$2:$BI$455,"*Partially*")   + COUNTIFS(HCBSCompliance!$I$2:$I$455,$A12, HCBSCompliance!$D$2:$D$455, "*920*", HCBSCompliance!$G$2:$G$455,"*Submitted*", HCBSCompliance!$BI$2:$BI$455,"*Partially*")   + COUNTIFS(HCBSCompliance!$I$2:$I$455,$A12, HCBSCompliance!$D$2:$D$455, "096", HCBSCompliance!$G$2:$G$455,"*Completed*", HCBSCompliance!$BI$2:$BI$455,"*No*")   + COUNTIFS(HCBSCompliance!$I$2:$I$455,$A12, HCBSCompliance!$D$2:$D$455, "*113*", HCBSCompliance!$G$2:$G$455,"*Completed*", HCBSCompliance!$BI$2:$BI$455,"*No*")   + COUNTIFS(HCBSCompliance!$I$2:$I$455,$A12, HCBSCompliance!$D$2:$D$455, "*904*", HCBSCompliance!$G$2:$G$455,"*Completed*", HCBSCompliance!$BI$2:$BI$455,"*No*")   + COUNTIFS(HCBSCompliance!$I$2:$I$455,$A12, HCBSCompliance!$D$2:$D$455, "*905*", HCBSCompliance!$G$2:$G$455,"*Completed*", HCBSCompliance!$BI$2:$BI$455,"*No*")   + COUNTIFS(HCBSCompliance!$I$2:$I$455,$A12, HCBSCompliance!$D$2:$D$455, "*915*", HCBSCompliance!$G$2:$G$455,"*Completed*", HCBSCompliance!$BI$2:$BI$455,"*No*")   + COUNTIFS(HCBSCompliance!$I$2:$I$455,$A12, HCBSCompliance!$D$2:$D$455, "*910*", HCBSCompliance!$G$2:$G$455,"*Completed*", HCBSCompliance!$BI$2:$BI$455,"*No*")   + COUNTIFS(HCBSCompliance!$I$2:$I$455,$A12, HCBSCompliance!$D$2:$D$455, "*920*", HCBSCompliance!$G$2:$G$455,"*Completed*", HCBSCompliance!$BI$2:$BI$455,"*No*")   + COUNTIFS(HCBSCompliance!$I$2:$I$455,$A12, HCBSCompliance!$D$2:$D$455, "096", HCBSCompliance!$G$2:$G$455,"*Submitted*", HCBSCompliance!$BI$2:$BI$455,"*No*")   + COUNTIFS(HCBSCompliance!$I$2:$I$455,$A12, HCBSCompliance!$D$2:$D$455, "*113*", HCBSCompliance!$G$2:$G$455,"*Submitted*", HCBSCompliance!$BI$2:$BI$455,"*No*")   + COUNTIFS(HCBSCompliance!$I$2:$I$455,$A12, HCBSCompliance!$D$2:$D$455, "*904*", HCBSCompliance!$G$2:$G$455,"*Submitted*", HCBSCompliance!$BI$2:$BI$455,"*No*")   + COUNTIFS(HCBSCompliance!$I$2:$I$455,$A12, HCBSCompliance!$D$2:$D$455, "*905*", HCBSCompliance!$G$2:$G$455,"*Submitted*", HCBSCompliance!$BI$2:$BI$455,"*No*")   + COUNTIFS(HCBSCompliance!$I$2:$I$455,$A12, HCBSCompliance!$D$2:$D$455, "*915*", HCBSCompliance!$G$2:$G$455,"*Submitted*", HCBSCompliance!$BI$2:$BI$455,"*No*")   + COUNTIFS(HCBSCompliance!$I$2:$I$455,$A12, HCBSCompliance!$D$2:$D$455, "*910*", HCBSCompliance!$G$2:$G$455,"*Submitted*", HCBSCompliance!$BI$2:$BI$455,"*No*")   + COUNTIFS(HCBSCompliance!$I$2:$I$455,$A12, HCBSCompliance!$D$2:$D$455, "*920*", HCBSCompliance!$G$2:$G$455,"*Submitted*", HCBSCompliance!$BI$2:$BI$455,"*No*")</f>
        <v>0</v>
      </c>
      <c r="K12" s="55">
        <f>COUNTIFS(HCBSCompliance!$I$2:$I$455,$A12, HCBSCompliance!$D$2:$D$455, "096", HCBSCompliance!$G$2:$G$455,"*Completed*", HCBSCompliance!$CK$2:$CK$455,"*Partially*")   + COUNTIFS(HCBSCompliance!$I$2:$I$455,$A12, HCBSCompliance!$D$2:$D$455, "*113*", HCBSCompliance!$G$2:$G$455,"*Completed*", HCBSCompliance!$CK$2:$CK$455,"*Partially*")   + COUNTIFS(HCBSCompliance!$I$2:$I$455,$A12, HCBSCompliance!$D$2:$D$455, "*904*", HCBSCompliance!$G$2:$G$455,"*Completed*", HCBSCompliance!$CK$2:$CK$455,"*Partially*")   + COUNTIFS(HCBSCompliance!$I$2:$I$455,$A12, HCBSCompliance!$D$2:$D$455, "*905*", HCBSCompliance!$G$2:$G$455,"*Completed*", HCBSCompliance!$CK$2:$CK$455,"*Partially*")   + COUNTIFS(HCBSCompliance!$I$2:$I$455,$A12, HCBSCompliance!$D$2:$D$455, "*915*", HCBSCompliance!$G$2:$G$455,"*Completed*", HCBSCompliance!$CK$2:$CK$455,"*Partially*")   + COUNTIFS(HCBSCompliance!$I$2:$I$455,$A12, HCBSCompliance!$D$2:$D$455, "*910*", HCBSCompliance!$G$2:$G$455,"*Completed*", HCBSCompliance!$CK$2:$CK$455,"*Partially*")   + COUNTIFS(HCBSCompliance!$I$2:$I$455,$A12, HCBSCompliance!$D$2:$D$455, "*920*", HCBSCompliance!$G$2:$G$455,"*Completed*", HCBSCompliance!$CK$2:$CK$455,"*Partially*")   + COUNTIFS(HCBSCompliance!$I$2:$I$455,$A12, HCBSCompliance!$D$2:$D$455, "096", HCBSCompliance!$G$2:$G$455,"*Submitted*", HCBSCompliance!$CK$2:$CK$455,"*Partially*")   + COUNTIFS(HCBSCompliance!$I$2:$I$455,$A12, HCBSCompliance!$D$2:$D$455, "*113*", HCBSCompliance!$G$2:$G$455,"*Submitted*", HCBSCompliance!$CK$2:$CK$455,"*Partially*")   + COUNTIFS(HCBSCompliance!$I$2:$I$455,$A12, HCBSCompliance!$D$2:$D$455, "*904*", HCBSCompliance!$G$2:$G$455,"*Submitted*", HCBSCompliance!$CK$2:$CK$455,"*Partially*")   + COUNTIFS(HCBSCompliance!$I$2:$I$455,$A12, HCBSCompliance!$D$2:$D$455, "*905*", HCBSCompliance!$G$2:$G$455,"*Submitted*", HCBSCompliance!$CK$2:$CK$455,"*Partially*")   + COUNTIFS(HCBSCompliance!$I$2:$I$455,$A12, HCBSCompliance!$D$2:$D$455, "*915*", HCBSCompliance!$G$2:$G$455,"*Submitted*", HCBSCompliance!$CK$2:$CK$455,"*Partially*")   + COUNTIFS(HCBSCompliance!$I$2:$I$455,$A12, HCBSCompliance!$D$2:$D$455, "*910*", HCBSCompliance!$G$2:$G$455,"*Submitted*", HCBSCompliance!$CK$2:$CK$455,"*Partially*")   + COUNTIFS(HCBSCompliance!$I$2:$I$455,$A12, HCBSCompliance!$D$2:$D$455, "*920*", HCBSCompliance!$G$2:$G$455,"*Submitted*", HCBSCompliance!$CK$2:$CK$455,"*Partially*")   + COUNTIFS(HCBSCompliance!$I$2:$I$455,$A12, HCBSCompliance!$D$2:$D$455, "096", HCBSCompliance!$G$2:$G$455,"*Completed*", HCBSCompliance!$CK$2:$CK$455,"*No*")   + COUNTIFS(HCBSCompliance!$I$2:$I$455,$A12, HCBSCompliance!$D$2:$D$455, "*113*", HCBSCompliance!$G$2:$G$455,"*Completed*", HCBSCompliance!$CK$2:$CK$455,"*No*")   + COUNTIFS(HCBSCompliance!$I$2:$I$455,$A12, HCBSCompliance!$D$2:$D$455, "*904*", HCBSCompliance!$G$2:$G$455,"*Completed*", HCBSCompliance!$CK$2:$CK$455,"*No*")   + COUNTIFS(HCBSCompliance!$I$2:$I$455,$A12, HCBSCompliance!$D$2:$D$455, "*905*", HCBSCompliance!$G$2:$G$455,"*Completed*", HCBSCompliance!$CK$2:$CK$455,"*No*")   + COUNTIFS(HCBSCompliance!$I$2:$I$455,$A12, HCBSCompliance!$D$2:$D$455, "*915*", HCBSCompliance!$G$2:$G$455,"*Completed*", HCBSCompliance!$CK$2:$CK$455,"*No*")   + COUNTIFS(HCBSCompliance!$I$2:$I$455,$A12, HCBSCompliance!$D$2:$D$455, "*910*", HCBSCompliance!$G$2:$G$455,"*Completed*", HCBSCompliance!$CK$2:$CK$455,"*No*")   + COUNTIFS(HCBSCompliance!$I$2:$I$455,$A12, HCBSCompliance!$D$2:$D$455, "*920*", HCBSCompliance!$G$2:$G$455,"*Completed*", HCBSCompliance!$CK$2:$CK$455,"*No*")   + COUNTIFS(HCBSCompliance!$I$2:$I$455,$A12, HCBSCompliance!$D$2:$D$455, "096", HCBSCompliance!$G$2:$G$455,"*Submitted*", HCBSCompliance!$CK$2:$CK$455,"*No*")   + COUNTIFS(HCBSCompliance!$I$2:$I$455,$A12, HCBSCompliance!$D$2:$D$455, "*113*", HCBSCompliance!$G$2:$G$455,"*Submitted*", HCBSCompliance!$CK$2:$CK$455,"*No*")   + COUNTIFS(HCBSCompliance!$I$2:$I$455,$A12, HCBSCompliance!$D$2:$D$455, "*904*", HCBSCompliance!$G$2:$G$455,"*Submitted*", HCBSCompliance!$CK$2:$CK$455,"*No*")   + COUNTIFS(HCBSCompliance!$I$2:$I$455,$A12, HCBSCompliance!$D$2:$D$455, "*905*", HCBSCompliance!$G$2:$G$455,"*Submitted*", HCBSCompliance!$CK$2:$CK$455,"*No*")   + COUNTIFS(HCBSCompliance!$I$2:$I$455,$A12, HCBSCompliance!$D$2:$D$455, "*915*", HCBSCompliance!$G$2:$G$455,"*Submitted*", HCBSCompliance!$CK$2:$CK$455,"*No*")   + COUNTIFS(HCBSCompliance!$I$2:$I$455,$A12, HCBSCompliance!$D$2:$D$455, "*910*", HCBSCompliance!$G$2:$G$455,"*Submitted*", HCBSCompliance!$CK$2:$CK$455,"*No*")   + COUNTIFS(HCBSCompliance!$I$2:$I$455,$A12, HCBSCompliance!$D$2:$D$455, "*920*", HCBSCompliance!$G$2:$G$455,"*Submitted*", HCBSCompliance!$CK$2:$CK$455,"*No*")</f>
        <v>0</v>
      </c>
      <c r="L12" s="55">
        <f>COUNTIFS(HCBSCompliance!$I$2:$I$455,$A12, HCBSCompliance!$D$2:$D$455, "096", HCBSCompliance!$G$2:$G$455,"*Completed*", HCBSCompliance!$CY$2:$CY$455,"*Partially*")   + COUNTIFS(HCBSCompliance!$I$2:$I$455,$A12, HCBSCompliance!$D$2:$D$455, "*113*", HCBSCompliance!$G$2:$G$455,"*Completed*", HCBSCompliance!$CY$2:$CY$455,"*Partially*")   + COUNTIFS(HCBSCompliance!$I$2:$I$455,$A12, HCBSCompliance!$D$2:$D$455, "*904*", HCBSCompliance!$G$2:$G$455,"*Completed*", HCBSCompliance!$CY$2:$CY$455,"*Partially*")   + COUNTIFS(HCBSCompliance!$I$2:$I$455,$A12, HCBSCompliance!$D$2:$D$455, "*905*", HCBSCompliance!$G$2:$G$455,"*Completed*", HCBSCompliance!$CY$2:$CY$455,"*Partially*")   + COUNTIFS(HCBSCompliance!$I$2:$I$455,$A12, HCBSCompliance!$D$2:$D$455, "*915*", HCBSCompliance!$G$2:$G$455,"*Completed*", HCBSCompliance!$CY$2:$CY$455,"*Partially*")   + COUNTIFS(HCBSCompliance!$I$2:$I$455,$A12, HCBSCompliance!$D$2:$D$455, "*910*", HCBSCompliance!$G$2:$G$455,"*Completed*", HCBSCompliance!$CY$2:$CY$455,"*Partially*")   + COUNTIFS(HCBSCompliance!$I$2:$I$455,$A12, HCBSCompliance!$D$2:$D$455, "*920*", HCBSCompliance!$G$2:$G$455,"*Completed*", HCBSCompliance!$CY$2:$CY$455,"*Partially*")   + COUNTIFS(HCBSCompliance!$I$2:$I$455,$A12, HCBSCompliance!$D$2:$D$455, "096", HCBSCompliance!$G$2:$G$455,"*Submitted*", HCBSCompliance!$CY$2:$CY$455,"*Partially*")   + COUNTIFS(HCBSCompliance!$I$2:$I$455,$A12, HCBSCompliance!$D$2:$D$455, "*113*", HCBSCompliance!$G$2:$G$455,"*Submitted*", HCBSCompliance!$CY$2:$CY$455,"*Partially*")   + COUNTIFS(HCBSCompliance!$I$2:$I$455,$A12, HCBSCompliance!$D$2:$D$455, "*904*", HCBSCompliance!$G$2:$G$455,"*Submitted*", HCBSCompliance!$CY$2:$CY$455,"*Partially*")   + COUNTIFS(HCBSCompliance!$I$2:$I$455,$A12, HCBSCompliance!$D$2:$D$455, "*905*", HCBSCompliance!$G$2:$G$455,"*Submitted*", HCBSCompliance!$CY$2:$CY$455,"*Partially*")   + COUNTIFS(HCBSCompliance!$I$2:$I$455,$A12, HCBSCompliance!$D$2:$D$455, "*915*", HCBSCompliance!$G$2:$G$455,"*Submitted*", HCBSCompliance!$CY$2:$CY$455,"*Partially*")   + COUNTIFS(HCBSCompliance!$I$2:$I$455,$A12, HCBSCompliance!$D$2:$D$455, "*910*", HCBSCompliance!$G$2:$G$455,"*Submitted*", HCBSCompliance!$CY$2:$CY$455,"*Partially*")   + COUNTIFS(HCBSCompliance!$I$2:$I$455,$A12, HCBSCompliance!$D$2:$D$455, "*920*", HCBSCompliance!$G$2:$G$455,"*Submitted*", HCBSCompliance!$CY$2:$CY$455,"*Partially*")   + COUNTIFS(HCBSCompliance!$I$2:$I$455,$A12, HCBSCompliance!$D$2:$D$455, "096", HCBSCompliance!$G$2:$G$455,"*Completed*", HCBSCompliance!$CY$2:$CY$455,"*No*")   + COUNTIFS(HCBSCompliance!$I$2:$I$455,$A12, HCBSCompliance!$D$2:$D$455, "*113*", HCBSCompliance!$G$2:$G$455,"*Completed*", HCBSCompliance!$CY$2:$CY$455,"*No*")   + COUNTIFS(HCBSCompliance!$I$2:$I$455,$A12, HCBSCompliance!$D$2:$D$455, "*904*", HCBSCompliance!$G$2:$G$455,"*Completed*", HCBSCompliance!$CY$2:$CY$455,"*No*")   + COUNTIFS(HCBSCompliance!$I$2:$I$455,$A12, HCBSCompliance!$D$2:$D$455, "*905*", HCBSCompliance!$G$2:$G$455,"*Completed*", HCBSCompliance!$CY$2:$CY$455,"*No*")   + COUNTIFS(HCBSCompliance!$I$2:$I$455,$A12, HCBSCompliance!$D$2:$D$455, "*915*", HCBSCompliance!$G$2:$G$455,"*Completed*", HCBSCompliance!$CY$2:$CY$455,"*No*")   + COUNTIFS(HCBSCompliance!$I$2:$I$455,$A12, HCBSCompliance!$D$2:$D$455, "*910*", HCBSCompliance!$G$2:$G$455,"*Completed*", HCBSCompliance!$CY$2:$CY$455,"*No*")   + COUNTIFS(HCBSCompliance!$I$2:$I$455,$A12, HCBSCompliance!$D$2:$D$455, "*920*", HCBSCompliance!$G$2:$G$455,"*Completed*", HCBSCompliance!$CY$2:$CY$455,"*No*")   + COUNTIFS(HCBSCompliance!$I$2:$I$455,$A12, HCBSCompliance!$D$2:$D$455, "096", HCBSCompliance!$G$2:$G$455,"*Submitted*", HCBSCompliance!$CY$2:$CY$455,"*No*")   + COUNTIFS(HCBSCompliance!$I$2:$I$455,$A12, HCBSCompliance!$D$2:$D$455, "*113*", HCBSCompliance!$G$2:$G$455,"*Submitted*", HCBSCompliance!$CY$2:$CY$455,"*No*")   + COUNTIFS(HCBSCompliance!$I$2:$I$455,$A12, HCBSCompliance!$D$2:$D$455, "*904*", HCBSCompliance!$G$2:$G$455,"*Submitted*", HCBSCompliance!$CY$2:$CY$455,"*No*")   + COUNTIFS(HCBSCompliance!$I$2:$I$455,$A12, HCBSCompliance!$D$2:$D$455, "*905*", HCBSCompliance!$G$2:$G$455,"*Submitted*", HCBSCompliance!$CY$2:$CY$455,"*No*")   + COUNTIFS(HCBSCompliance!$I$2:$I$455,$A12, HCBSCompliance!$D$2:$D$455, "*915*", HCBSCompliance!$G$2:$G$455,"*Submitted*", HCBSCompliance!$CY$2:$CY$455,"*No*")   + COUNTIFS(HCBSCompliance!$I$2:$I$455,$A12, HCBSCompliance!$D$2:$D$455, "*910*", HCBSCompliance!$G$2:$G$455,"*Submitted*", HCBSCompliance!$CY$2:$CY$455,"*No*")   + COUNTIFS(HCBSCompliance!$I$2:$I$455,$A12, HCBSCompliance!$D$2:$D$455, "*920*", HCBSCompliance!$G$2:$G$455,"*Submitted*", HCBSCompliance!$CY$2:$CY$455,"*No*")</f>
        <v>0</v>
      </c>
      <c r="M12" s="55">
        <f>COUNTIFS(HCBSCompliance!$I$2:$I$455,$A12, HCBSCompliance!$D$2:$D$455, "096", HCBSCompliance!$G$2:$G$455,"*Completed*", HCBSCompliance!$DI$2:$DI$455,"*Partially*")   + COUNTIFS(HCBSCompliance!$I$2:$I$455,$A12, HCBSCompliance!$D$2:$D$455, "*113*", HCBSCompliance!$G$2:$G$455,"*Completed*", HCBSCompliance!$DI$2:$DI$455,"*Partially*")   + COUNTIFS(HCBSCompliance!$I$2:$I$455,$A12, HCBSCompliance!$D$2:$D$455, "*904*", HCBSCompliance!$G$2:$G$455,"*Completed*", HCBSCompliance!$DI$2:$DI$455,"*Partially*")   + COUNTIFS(HCBSCompliance!$I$2:$I$455,$A12, HCBSCompliance!$D$2:$D$455, "*905*", HCBSCompliance!$G$2:$G$455,"*Completed*", HCBSCompliance!$DI$2:$DI$455,"*Partially*")   + COUNTIFS(HCBSCompliance!$I$2:$I$455,$A12, HCBSCompliance!$D$2:$D$455, "*915*", HCBSCompliance!$G$2:$G$455,"*Completed*", HCBSCompliance!$DI$2:$DI$455,"*Partially*")   + COUNTIFS(HCBSCompliance!$I$2:$I$455,$A12, HCBSCompliance!$D$2:$D$455, "*910*", HCBSCompliance!$G$2:$G$455,"*Completed*", HCBSCompliance!$DI$2:$DI$455,"*Partially*")   + COUNTIFS(HCBSCompliance!$I$2:$I$455,$A12, HCBSCompliance!$D$2:$D$455, "*920*", HCBSCompliance!$G$2:$G$455,"*Completed*", HCBSCompliance!$DI$2:$DI$455,"*Partially*")   + COUNTIFS(HCBSCompliance!$I$2:$I$455,$A12, HCBSCompliance!$D$2:$D$455, "096", HCBSCompliance!$G$2:$G$455,"*Submitted*", HCBSCompliance!$DI$2:$DI$455,"*Partially*")   + COUNTIFS(HCBSCompliance!$I$2:$I$455,$A12, HCBSCompliance!$D$2:$D$455, "*113*", HCBSCompliance!$G$2:$G$455,"*Submitted*", HCBSCompliance!$DI$2:$DI$455,"*Partially*")   + COUNTIFS(HCBSCompliance!$I$2:$I$455,$A12, HCBSCompliance!$D$2:$D$455, "*904*", HCBSCompliance!$G$2:$G$455,"*Submitted*", HCBSCompliance!$DI$2:$DI$455,"*Partially*")   + COUNTIFS(HCBSCompliance!$I$2:$I$455,$A12, HCBSCompliance!$D$2:$D$455, "*905*", HCBSCompliance!$G$2:$G$455,"*Submitted*", HCBSCompliance!$DI$2:$DI$455,"*Partially*")   + COUNTIFS(HCBSCompliance!$I$2:$I$455,$A12, HCBSCompliance!$D$2:$D$455, "*915*", HCBSCompliance!$G$2:$G$455,"*Submitted*", HCBSCompliance!$DI$2:$DI$455,"*Partially*")   + COUNTIFS(HCBSCompliance!$I$2:$I$455,$A12, HCBSCompliance!$D$2:$D$455, "*910*", HCBSCompliance!$G$2:$G$455,"*Submitted*", HCBSCompliance!$DI$2:$DI$455,"*Partially*")   + COUNTIFS(HCBSCompliance!$I$2:$I$455,$A12, HCBSCompliance!$D$2:$D$455, "*920*", HCBSCompliance!$G$2:$G$455,"*Submitted*", HCBSCompliance!$DI$2:$DI$455,"*Partially*")   + COUNTIFS(HCBSCompliance!$I$2:$I$455,$A12, HCBSCompliance!$D$2:$D$455, "096", HCBSCompliance!$G$2:$G$455,"*Completed*", HCBSCompliance!$DI$2:$DI$455,"*No*")   + COUNTIFS(HCBSCompliance!$I$2:$I$455,$A12, HCBSCompliance!$D$2:$D$455, "*113*", HCBSCompliance!$G$2:$G$455,"*Completed*", HCBSCompliance!$DI$2:$DI$455,"*No*")   + COUNTIFS(HCBSCompliance!$I$2:$I$455,$A12, HCBSCompliance!$D$2:$D$455, "*904*", HCBSCompliance!$G$2:$G$455,"*Completed*", HCBSCompliance!$DI$2:$DI$455,"*No*")   + COUNTIFS(HCBSCompliance!$I$2:$I$455,$A12, HCBSCompliance!$D$2:$D$455, "*905*", HCBSCompliance!$G$2:$G$455,"*Completed*", HCBSCompliance!$DI$2:$DI$455,"*No*")   + COUNTIFS(HCBSCompliance!$I$2:$I$455,$A12, HCBSCompliance!$D$2:$D$455, "*915*", HCBSCompliance!$G$2:$G$455,"*Completed*", HCBSCompliance!$DI$2:$DI$455,"*No*")   + COUNTIFS(HCBSCompliance!$I$2:$I$455,$A12, HCBSCompliance!$D$2:$D$455, "*910*", HCBSCompliance!$G$2:$G$455,"*Completed*", HCBSCompliance!$DI$2:$DI$455,"*No*")   + COUNTIFS(HCBSCompliance!$I$2:$I$455,$A12, HCBSCompliance!$D$2:$D$455, "*920*", HCBSCompliance!$G$2:$G$455,"*Completed*", HCBSCompliance!$DI$2:$DI$455,"*No*")   + COUNTIFS(HCBSCompliance!$I$2:$I$455,$A12, HCBSCompliance!$D$2:$D$455, "096", HCBSCompliance!$G$2:$G$455,"*Submitted*", HCBSCompliance!$DI$2:$DI$455,"*No*")   + COUNTIFS(HCBSCompliance!$I$2:$I$455,$A12, HCBSCompliance!$D$2:$D$455, "*113*", HCBSCompliance!$G$2:$G$455,"*Submitted*", HCBSCompliance!$DI$2:$DI$455,"*No*")   + COUNTIFS(HCBSCompliance!$I$2:$I$455,$A12, HCBSCompliance!$D$2:$D$455, "*904*", HCBSCompliance!$G$2:$G$455,"*Submitted*", HCBSCompliance!$DI$2:$DI$455,"*No*")   + COUNTIFS(HCBSCompliance!$I$2:$I$455,$A12, HCBSCompliance!$D$2:$D$455, "*905*", HCBSCompliance!$G$2:$G$455,"*Submitted*", HCBSCompliance!$DI$2:$DI$455,"*No*")   + COUNTIFS(HCBSCompliance!$I$2:$I$455,$A12, HCBSCompliance!$D$2:$D$455, "*915*", HCBSCompliance!$G$2:$G$455,"*Submitted*", HCBSCompliance!$DI$2:$DI$455,"*No*")   + COUNTIFS(HCBSCompliance!$I$2:$I$455,$A12, HCBSCompliance!$D$2:$D$455, "*910*", HCBSCompliance!$G$2:$G$455,"*Submitted*", HCBSCompliance!$DI$2:$DI$455,"*No*")   + COUNTIFS(HCBSCompliance!$I$2:$I$455,$A12, HCBSCompliance!$D$2:$D$455, "*920*", HCBSCompliance!$G$2:$G$455,"*Submitted*", HCBSCompliance!$DI$2:$DI$455,"*No*")</f>
        <v>0</v>
      </c>
      <c r="N12" s="55">
        <f>COUNTIFS(HCBSCompliance!$I$2:$I$455,$A12, HCBSCompliance!$D$2:$D$455, "096", HCBSCompliance!$G$2:$G$455,"*Completed*", HCBSCompliance!$DQ$2:$DQ$455,"*Partially*")   + COUNTIFS(HCBSCompliance!$I$2:$I$455,$A12, HCBSCompliance!$D$2:$D$455, "*113*", HCBSCompliance!$G$2:$G$455,"*Completed*", HCBSCompliance!$DQ$2:$DQ$455,"*Partially*")   + COUNTIFS(HCBSCompliance!$I$2:$I$455,$A12, HCBSCompliance!$D$2:$D$455, "*904*", HCBSCompliance!$G$2:$G$455,"*Completed*", HCBSCompliance!$DQ$2:$DQ$455,"*Partially*")   + COUNTIFS(HCBSCompliance!$I$2:$I$455,$A12, HCBSCompliance!$D$2:$D$455, "*905*", HCBSCompliance!$G$2:$G$455,"*Completed*", HCBSCompliance!$DQ$2:$DQ$455,"*Partially*")   + COUNTIFS(HCBSCompliance!$I$2:$I$455,$A12, HCBSCompliance!$D$2:$D$455, "*915*", HCBSCompliance!$G$2:$G$455,"*Completed*", HCBSCompliance!$DQ$2:$DQ$455,"*Partially*")   + COUNTIFS(HCBSCompliance!$I$2:$I$455,$A12, HCBSCompliance!$D$2:$D$455, "*910*", HCBSCompliance!$G$2:$G$455,"*Completed*", HCBSCompliance!$DQ$2:$DQ$455,"*Partially*")   + COUNTIFS(HCBSCompliance!$I$2:$I$455,$A12, HCBSCompliance!$D$2:$D$455, "*920*", HCBSCompliance!$G$2:$G$455,"*Completed*", HCBSCompliance!$DQ$2:$DQ$455,"*Partially*")   + COUNTIFS(HCBSCompliance!$I$2:$I$455,$A12, HCBSCompliance!$D$2:$D$455, "096", HCBSCompliance!$G$2:$G$455,"*Submitted*", HCBSCompliance!$DQ$2:$DQ$455,"*Partially*")   + COUNTIFS(HCBSCompliance!$I$2:$I$455,$A12, HCBSCompliance!$D$2:$D$455, "*113*", HCBSCompliance!$G$2:$G$455,"*Submitted*", HCBSCompliance!$DQ$2:$DQ$455,"*Partially*")   + COUNTIFS(HCBSCompliance!$I$2:$I$455,$A12, HCBSCompliance!$D$2:$D$455, "*904*", HCBSCompliance!$G$2:$G$455,"*Submitted*", HCBSCompliance!$DQ$2:$DQ$455,"*Partially*")   + COUNTIFS(HCBSCompliance!$I$2:$I$455,$A12, HCBSCompliance!$D$2:$D$455, "*905*", HCBSCompliance!$G$2:$G$455,"*Submitted*", HCBSCompliance!$DQ$2:$DQ$455,"*Partially*")   + COUNTIFS(HCBSCompliance!$I$2:$I$455,$A12, HCBSCompliance!$D$2:$D$455, "*915*", HCBSCompliance!$G$2:$G$455,"*Submitted*", HCBSCompliance!$DQ$2:$DQ$455,"*Partially*")   + COUNTIFS(HCBSCompliance!$I$2:$I$455,$A12, HCBSCompliance!$D$2:$D$455, "*910*", HCBSCompliance!$G$2:$G$455,"*Submitted*", HCBSCompliance!$DQ$2:$DQ$455,"*Partially*")   + COUNTIFS(HCBSCompliance!$I$2:$I$455,$A12, HCBSCompliance!$D$2:$D$455, "*920*", HCBSCompliance!$G$2:$G$455,"*Submitted*", HCBSCompliance!$DQ$2:$DQ$455,"*Partially*")   + COUNTIFS(HCBSCompliance!$I$2:$I$455,$A12, HCBSCompliance!$D$2:$D$455, "096", HCBSCompliance!$G$2:$G$455,"*Completed*", HCBSCompliance!$DQ$2:$DQ$455,"*No*")   + COUNTIFS(HCBSCompliance!$I$2:$I$455,$A12, HCBSCompliance!$D$2:$D$455, "*113*", HCBSCompliance!$G$2:$G$455,"*Completed*", HCBSCompliance!$DQ$2:$DQ$455,"*No*")   + COUNTIFS(HCBSCompliance!$I$2:$I$455,$A12, HCBSCompliance!$D$2:$D$455, "*904*", HCBSCompliance!$G$2:$G$455,"*Completed*", HCBSCompliance!$DQ$2:$DQ$455,"*No*")   + COUNTIFS(HCBSCompliance!$I$2:$I$455,$A12, HCBSCompliance!$D$2:$D$455, "*905*", HCBSCompliance!$G$2:$G$455,"*Completed*", HCBSCompliance!$DQ$2:$DQ$455,"*No*")   + COUNTIFS(HCBSCompliance!$I$2:$I$455,$A12, HCBSCompliance!$D$2:$D$455, "*915*", HCBSCompliance!$G$2:$G$455,"*Completed*", HCBSCompliance!$DQ$2:$DQ$455,"*No*")   + COUNTIFS(HCBSCompliance!$I$2:$I$455,$A12, HCBSCompliance!$D$2:$D$455, "*910*", HCBSCompliance!$G$2:$G$455,"*Completed*", HCBSCompliance!$DQ$2:$DQ$455,"*No*")   + COUNTIFS(HCBSCompliance!$I$2:$I$455,$A12, HCBSCompliance!$D$2:$D$455, "*920*", HCBSCompliance!$G$2:$G$455,"*Completed*", HCBSCompliance!$DQ$2:$DQ$455,"*No*")   + COUNTIFS(HCBSCompliance!$I$2:$I$455,$A12, HCBSCompliance!$D$2:$D$455, "096", HCBSCompliance!$G$2:$G$455,"*Submitted*", HCBSCompliance!$DQ$2:$DQ$455,"*No*")   + COUNTIFS(HCBSCompliance!$I$2:$I$455,$A12, HCBSCompliance!$D$2:$D$455, "*113*", HCBSCompliance!$G$2:$G$455,"*Submitted*", HCBSCompliance!$DQ$2:$DQ$455,"*No*")   + COUNTIFS(HCBSCompliance!$I$2:$I$455,$A12, HCBSCompliance!$D$2:$D$455, "*904*", HCBSCompliance!$G$2:$G$455,"*Submitted*", HCBSCompliance!$DQ$2:$DQ$455,"*No*")   + COUNTIFS(HCBSCompliance!$I$2:$I$455,$A12, HCBSCompliance!$D$2:$D$455, "*905*", HCBSCompliance!$G$2:$G$455,"*Submitted*", HCBSCompliance!$DQ$2:$DQ$455,"*No*")   + COUNTIFS(HCBSCompliance!$I$2:$I$455,$A12, HCBSCompliance!$D$2:$D$455, "*915*", HCBSCompliance!$G$2:$G$455,"*Submitted*", HCBSCompliance!$DQ$2:$DQ$455,"*No*")   + COUNTIFS(HCBSCompliance!$I$2:$I$455,$A12, HCBSCompliance!$D$2:$D$455, "*910*", HCBSCompliance!$G$2:$G$455,"*Submitted*", HCBSCompliance!$DQ$2:$DQ$455,"*No*")   + COUNTIFS(HCBSCompliance!$I$2:$I$455,$A12, HCBSCompliance!$D$2:$D$455, "*920*", HCBSCompliance!$G$2:$G$455,"*Submitted*", HCBSCompliance!$DQ$2:$DQ$455,"*No*")</f>
        <v>0</v>
      </c>
      <c r="O12" s="55">
        <f>COUNTIFS(HCBSCompliance!$I$2:$I$455,$A12, HCBSCompliance!$D$2:$D$455, "096", HCBSCompliance!$G$2:$G$455,"*Completed*", HCBSCompliance!$EC$2:$EC$455,"*Partially*")   + COUNTIFS(HCBSCompliance!$I$2:$I$455,$A12, HCBSCompliance!$D$2:$D$455, "*113*", HCBSCompliance!$G$2:$G$455,"*Completed*", HCBSCompliance!$EC$2:$EC$455,"*Partially*")   + COUNTIFS(HCBSCompliance!$I$2:$I$455,$A12, HCBSCompliance!$D$2:$D$455, "*904*", HCBSCompliance!$G$2:$G$455,"*Completed*", HCBSCompliance!$EC$2:$EC$455,"*Partially*")   + COUNTIFS(HCBSCompliance!$I$2:$I$455,$A12, HCBSCompliance!$D$2:$D$455, "*905*", HCBSCompliance!$G$2:$G$455,"*Completed*", HCBSCompliance!$EC$2:$EC$455,"*Partially*")   + COUNTIFS(HCBSCompliance!$I$2:$I$455,$A12, HCBSCompliance!$D$2:$D$455, "*915*", HCBSCompliance!$G$2:$G$455,"*Completed*", HCBSCompliance!$EC$2:$EC$455,"*Partially*")   + COUNTIFS(HCBSCompliance!$I$2:$I$455,$A12, HCBSCompliance!$D$2:$D$455, "*910*", HCBSCompliance!$G$2:$G$455,"*Completed*", HCBSCompliance!$EC$2:$EC$455,"*Partially*")   + COUNTIFS(HCBSCompliance!$I$2:$I$455,$A12, HCBSCompliance!$D$2:$D$455, "*920*", HCBSCompliance!$G$2:$G$455,"*Completed*", HCBSCompliance!$EC$2:$EC$455,"*Partially*")   + COUNTIFS(HCBSCompliance!$I$2:$I$455,$A12, HCBSCompliance!$D$2:$D$455, "096", HCBSCompliance!$G$2:$G$455,"*Submitted*", HCBSCompliance!$EC$2:$EC$455,"*Partially*")   + COUNTIFS(HCBSCompliance!$I$2:$I$455,$A12, HCBSCompliance!$D$2:$D$455, "*113*", HCBSCompliance!$G$2:$G$455,"*Submitted*", HCBSCompliance!$EC$2:$EC$455,"*Partially*")   + COUNTIFS(HCBSCompliance!$I$2:$I$455,$A12, HCBSCompliance!$D$2:$D$455, "*904*", HCBSCompliance!$G$2:$G$455,"*Submitted*", HCBSCompliance!$EC$2:$EC$455,"*Partially*")   + COUNTIFS(HCBSCompliance!$I$2:$I$455,$A12, HCBSCompliance!$D$2:$D$455, "*905*", HCBSCompliance!$G$2:$G$455,"*Submitted*", HCBSCompliance!$EC$2:$EC$455,"*Partially*")   + COUNTIFS(HCBSCompliance!$I$2:$I$455,$A12, HCBSCompliance!$D$2:$D$455, "*915*", HCBSCompliance!$G$2:$G$455,"*Submitted*", HCBSCompliance!$EC$2:$EC$455,"*Partially*")   + COUNTIFS(HCBSCompliance!$I$2:$I$455,$A12, HCBSCompliance!$D$2:$D$455, "*910*", HCBSCompliance!$G$2:$G$455,"*Submitted*", HCBSCompliance!$EC$2:$EC$455,"*Partially*")   + COUNTIFS(HCBSCompliance!$I$2:$I$455,$A12, HCBSCompliance!$D$2:$D$455, "*920*", HCBSCompliance!$G$2:$G$455,"*Submitted*", HCBSCompliance!$EC$2:$EC$455,"*Partially*")   + COUNTIFS(HCBSCompliance!$I$2:$I$455,$A12, HCBSCompliance!$D$2:$D$455, "096", HCBSCompliance!$G$2:$G$455,"*Completed*", HCBSCompliance!$EC$2:$EC$455,"*No*")   + COUNTIFS(HCBSCompliance!$I$2:$I$455,$A12, HCBSCompliance!$D$2:$D$455, "*113*", HCBSCompliance!$G$2:$G$455,"*Completed*", HCBSCompliance!$EC$2:$EC$455,"*No*")   + COUNTIFS(HCBSCompliance!$I$2:$I$455,$A12, HCBSCompliance!$D$2:$D$455, "*904*", HCBSCompliance!$G$2:$G$455,"*Completed*", HCBSCompliance!$EC$2:$EC$455,"*No*")   + COUNTIFS(HCBSCompliance!$I$2:$I$455,$A12, HCBSCompliance!$D$2:$D$455, "*905*", HCBSCompliance!$G$2:$G$455,"*Completed*", HCBSCompliance!$EC$2:$EC$455,"*No*")   + COUNTIFS(HCBSCompliance!$I$2:$I$455,$A12, HCBSCompliance!$D$2:$D$455, "*915*", HCBSCompliance!$G$2:$G$455,"*Completed*", HCBSCompliance!$EC$2:$EC$455,"*No*")   + COUNTIFS(HCBSCompliance!$I$2:$I$455,$A12, HCBSCompliance!$D$2:$D$455, "*910*", HCBSCompliance!$G$2:$G$455,"*Completed*", HCBSCompliance!$EC$2:$EC$455,"*No*")   + COUNTIFS(HCBSCompliance!$I$2:$I$455,$A12, HCBSCompliance!$D$2:$D$455, "*920*", HCBSCompliance!$G$2:$G$455,"*Completed*", HCBSCompliance!$EC$2:$EC$455,"*No*")   + COUNTIFS(HCBSCompliance!$I$2:$I$455,$A12, HCBSCompliance!$D$2:$D$455, "096", HCBSCompliance!$G$2:$G$455,"*Submitted*", HCBSCompliance!$EC$2:$EC$455,"*No*")   + COUNTIFS(HCBSCompliance!$I$2:$I$455,$A12, HCBSCompliance!$D$2:$D$455, "*113*", HCBSCompliance!$G$2:$G$455,"*Submitted*", HCBSCompliance!$EC$2:$EC$455,"*No*")   + COUNTIFS(HCBSCompliance!$I$2:$I$455,$A12, HCBSCompliance!$D$2:$D$455, "*904*", HCBSCompliance!$G$2:$G$455,"*Submitted*", HCBSCompliance!$EC$2:$EC$455,"*No*")   + COUNTIFS(HCBSCompliance!$I$2:$I$455,$A12, HCBSCompliance!$D$2:$D$455, "*905*", HCBSCompliance!$G$2:$G$455,"*Submitted*", HCBSCompliance!$EC$2:$EC$455,"*No*")   + COUNTIFS(HCBSCompliance!$I$2:$I$455,$A12, HCBSCompliance!$D$2:$D$455, "*915*", HCBSCompliance!$G$2:$G$455,"*Submitted*", HCBSCompliance!$EC$2:$EC$455,"*No*")   + COUNTIFS(HCBSCompliance!$I$2:$I$455,$A12, HCBSCompliance!$D$2:$D$455, "*910*", HCBSCompliance!$G$2:$G$455,"*Submitted*", HCBSCompliance!$EC$2:$EC$455,"*No*")   + COUNTIFS(HCBSCompliance!$I$2:$I$455,$A12, HCBSCompliance!$D$2:$D$455, "*920*", HCBSCompliance!$G$2:$G$455,"*Submitted*", HCBSCompliance!$EC$2:$EC$455,"*No*")</f>
        <v>0</v>
      </c>
      <c r="P12" s="55">
        <f>COUNTIFS(HCBSCompliance!$I$2:$I$455,$A12, HCBSCompliance!$D$2:$D$455, "096", HCBSCompliance!$G$2:$G$455,"*Completed*", HCBSCompliance!$EM$2:$EM$455,"*Partially*")   + COUNTIFS(HCBSCompliance!$I$2:$I$455,$A12, HCBSCompliance!$D$2:$D$455, "*113*", HCBSCompliance!$G$2:$G$455,"*Completed*", HCBSCompliance!$EM$2:$EM$455,"*Partially*")   + COUNTIFS(HCBSCompliance!$I$2:$I$455,$A12, HCBSCompliance!$D$2:$D$455, "*904*", HCBSCompliance!$G$2:$G$455,"*Completed*", HCBSCompliance!$EM$2:$EM$455,"*Partially*")   + COUNTIFS(HCBSCompliance!$I$2:$I$455,$A12, HCBSCompliance!$D$2:$D$455, "*905*", HCBSCompliance!$G$2:$G$455,"*Completed*", HCBSCompliance!$EM$2:$EM$455,"*Partially*")   + COUNTIFS(HCBSCompliance!$I$2:$I$455,$A12, HCBSCompliance!$D$2:$D$455, "*915*", HCBSCompliance!$G$2:$G$455,"*Completed*", HCBSCompliance!$EM$2:$EM$455,"*Partially*")   + COUNTIFS(HCBSCompliance!$I$2:$I$455,$A12, HCBSCompliance!$D$2:$D$455, "*910*", HCBSCompliance!$G$2:$G$455,"*Completed*", HCBSCompliance!$EM$2:$EM$455,"*Partially*")   + COUNTIFS(HCBSCompliance!$I$2:$I$455,$A12, HCBSCompliance!$D$2:$D$455, "*920*", HCBSCompliance!$G$2:$G$455,"*Completed*", HCBSCompliance!$EM$2:$EM$455,"*Partially*")   + COUNTIFS(HCBSCompliance!$I$2:$I$455,$A12, HCBSCompliance!$D$2:$D$455, "096", HCBSCompliance!$G$2:$G$455,"*Submitted*", HCBSCompliance!$EM$2:$EM$455,"*Partially*")   + COUNTIFS(HCBSCompliance!$I$2:$I$455,$A12, HCBSCompliance!$D$2:$D$455, "*113*", HCBSCompliance!$G$2:$G$455,"*Submitted*", HCBSCompliance!$EM$2:$EM$455,"*Partially*")   + COUNTIFS(HCBSCompliance!$I$2:$I$455,$A12, HCBSCompliance!$D$2:$D$455, "*904*", HCBSCompliance!$G$2:$G$455,"*Submitted*", HCBSCompliance!$EM$2:$EM$455,"*Partially*")   + COUNTIFS(HCBSCompliance!$I$2:$I$455,$A12, HCBSCompliance!$D$2:$D$455, "*905*", HCBSCompliance!$G$2:$G$455,"*Submitted*", HCBSCompliance!$EM$2:$EM$455,"*Partially*")   + COUNTIFS(HCBSCompliance!$I$2:$I$455,$A12, HCBSCompliance!$D$2:$D$455, "*915*", HCBSCompliance!$G$2:$G$455,"*Submitted*", HCBSCompliance!$EM$2:$EM$455,"*Partially*")   + COUNTIFS(HCBSCompliance!$I$2:$I$455,$A12, HCBSCompliance!$D$2:$D$455, "*910*", HCBSCompliance!$G$2:$G$455,"*Submitted*", HCBSCompliance!$EM$2:$EM$455,"*Partially*")   + COUNTIFS(HCBSCompliance!$I$2:$I$455,$A12, HCBSCompliance!$D$2:$D$455, "*920*", HCBSCompliance!$G$2:$G$455,"*Submitted*", HCBSCompliance!$EM$2:$EM$455,"*Partially*")   + COUNTIFS(HCBSCompliance!$I$2:$I$455,$A12, HCBSCompliance!$D$2:$D$455, "096", HCBSCompliance!$G$2:$G$455,"*Completed*", HCBSCompliance!$EM$2:$EM$455,"*No*")   + COUNTIFS(HCBSCompliance!$I$2:$I$455,$A12, HCBSCompliance!$D$2:$D$455, "*113*", HCBSCompliance!$G$2:$G$455,"*Completed*", HCBSCompliance!$EM$2:$EM$455,"*No*")   + COUNTIFS(HCBSCompliance!$I$2:$I$455,$A12, HCBSCompliance!$D$2:$D$455, "*904*", HCBSCompliance!$G$2:$G$455,"*Completed*", HCBSCompliance!$EM$2:$EM$455,"*No*")   + COUNTIFS(HCBSCompliance!$I$2:$I$455,$A12, HCBSCompliance!$D$2:$D$455, "*905*", HCBSCompliance!$G$2:$G$455,"*Completed*", HCBSCompliance!$EM$2:$EM$455,"*No*")   + COUNTIFS(HCBSCompliance!$I$2:$I$455,$A12, HCBSCompliance!$D$2:$D$455, "*915*", HCBSCompliance!$G$2:$G$455,"*Completed*", HCBSCompliance!$EM$2:$EM$455,"*No*")   + COUNTIFS(HCBSCompliance!$I$2:$I$455,$A12, HCBSCompliance!$D$2:$D$455, "*910*", HCBSCompliance!$G$2:$G$455,"*Completed*", HCBSCompliance!$EM$2:$EM$455,"*No*")   + COUNTIFS(HCBSCompliance!$I$2:$I$455,$A12, HCBSCompliance!$D$2:$D$455, "*920*", HCBSCompliance!$G$2:$G$455,"*Completed*", HCBSCompliance!$EM$2:$EM$455,"*No*")   + COUNTIFS(HCBSCompliance!$I$2:$I$455,$A12, HCBSCompliance!$D$2:$D$455, "096", HCBSCompliance!$G$2:$G$455,"*Submitted*", HCBSCompliance!$EM$2:$EM$455,"*No*")   + COUNTIFS(HCBSCompliance!$I$2:$I$455,$A12, HCBSCompliance!$D$2:$D$455, "*113*", HCBSCompliance!$G$2:$G$455,"*Submitted*", HCBSCompliance!$EM$2:$EM$455,"*No*")   + COUNTIFS(HCBSCompliance!$I$2:$I$455,$A12, HCBSCompliance!$D$2:$D$455, "*904*", HCBSCompliance!$G$2:$G$455,"*Submitted*", HCBSCompliance!$EM$2:$EM$455,"*No*")   + COUNTIFS(HCBSCompliance!$I$2:$I$455,$A12, HCBSCompliance!$D$2:$D$455, "*905*", HCBSCompliance!$G$2:$G$455,"*Submitted*", HCBSCompliance!$EM$2:$EM$455,"*No*")   + COUNTIFS(HCBSCompliance!$I$2:$I$455,$A12, HCBSCompliance!$D$2:$D$455, "*915*", HCBSCompliance!$G$2:$G$455,"*Submitted*", HCBSCompliance!$EM$2:$EM$455,"*No*")   + COUNTIFS(HCBSCompliance!$I$2:$I$455,$A12, HCBSCompliance!$D$2:$D$455, "*910*", HCBSCompliance!$G$2:$G$455,"*Submitted*", HCBSCompliance!$EM$2:$EM$455,"*No*")   + COUNTIFS(HCBSCompliance!$I$2:$I$455,$A12, HCBSCompliance!$D$2:$D$455, "*920*", HCBSCompliance!$G$2:$G$455,"*Submitted*", HCBSCompliance!$EM$2:$EM$455,"*No*")</f>
        <v>0</v>
      </c>
      <c r="Q12" s="55">
        <f>COUNTIFS(HCBSCompliance!$I$2:$I$455,$A12, HCBSCompliance!$D$2:$D$455, "096", HCBSCompliance!$G$2:$G$455,"*Completed*", HCBSCompliance!$ES$2:$ES$455,"*Partially*")   + COUNTIFS(HCBSCompliance!$I$2:$I$455,$A12, HCBSCompliance!$D$2:$D$455, "*113*", HCBSCompliance!$G$2:$G$455,"*Completed*", HCBSCompliance!$ES$2:$ES$455,"*Partially*")   + COUNTIFS(HCBSCompliance!$I$2:$I$455,$A12, HCBSCompliance!$D$2:$D$455, "*904*", HCBSCompliance!$G$2:$G$455,"*Completed*", HCBSCompliance!$ES$2:$ES$455,"*Partially*")   + COUNTIFS(HCBSCompliance!$I$2:$I$455,$A12, HCBSCompliance!$D$2:$D$455, "*905*", HCBSCompliance!$G$2:$G$455,"*Completed*", HCBSCompliance!$ES$2:$ES$455,"*Partially*")   + COUNTIFS(HCBSCompliance!$I$2:$I$455,$A12, HCBSCompliance!$D$2:$D$455, "*915*", HCBSCompliance!$G$2:$G$455,"*Completed*", HCBSCompliance!$ES$2:$ES$455,"*Partially*")   + COUNTIFS(HCBSCompliance!$I$2:$I$455,$A12, HCBSCompliance!$D$2:$D$455, "*910*", HCBSCompliance!$G$2:$G$455,"*Completed*", HCBSCompliance!$ES$2:$ES$455,"*Partially*")   + COUNTIFS(HCBSCompliance!$I$2:$I$455,$A12, HCBSCompliance!$D$2:$D$455, "*920*", HCBSCompliance!$G$2:$G$455,"*Completed*", HCBSCompliance!$ES$2:$ES$455,"*Partially*")   + COUNTIFS(HCBSCompliance!$I$2:$I$455,$A12, HCBSCompliance!$D$2:$D$455, "096", HCBSCompliance!$G$2:$G$455,"*Submitted*", HCBSCompliance!$ES$2:$ES$455,"*Partially*")   + COUNTIFS(HCBSCompliance!$I$2:$I$455,$A12, HCBSCompliance!$D$2:$D$455, "*113*", HCBSCompliance!$G$2:$G$455,"*Submitted*", HCBSCompliance!$ES$2:$ES$455,"*Partially*")   + COUNTIFS(HCBSCompliance!$I$2:$I$455,$A12, HCBSCompliance!$D$2:$D$455, "*904*", HCBSCompliance!$G$2:$G$455,"*Submitted*", HCBSCompliance!$ES$2:$ES$455,"*Partially*")   + COUNTIFS(HCBSCompliance!$I$2:$I$455,$A12, HCBSCompliance!$D$2:$D$455, "*905*", HCBSCompliance!$G$2:$G$455,"*Submitted*", HCBSCompliance!$ES$2:$ES$455,"*Partially*")   + COUNTIFS(HCBSCompliance!$I$2:$I$455,$A12, HCBSCompliance!$D$2:$D$455, "*915*", HCBSCompliance!$G$2:$G$455,"*Submitted*", HCBSCompliance!$ES$2:$ES$455,"*Partially*")   + COUNTIFS(HCBSCompliance!$I$2:$I$455,$A12, HCBSCompliance!$D$2:$D$455, "*910*", HCBSCompliance!$G$2:$G$455,"*Submitted*", HCBSCompliance!$ES$2:$ES$455,"*Partially*")   + COUNTIFS(HCBSCompliance!$I$2:$I$455,$A12, HCBSCompliance!$D$2:$D$455, "*920*", HCBSCompliance!$G$2:$G$455,"*Submitted*", HCBSCompliance!$ES$2:$ES$455,"*Partially*")   + COUNTIFS(HCBSCompliance!$I$2:$I$455,$A12, HCBSCompliance!$D$2:$D$455, "096", HCBSCompliance!$G$2:$G$455,"*Completed*", HCBSCompliance!$ES$2:$ES$455,"*No*")   + COUNTIFS(HCBSCompliance!$I$2:$I$455,$A12, HCBSCompliance!$D$2:$D$455, "*113*", HCBSCompliance!$G$2:$G$455,"*Completed*", HCBSCompliance!$ES$2:$ES$455,"*No*")   + COUNTIFS(HCBSCompliance!$I$2:$I$455,$A12, HCBSCompliance!$D$2:$D$455, "*904*", HCBSCompliance!$G$2:$G$455,"*Completed*", HCBSCompliance!$ES$2:$ES$455,"*No*")   + COUNTIFS(HCBSCompliance!$I$2:$I$455,$A12, HCBSCompliance!$D$2:$D$455, "*905*", HCBSCompliance!$G$2:$G$455,"*Completed*", HCBSCompliance!$ES$2:$ES$455,"*No*")   + COUNTIFS(HCBSCompliance!$I$2:$I$455,$A12, HCBSCompliance!$D$2:$D$455, "*915*", HCBSCompliance!$G$2:$G$455,"*Completed*", HCBSCompliance!$ES$2:$ES$455,"*No*")   + COUNTIFS(HCBSCompliance!$I$2:$I$455,$A12, HCBSCompliance!$D$2:$D$455, "*910*", HCBSCompliance!$G$2:$G$455,"*Completed*", HCBSCompliance!$ES$2:$ES$455,"*No*")   + COUNTIFS(HCBSCompliance!$I$2:$I$455,$A12, HCBSCompliance!$D$2:$D$455, "*920*", HCBSCompliance!$G$2:$G$455,"*Completed*", HCBSCompliance!$ES$2:$ES$455,"*No*")   + COUNTIFS(HCBSCompliance!$I$2:$I$455,$A12, HCBSCompliance!$D$2:$D$455, "096", HCBSCompliance!$G$2:$G$455,"*Submitted*", HCBSCompliance!$ES$2:$ES$455,"*No*")   + COUNTIFS(HCBSCompliance!$I$2:$I$455,$A12, HCBSCompliance!$D$2:$D$455, "*113*", HCBSCompliance!$G$2:$G$455,"*Submitted*", HCBSCompliance!$ES$2:$ES$455,"*No*")   + COUNTIFS(HCBSCompliance!$I$2:$I$455,$A12, HCBSCompliance!$D$2:$D$455, "*904*", HCBSCompliance!$G$2:$G$455,"*Submitted*", HCBSCompliance!$ES$2:$ES$455,"*No*")   + COUNTIFS(HCBSCompliance!$I$2:$I$455,$A12, HCBSCompliance!$D$2:$D$455, "*905*", HCBSCompliance!$G$2:$G$455,"*Submitted*", HCBSCompliance!$ES$2:$ES$455,"*No*")   + COUNTIFS(HCBSCompliance!$I$2:$I$455,$A12, HCBSCompliance!$D$2:$D$455, "*915*", HCBSCompliance!$G$2:$G$455,"*Submitted*", HCBSCompliance!$ES$2:$ES$455,"*No*")   + COUNTIFS(HCBSCompliance!$I$2:$I$455,$A12, HCBSCompliance!$D$2:$D$455, "*910*", HCBSCompliance!$G$2:$G$455,"*Submitted*", HCBSCompliance!$ES$2:$ES$455,"*No*")   + COUNTIFS(HCBSCompliance!$I$2:$I$455,$A12, HCBSCompliance!$D$2:$D$455, "*920*", HCBSCompliance!$G$2:$G$455,"*Submitted*", HCBSCompliance!$ES$2:$ES$455,"*No*")</f>
        <v>0</v>
      </c>
      <c r="R12" s="55">
        <f>COUNTIFS(HCBSCompliance!$I$2:$I$455,$A12, HCBSCompliance!$D$2:$D$455, "096", HCBSCompliance!$G$2:$G$455,"*Completed*", HCBSCompliance!$EY$2:$EY$455,"*Partially*")   + COUNTIFS(HCBSCompliance!$I$2:$I$455,$A12, HCBSCompliance!$D$2:$D$455, "*113*", HCBSCompliance!$G$2:$G$455,"*Completed*", HCBSCompliance!$EY$2:$EY$455,"*Partially*")   + COUNTIFS(HCBSCompliance!$I$2:$I$455,$A12, HCBSCompliance!$D$2:$D$455, "*904*", HCBSCompliance!$G$2:$G$455,"*Completed*", HCBSCompliance!$EY$2:$EY$455,"*Partially*")   + COUNTIFS(HCBSCompliance!$I$2:$I$455,$A12, HCBSCompliance!$D$2:$D$455, "*905*", HCBSCompliance!$G$2:$G$455,"*Completed*", HCBSCompliance!$EY$2:$EY$455,"*Partially*")   + COUNTIFS(HCBSCompliance!$I$2:$I$455,$A12, HCBSCompliance!$D$2:$D$455, "*915*", HCBSCompliance!$G$2:$G$455,"*Completed*", HCBSCompliance!$EY$2:$EY$455,"*Partially*")   + COUNTIFS(HCBSCompliance!$I$2:$I$455,$A12, HCBSCompliance!$D$2:$D$455, "*910*", HCBSCompliance!$G$2:$G$455,"*Completed*", HCBSCompliance!$EY$2:$EY$455,"*Partially*")   + COUNTIFS(HCBSCompliance!$I$2:$I$455,$A12, HCBSCompliance!$D$2:$D$455, "*920*", HCBSCompliance!$G$2:$G$455,"*Completed*", HCBSCompliance!$EY$2:$EY$455,"*Partially*")   + COUNTIFS(HCBSCompliance!$I$2:$I$455,$A12, HCBSCompliance!$D$2:$D$455, "096", HCBSCompliance!$G$2:$G$455,"*Submitted*", HCBSCompliance!$EY$2:$EY$455,"*Partially*")   + COUNTIFS(HCBSCompliance!$I$2:$I$455,$A12, HCBSCompliance!$D$2:$D$455, "*113*", HCBSCompliance!$G$2:$G$455,"*Submitted*", HCBSCompliance!$EY$2:$EY$455,"*Partially*")   + COUNTIFS(HCBSCompliance!$I$2:$I$455,$A12, HCBSCompliance!$D$2:$D$455, "*904*", HCBSCompliance!$G$2:$G$455,"*Submitted*", HCBSCompliance!$EY$2:$EY$455,"*Partially*")   + COUNTIFS(HCBSCompliance!$I$2:$I$455,$A12, HCBSCompliance!$D$2:$D$455, "*905*", HCBSCompliance!$G$2:$G$455,"*Submitted*", HCBSCompliance!$EY$2:$EY$455,"*Partially*")   + COUNTIFS(HCBSCompliance!$I$2:$I$455,$A12, HCBSCompliance!$D$2:$D$455, "*915*", HCBSCompliance!$G$2:$G$455,"*Submitted*", HCBSCompliance!$EY$2:$EY$455,"*Partially*")   + COUNTIFS(HCBSCompliance!$I$2:$I$455,$A12, HCBSCompliance!$D$2:$D$455, "*910*", HCBSCompliance!$G$2:$G$455,"*Submitted*", HCBSCompliance!$EY$2:$EY$455,"*Partially*")   + COUNTIFS(HCBSCompliance!$I$2:$I$455,$A12, HCBSCompliance!$D$2:$D$455, "*920*", HCBSCompliance!$G$2:$G$455,"*Submitted*", HCBSCompliance!$EY$2:$EY$455,"*Partially*")   + COUNTIFS(HCBSCompliance!$I$2:$I$455,$A12, HCBSCompliance!$D$2:$D$455, "096", HCBSCompliance!$G$2:$G$455,"*Completed*", HCBSCompliance!$EY$2:$EY$455,"*No*")   + COUNTIFS(HCBSCompliance!$I$2:$I$455,$A12, HCBSCompliance!$D$2:$D$455, "*113*", HCBSCompliance!$G$2:$G$455,"*Completed*", HCBSCompliance!$EY$2:$EY$455,"*No*")   + COUNTIFS(HCBSCompliance!$I$2:$I$455,$A12, HCBSCompliance!$D$2:$D$455, "*904*", HCBSCompliance!$G$2:$G$455,"*Completed*", HCBSCompliance!$EY$2:$EY$455,"*No*")   + COUNTIFS(HCBSCompliance!$I$2:$I$455,$A12, HCBSCompliance!$D$2:$D$455, "*905*", HCBSCompliance!$G$2:$G$455,"*Completed*", HCBSCompliance!$EY$2:$EY$455,"*No*")   + COUNTIFS(HCBSCompliance!$I$2:$I$455,$A12, HCBSCompliance!$D$2:$D$455, "*915*", HCBSCompliance!$G$2:$G$455,"*Completed*", HCBSCompliance!$EY$2:$EY$455,"*No*")   + COUNTIFS(HCBSCompliance!$I$2:$I$455,$A12, HCBSCompliance!$D$2:$D$455, "*910*", HCBSCompliance!$G$2:$G$455,"*Completed*", HCBSCompliance!$EY$2:$EY$455,"*No*")   + COUNTIFS(HCBSCompliance!$I$2:$I$455,$A12, HCBSCompliance!$D$2:$D$455, "*920*", HCBSCompliance!$G$2:$G$455,"*Completed*", HCBSCompliance!$EY$2:$EY$455,"*No*")   + COUNTIFS(HCBSCompliance!$I$2:$I$455,$A12, HCBSCompliance!$D$2:$D$455, "096", HCBSCompliance!$G$2:$G$455,"*Submitted*", HCBSCompliance!$EY$2:$EY$455,"*No*")   + COUNTIFS(HCBSCompliance!$I$2:$I$455,$A12, HCBSCompliance!$D$2:$D$455, "*113*", HCBSCompliance!$G$2:$G$455,"*Submitted*", HCBSCompliance!$EY$2:$EY$455,"*No*")   + COUNTIFS(HCBSCompliance!$I$2:$I$455,$A12, HCBSCompliance!$D$2:$D$455, "*904*", HCBSCompliance!$G$2:$G$455,"*Submitted*", HCBSCompliance!$EY$2:$EY$455,"*No*")   + COUNTIFS(HCBSCompliance!$I$2:$I$455,$A12, HCBSCompliance!$D$2:$D$455, "*905*", HCBSCompliance!$G$2:$G$455,"*Submitted*", HCBSCompliance!$EY$2:$EY$455,"*No*")   + COUNTIFS(HCBSCompliance!$I$2:$I$455,$A12, HCBSCompliance!$D$2:$D$455, "*915*", HCBSCompliance!$G$2:$G$455,"*Submitted*", HCBSCompliance!$EY$2:$EY$455,"*No*")   + COUNTIFS(HCBSCompliance!$I$2:$I$455,$A12, HCBSCompliance!$D$2:$D$455, "*910*", HCBSCompliance!$G$2:$G$455,"*Submitted*", HCBSCompliance!$EY$2:$EY$455,"*No*")   + COUNTIFS(HCBSCompliance!$I$2:$I$455,$A12, HCBSCompliance!$D$2:$D$455, "*920*", HCBSCompliance!$G$2:$G$455,"*Submitted*", HCBSCompliance!$EY$2:$EY$455,"*No*")</f>
        <v>0</v>
      </c>
    </row>
    <row r="13" spans="1:64" hidden="1" x14ac:dyDescent="0.2">
      <c r="A13" s="54" t="s">
        <v>274</v>
      </c>
      <c r="B13" s="55">
        <f>COUNTIFS(HCBSCompliance!$I$2:$I$455,$A13, HCBSCompliance!$D$2:$D$455, "096")  +COUNTIFS(HCBSCompliance!$I$2:$I$455,$A13, HCBSCompliance!$D$2:$D$455, "*113*")  +COUNTIFS(HCBSCompliance!$I$2:$I$455,$A13, HCBSCompliance!$D$2:$D$455, "*904*")  +COUNTIFS(HCBSCompliance!$I$2:$I$455,$A13, HCBSCompliance!$D$2:$D$455, "*905*")  +COUNTIFS(HCBSCompliance!$I$2:$I$455,$A13, HCBSCompliance!$D$2:$D$455, "*915*")  +COUNTIFS(HCBSCompliance!$I$2:$I$455,$A13, HCBSCompliance!$D$2:$D$455, "*910*")  +COUNTIFS(HCBSCompliance!$I$2:$I$455,$A13, HCBSCompliance!$D$2:$D$455, "*920*")</f>
        <v>0</v>
      </c>
      <c r="C13" s="55">
        <f>COUNTIFS(HCBSCompliance!$I$2:$I$455,$A13, HCBSCompliance!$D$2:$D$455, "096", HCBSCompliance!$G$2:$G$455,"*Completed*")  +COUNTIFS(HCBSCompliance!$I$2:$I$455,$A13, HCBSCompliance!$D$2:$D$455, "*113*", HCBSCompliance!$G$2:$G$455,"*Completed*")  +COUNTIFS(HCBSCompliance!$I$2:$I$455,$A13, HCBSCompliance!$D$2:$D$455, "*904*", HCBSCompliance!$G$2:$G$455,"*Completed*")  +COUNTIFS(HCBSCompliance!$I$2:$I$455,$A13, HCBSCompliance!$D$2:$D$455, "*905*", HCBSCompliance!$G$2:$G$455,"*Completed*")  +COUNTIFS(HCBSCompliance!$I$2:$I$455,$A13, HCBSCompliance!$D$2:$D$455, "*915*", HCBSCompliance!$G$2:$G$455,"*Completed*")  +COUNTIFS(HCBSCompliance!$I$2:$I$455,$A13, HCBSCompliance!$D$2:$D$455, "*910*", HCBSCompliance!$G$2:$G$455,"*Completed*")  +COUNTIFS(HCBSCompliance!$I$2:$I$455,$A13, HCBSCompliance!$D$2:$D$455, "*920*", HCBSCompliance!$G$2:$G$455,"*Completed*")  +COUNTIFS(HCBSCompliance!$I$2:$I$455,$A13, HCBSCompliance!$D$2:$D$455, "096", HCBSCompliance!$G$2:$G$455,"*Submitted*")  +COUNTIFS(HCBSCompliance!$I$2:$I$455,$A13, HCBSCompliance!$D$2:$D$455, "*113*", HCBSCompliance!$G$2:$G$455,"*Submitted*")  +COUNTIFS(HCBSCompliance!$I$2:$I$455,$A13, HCBSCompliance!$D$2:$D$455, "*904*", HCBSCompliance!$G$2:$G$455,"*Submitted*")  +COUNTIFS(HCBSCompliance!$I$2:$I$455,$A13, HCBSCompliance!$D$2:$D$455, "*905*", HCBSCompliance!$G$2:$G$455,"*Submitted*")  +COUNTIFS(HCBSCompliance!$I$2:$I$455,$A13, HCBSCompliance!$D$2:$D$455, "*915*", HCBSCompliance!$G$2:$G$455,"*Submitted*")  +COUNTIFS(HCBSCompliance!$I$2:$I$455,$A13, HCBSCompliance!$D$2:$D$455, "*910*", HCBSCompliance!$G$2:$G$455,"*Submitted*")  +COUNTIFS(HCBSCompliance!$I$2:$I$455,$A13, HCBSCompliance!$D$2:$D$455, "*920*", HCBSCompliance!$G$2:$G$455,"*Submitted*")</f>
        <v>0</v>
      </c>
      <c r="D13" s="56" t="str">
        <f t="shared" si="0"/>
        <v>n/a</v>
      </c>
      <c r="E13" s="56" t="str">
        <f>IFERROR((COUNTIFS(HCBSCompliance!$I$2:$I$455,$A13, HCBSCompliance!$D$2:$D$455, "096", HCBSCompliance!$FA$2:$FA$455,"*no*", HCBSCompliance!$G$2:$G$455, "*Completed*") + COUNTIFS(HCBSCompliance!$I$2:$I$455,$A13, HCBSCompliance!$D$2:$D$455, "*113*", HCBSCompliance!$FA$2:$FA$455,"*no*", HCBSCompliance!$G$2:$G$455, "*Completed*") + COUNTIFS(HCBSCompliance!$I$2:$I$455,$A13, HCBSCompliance!$D$2:$D$455, "*904*", HCBSCompliance!$FA$2:$FA$455,"*no*", HCBSCompliance!$G$2:$G$455, "*Completed*") + COUNTIFS(HCBSCompliance!$I$2:$I$455,$A13, HCBSCompliance!$D$2:$D$455, "*905*", HCBSCompliance!$FA$2:$FA$455,"*no*", HCBSCompliance!$G$2:$G$455, "*Completed*") + COUNTIFS(HCBSCompliance!$I$2:$I$455,$A13, HCBSCompliance!$D$2:$D$455, "*915*", HCBSCompliance!$FA$2:$FA$455,"*no*", HCBSCompliance!$G$2:$G$455, "*Completed*") + COUNTIFS(HCBSCompliance!$I$2:$I$455,$A13, HCBSCompliance!$D$2:$D$455, "*910*", HCBSCompliance!$FA$2:$FA$455,"*no*", HCBSCompliance!$G$2:$G$455, "*Completed*") + COUNTIFS(HCBSCompliance!$I$2:$I$455,$A13, HCBSCompliance!$D$2:$D$455, "*920*", HCBSCompliance!$FA$2:$FA$455,"*no*", HCBSCompliance!$G$2:$G$455, "*Completed*") + COUNTIFS(HCBSCompliance!$I$2:$I$455,$A13, HCBSCompliance!$D$2:$D$455, "096", HCBSCompliance!$FA$2:$FA$455,"*no*", HCBSCompliance!$G$2:$G$455, "*Submitted*") + COUNTIFS(HCBSCompliance!$I$2:$I$455,$A13, HCBSCompliance!$D$2:$D$455, "*113*", HCBSCompliance!$FA$2:$FA$455,"*no*", HCBSCompliance!$G$2:$G$455, "*Submitted*") + COUNTIFS(HCBSCompliance!$I$2:$I$455,$A13, HCBSCompliance!$D$2:$D$455, "*904*", HCBSCompliance!$FA$2:$FA$455,"*no*", HCBSCompliance!$G$2:$G$455, "*Submitted*") + COUNTIFS(HCBSCompliance!$I$2:$I$455,$A13, HCBSCompliance!$D$2:$D$455, "*905*", HCBSCompliance!$FA$2:$FA$455,"*no*", HCBSCompliance!$G$2:$G$455, "*Submitted*") + COUNTIFS(HCBSCompliance!$I$2:$I$455,$A13, HCBSCompliance!$D$2:$D$455, "*915*", HCBSCompliance!$FA$2:$FA$455,"*no*", HCBSCompliance!$G$2:$G$455, "*Submitted*") + COUNTIFS(HCBSCompliance!$I$2:$I$455,$A13, HCBSCompliance!$D$2:$D$455, "*910*", HCBSCompliance!$FA$2:$FA$455,"*no*", HCBSCompliance!$G$2:$G$455, "*Submitted*") + COUNTIFS(HCBSCompliance!$I$2:$I$455,$A13, HCBSCompliance!$D$2:$D$455, "*920*", HCBSCompliance!$FA$2:$FA$455,"*no*", HCBSCompliance!$G$2:$G$455, "*Submitted*"))  /  $C13, "n/a")</f>
        <v>n/a</v>
      </c>
      <c r="F13" s="56" t="str">
        <f>IFERROR((COUNTIFS(HCBSCompliance!$I$2:$I$455,$A13, HCBSCompliance!$D$2:$D$455, "096", HCBSCompliance!$FA$2:$FA$455,"*yes*", HCBSCompliance!$G$2:$G$455, "*Completed*") + COUNTIFS(HCBSCompliance!$I$2:$I$455,$A13, HCBSCompliance!$D$2:$D$455, "*113*", HCBSCompliance!$FA$2:$FA$455,"*yes*", HCBSCompliance!$G$2:$G$455, "*Completed*") + COUNTIFS(HCBSCompliance!$I$2:$I$455,$A13, HCBSCompliance!$D$2:$D$455, "*904*", HCBSCompliance!$FA$2:$FA$455,"*yes*", HCBSCompliance!$G$2:$G$455, "*Completed*") + COUNTIFS(HCBSCompliance!$I$2:$I$455,$A13, HCBSCompliance!$D$2:$D$455, "*905*", HCBSCompliance!$FA$2:$FA$455,"*yes*", HCBSCompliance!$G$2:$G$455, "*Completed*") + COUNTIFS(HCBSCompliance!$I$2:$I$455,$A13, HCBSCompliance!$D$2:$D$455, "*915*", HCBSCompliance!$FA$2:$FA$455,"*yes*", HCBSCompliance!$G$2:$G$455, "*Completed*") + COUNTIFS(HCBSCompliance!$I$2:$I$455,$A13, HCBSCompliance!$D$2:$D$455, "*910*", HCBSCompliance!$FA$2:$FA$455,"*yes*", HCBSCompliance!$G$2:$G$455, "*Completed*") + COUNTIFS(HCBSCompliance!$I$2:$I$455,$A13, HCBSCompliance!$D$2:$D$455, "*920*", HCBSCompliance!$FA$2:$FA$455,"*yes*", HCBSCompliance!$G$2:$G$455, "*Completed*") + COUNTIFS(HCBSCompliance!$I$2:$I$455,$A13, HCBSCompliance!$D$2:$D$455, "096", HCBSCompliance!$FA$2:$FA$455,"*yes*", HCBSCompliance!$G$2:$G$455, "*Submitted*") + COUNTIFS(HCBSCompliance!$I$2:$I$455,$A13, HCBSCompliance!$D$2:$D$455, "*113*", HCBSCompliance!$FA$2:$FA$455,"*yes*", HCBSCompliance!$G$2:$G$455, "*Submitted*") + COUNTIFS(HCBSCompliance!$I$2:$I$455,$A13, HCBSCompliance!$D$2:$D$455, "*904*", HCBSCompliance!$FA$2:$FA$455,"*yes*", HCBSCompliance!$G$2:$G$455, "*Submitted*") + COUNTIFS(HCBSCompliance!$I$2:$I$455,$A13, HCBSCompliance!$D$2:$D$455, "*905*", HCBSCompliance!$FA$2:$FA$455,"*yes*", HCBSCompliance!$G$2:$G$455, "*Submitted*") + COUNTIFS(HCBSCompliance!$I$2:$I$455,$A13, HCBSCompliance!$D$2:$D$455, "*915*", HCBSCompliance!$FA$2:$FA$455,"*yes*", HCBSCompliance!$G$2:$G$455, "*Submitted*") + COUNTIFS(HCBSCompliance!$I$2:$I$455,$A13, HCBSCompliance!$D$2:$D$455, "*910*", HCBSCompliance!$FA$2:$FA$455,"*yes*", HCBSCompliance!$G$2:$G$455, "*Submitted*") + COUNTIFS(HCBSCompliance!$I$2:$I$455,$A13, HCBSCompliance!$D$2:$D$455, "*920*", HCBSCompliance!$FA$2:$FA$455,"*yes*", HCBSCompliance!$G$2:$G$455, "*Submitted*"))  /  $C13, "n/a")</f>
        <v>n/a</v>
      </c>
      <c r="G13" s="57" t="str">
        <f>IFERROR((COUNTIFS(HCBSCompliance!$D$2:$D$455, "096", HCBSCompliance!$I$2:$I$455, $A13, HCBSCompliance!$G$2:$G$455, "*Completed*", HCBSCompliance!$FE$2:$FE$455, "TRUE") + COUNTIFS(HCBSCompliance!$D$2:$D$455, "*113*", HCBSCompliance!$I$2:$I$455, $A13, HCBSCompliance!$G$2:$G$455, "*Completed*", HCBSCompliance!$FE$2:$FE$455, "TRUE") + COUNTIFS(HCBSCompliance!$D$2:$D$455, "*904*", HCBSCompliance!$I$2:$I$455, $A13, HCBSCompliance!$G$2:$G$455, "*Completed*", HCBSCompliance!$FE$2:$FE$455, "TRUE") + COUNTIFS(HCBSCompliance!$D$2:$D$455, "*905*", HCBSCompliance!$I$2:$I$455, $A13, HCBSCompliance!$G$2:$G$455, "*Completed*", HCBSCompliance!$FE$2:$FE$455, "TRUE") + COUNTIFS(HCBSCompliance!$D$2:$D$455, "*915*", HCBSCompliance!$I$2:$I$455, $A13, HCBSCompliance!$G$2:$G$455, "*Completed*", HCBSCompliance!$FE$2:$FE$455, "TRUE") + COUNTIFS(HCBSCompliance!$D$2:$D$455, "*910*", HCBSCompliance!$I$2:$I$455, $A13, HCBSCompliance!$G$2:$G$455, "*Completed*", HCBSCompliance!$FE$2:$FE$455, "TRUE") + COUNTIFS(HCBSCompliance!$D$2:$D$455, "*920*", HCBSCompliance!$I$2:$I$455, $A13, HCBSCompliance!$G$2:$G$455, "*Completed*", HCBSCompliance!$FE$2:$FE$455, "TRUE") + COUNTIFS(HCBSCompliance!$D$2:$D$455, "096", HCBSCompliance!$I$2:$I$455, $A13, HCBSCompliance!$G$2:$G$455, "*Submitted*", HCBSCompliance!$FE$2:$FE$455, "TRUE") + COUNTIFS(HCBSCompliance!$D$2:$D$455, "*113*", HCBSCompliance!$I$2:$I$455, $A13, HCBSCompliance!$G$2:$G$455, "*Submitted*", HCBSCompliance!$FE$2:$FE$455, "TRUE") + COUNTIFS(HCBSCompliance!$D$2:$D$455, "*904*", HCBSCompliance!$I$2:$I$455, $A13, HCBSCompliance!$G$2:$G$455, "*Submitted*", HCBSCompliance!$FE$2:$FE$455, "TRUE") + COUNTIFS(HCBSCompliance!$D$2:$D$455, "*905*", HCBSCompliance!$I$2:$I$455, $A13, HCBSCompliance!$G$2:$G$455, "*Submitted*", HCBSCompliance!$FE$2:$FE$455, "TRUE") + COUNTIFS(HCBSCompliance!$D$2:$D$455, "*915*", HCBSCompliance!$I$2:$I$455, $A13, HCBSCompliance!$G$2:$G$455, "*Submitted*", HCBSCompliance!$FE$2:$FE$455, "TRUE") + COUNTIFS(HCBSCompliance!$D$2:$D$455, "*910*", HCBSCompliance!$I$2:$I$455, $A13, HCBSCompliance!$G$2:$G$455, "*Submitted*", HCBSCompliance!$FE$2:$FE$455, "TRUE") + COUNTIFS(HCBSCompliance!$D$2:$D$455, "*920*", HCBSCompliance!$I$2:$I$455, $A13, HCBSCompliance!$G$2:$G$455, "*Submitted*", HCBSCompliance!$FE$2:$FE$455, "TRUE")) /  $C13, "n/a")</f>
        <v>n/a</v>
      </c>
      <c r="H13" s="57"/>
      <c r="I13" s="55">
        <f>COUNTIFS(HCBSCompliance!$I$2:$I$455,$A13, HCBSCompliance!$D$2:$D$455, "096", HCBSCompliance!$G$2:$G$455,"*Completed*", HCBSCompliance!$BC$2:$BC$455,"*Partially*")   + COUNTIFS(HCBSCompliance!$I$2:$I$455,$A13, HCBSCompliance!$D$2:$D$455, "*113*", HCBSCompliance!$G$2:$G$455,"*Completed*", HCBSCompliance!$BC$2:$BC$455,"*Partially*")   + COUNTIFS(HCBSCompliance!$I$2:$I$455,$A13, HCBSCompliance!$D$2:$D$455, "*904*", HCBSCompliance!$G$2:$G$455,"*Completed*", HCBSCompliance!$BC$2:$BC$455,"*Partially*")   + COUNTIFS(HCBSCompliance!$I$2:$I$455,$A13, HCBSCompliance!$D$2:$D$455, "*905*", HCBSCompliance!$G$2:$G$455,"*Completed*", HCBSCompliance!$BC$2:$BC$455,"*Partially*")   + COUNTIFS(HCBSCompliance!$I$2:$I$455,$A13, HCBSCompliance!$D$2:$D$455, "*915*", HCBSCompliance!$G$2:$G$455,"*Completed*", HCBSCompliance!$BC$2:$BC$455,"*Partially*")   + COUNTIFS(HCBSCompliance!$I$2:$I$455,$A13, HCBSCompliance!$D$2:$D$455, "*910*", HCBSCompliance!$G$2:$G$455,"*Completed*", HCBSCompliance!$BC$2:$BC$455,"*Partially*")   + COUNTIFS(HCBSCompliance!$I$2:$I$455,$A13, HCBSCompliance!$D$2:$D$455, "*920*", HCBSCompliance!$G$2:$G$455,"*Completed*", HCBSCompliance!$BC$2:$BC$455,"*Partially*")   + COUNTIFS(HCBSCompliance!$I$2:$I$455,$A13, HCBSCompliance!$D$2:$D$455, "096", HCBSCompliance!$G$2:$G$455,"*Submitted*", HCBSCompliance!$BC$2:$BC$455,"*Partially*")   + COUNTIFS(HCBSCompliance!$I$2:$I$455,$A13, HCBSCompliance!$D$2:$D$455, "*113*", HCBSCompliance!$G$2:$G$455,"*Submitted*", HCBSCompliance!$BC$2:$BC$455,"*Partially*")   + COUNTIFS(HCBSCompliance!$I$2:$I$455,$A13, HCBSCompliance!$D$2:$D$455, "*904*", HCBSCompliance!$G$2:$G$455,"*Submitted*", HCBSCompliance!$BC$2:$BC$455,"*Partially*")   + COUNTIFS(HCBSCompliance!$I$2:$I$455,$A13, HCBSCompliance!$D$2:$D$455, "*905*", HCBSCompliance!$G$2:$G$455,"*Submitted*", HCBSCompliance!$BC$2:$BC$455,"*Partially*")   + COUNTIFS(HCBSCompliance!$I$2:$I$455,$A13, HCBSCompliance!$D$2:$D$455, "*915*", HCBSCompliance!$G$2:$G$455,"*Submitted*", HCBSCompliance!$BC$2:$BC$455,"*Partially*")   + COUNTIFS(HCBSCompliance!$I$2:$I$455,$A13, HCBSCompliance!$D$2:$D$455, "*910*", HCBSCompliance!$G$2:$G$455,"*Submitted*", HCBSCompliance!$BC$2:$BC$455,"*Partially*")   + COUNTIFS(HCBSCompliance!$I$2:$I$455,$A13, HCBSCompliance!$D$2:$D$455, "*920*", HCBSCompliance!$G$2:$G$455,"*Submitted*", HCBSCompliance!$BC$2:$BC$455,"*Partially*")   + COUNTIFS(HCBSCompliance!$I$2:$I$455,$A13, HCBSCompliance!$D$2:$D$455, "096", HCBSCompliance!$G$2:$G$455,"*Completed*", HCBSCompliance!$BC$2:$BC$455,"*NotMet*")   + COUNTIFS(HCBSCompliance!$I$2:$I$455,$A13, HCBSCompliance!$D$2:$D$455, "*113*", HCBSCompliance!$G$2:$G$455,"*Completed*", HCBSCompliance!$BC$2:$BC$455,"*NotMet*")   + COUNTIFS(HCBSCompliance!$I$2:$I$455,$A13, HCBSCompliance!$D$2:$D$455, "*904*", HCBSCompliance!$G$2:$G$455,"*Completed*", HCBSCompliance!$BC$2:$BC$455,"*NotMet*")   + COUNTIFS(HCBSCompliance!$I$2:$I$455,$A13, HCBSCompliance!$D$2:$D$455, "*905*", HCBSCompliance!$G$2:$G$455,"*Completed*", HCBSCompliance!$BC$2:$BC$455,"*NotMet*")   + COUNTIFS(HCBSCompliance!$I$2:$I$455,$A13, HCBSCompliance!$D$2:$D$455, "*915*", HCBSCompliance!$G$2:$G$455,"*Completed*", HCBSCompliance!$BC$2:$BC$455,"*NotMet*")   + COUNTIFS(HCBSCompliance!$I$2:$I$455,$A13, HCBSCompliance!$D$2:$D$455, "*910*", HCBSCompliance!$G$2:$G$455,"*Completed*", HCBSCompliance!$BC$2:$BC$455,"*NotMet*")   + COUNTIFS(HCBSCompliance!$I$2:$I$455,$A13, HCBSCompliance!$D$2:$D$455, "*920*", HCBSCompliance!$G$2:$G$455,"*Completed*", HCBSCompliance!$BC$2:$BC$455,"*NotMet*")   + COUNTIFS(HCBSCompliance!$I$2:$I$455,$A13, HCBSCompliance!$D$2:$D$455, "096", HCBSCompliance!$G$2:$G$455,"*Submitted*", HCBSCompliance!$BC$2:$BC$455,"*NotMet*")   + COUNTIFS(HCBSCompliance!$I$2:$I$455,$A13, HCBSCompliance!$D$2:$D$455, "*113*", HCBSCompliance!$G$2:$G$455,"*Submitted*", HCBSCompliance!$BC$2:$BC$455,"*NotMet*")   + COUNTIFS(HCBSCompliance!$I$2:$I$455,$A13, HCBSCompliance!$D$2:$D$455, "*904*", HCBSCompliance!$G$2:$G$455,"*Submitted*", HCBSCompliance!$BC$2:$BC$455,"*NotMet*")   + COUNTIFS(HCBSCompliance!$I$2:$I$455,$A13, HCBSCompliance!$D$2:$D$455, "*905*", HCBSCompliance!$G$2:$G$455,"*Submitted*", HCBSCompliance!$BC$2:$BC$455,"*NotMet*")   + COUNTIFS(HCBSCompliance!$I$2:$I$455,$A13, HCBSCompliance!$D$2:$D$455, "*915*", HCBSCompliance!$G$2:$G$455,"*Submitted*", HCBSCompliance!$BC$2:$BC$455,"*NotMet*")   + COUNTIFS(HCBSCompliance!$I$2:$I$455,$A13, HCBSCompliance!$D$2:$D$455, "*910*", HCBSCompliance!$G$2:$G$455,"*Submitted*", HCBSCompliance!$BC$2:$BC$455,"*NotMet*")   + COUNTIFS(HCBSCompliance!$I$2:$I$455,$A13, HCBSCompliance!$D$2:$D$455, "*920*", HCBSCompliance!$G$2:$G$455,"*Submitted*", HCBSCompliance!$BC$2:$BC$455,"*NotMet*")</f>
        <v>0</v>
      </c>
      <c r="J13" s="55">
        <f>COUNTIFS(HCBSCompliance!$I$2:$I$455,$A13, HCBSCompliance!$D$2:$D$455, "096", HCBSCompliance!$G$2:$G$455,"*Completed*", HCBSCompliance!$BI$2:$BI$455,"*Partially*")   + COUNTIFS(HCBSCompliance!$I$2:$I$455,$A13, HCBSCompliance!$D$2:$D$455, "*113*", HCBSCompliance!$G$2:$G$455,"*Completed*", HCBSCompliance!$BI$2:$BI$455,"*Partially*")   + COUNTIFS(HCBSCompliance!$I$2:$I$455,$A13, HCBSCompliance!$D$2:$D$455, "*904*", HCBSCompliance!$G$2:$G$455,"*Completed*", HCBSCompliance!$BI$2:$BI$455,"*Partially*")   + COUNTIFS(HCBSCompliance!$I$2:$I$455,$A13, HCBSCompliance!$D$2:$D$455, "*905*", HCBSCompliance!$G$2:$G$455,"*Completed*", HCBSCompliance!$BI$2:$BI$455,"*Partially*")   + COUNTIFS(HCBSCompliance!$I$2:$I$455,$A13, HCBSCompliance!$D$2:$D$455, "*915*", HCBSCompliance!$G$2:$G$455,"*Completed*", HCBSCompliance!$BI$2:$BI$455,"*Partially*")   + COUNTIFS(HCBSCompliance!$I$2:$I$455,$A13, HCBSCompliance!$D$2:$D$455, "*910*", HCBSCompliance!$G$2:$G$455,"*Completed*", HCBSCompliance!$BI$2:$BI$455,"*Partially*")   + COUNTIFS(HCBSCompliance!$I$2:$I$455,$A13, HCBSCompliance!$D$2:$D$455, "*920*", HCBSCompliance!$G$2:$G$455,"*Completed*", HCBSCompliance!$BI$2:$BI$455,"*Partially*")   + COUNTIFS(HCBSCompliance!$I$2:$I$455,$A13, HCBSCompliance!$D$2:$D$455, "096", HCBSCompliance!$G$2:$G$455,"*Submitted*", HCBSCompliance!$BI$2:$BI$455,"*Partially*")   + COUNTIFS(HCBSCompliance!$I$2:$I$455,$A13, HCBSCompliance!$D$2:$D$455, "*113*", HCBSCompliance!$G$2:$G$455,"*Submitted*", HCBSCompliance!$BI$2:$BI$455,"*Partially*")   + COUNTIFS(HCBSCompliance!$I$2:$I$455,$A13, HCBSCompliance!$D$2:$D$455, "*904*", HCBSCompliance!$G$2:$G$455,"*Submitted*", HCBSCompliance!$BI$2:$BI$455,"*Partially*")   + COUNTIFS(HCBSCompliance!$I$2:$I$455,$A13, HCBSCompliance!$D$2:$D$455, "*905*", HCBSCompliance!$G$2:$G$455,"*Submitted*", HCBSCompliance!$BI$2:$BI$455,"*Partially*")   + COUNTIFS(HCBSCompliance!$I$2:$I$455,$A13, HCBSCompliance!$D$2:$D$455, "*915*", HCBSCompliance!$G$2:$G$455,"*Submitted*", HCBSCompliance!$BI$2:$BI$455,"*Partially*")   + COUNTIFS(HCBSCompliance!$I$2:$I$455,$A13, HCBSCompliance!$D$2:$D$455, "*910*", HCBSCompliance!$G$2:$G$455,"*Submitted*", HCBSCompliance!$BI$2:$BI$455,"*Partially*")   + COUNTIFS(HCBSCompliance!$I$2:$I$455,$A13, HCBSCompliance!$D$2:$D$455, "*920*", HCBSCompliance!$G$2:$G$455,"*Submitted*", HCBSCompliance!$BI$2:$BI$455,"*Partially*")   + COUNTIFS(HCBSCompliance!$I$2:$I$455,$A13, HCBSCompliance!$D$2:$D$455, "096", HCBSCompliance!$G$2:$G$455,"*Completed*", HCBSCompliance!$BI$2:$BI$455,"*No*")   + COUNTIFS(HCBSCompliance!$I$2:$I$455,$A13, HCBSCompliance!$D$2:$D$455, "*113*", HCBSCompliance!$G$2:$G$455,"*Completed*", HCBSCompliance!$BI$2:$BI$455,"*No*")   + COUNTIFS(HCBSCompliance!$I$2:$I$455,$A13, HCBSCompliance!$D$2:$D$455, "*904*", HCBSCompliance!$G$2:$G$455,"*Completed*", HCBSCompliance!$BI$2:$BI$455,"*No*")   + COUNTIFS(HCBSCompliance!$I$2:$I$455,$A13, HCBSCompliance!$D$2:$D$455, "*905*", HCBSCompliance!$G$2:$G$455,"*Completed*", HCBSCompliance!$BI$2:$BI$455,"*No*")   + COUNTIFS(HCBSCompliance!$I$2:$I$455,$A13, HCBSCompliance!$D$2:$D$455, "*915*", HCBSCompliance!$G$2:$G$455,"*Completed*", HCBSCompliance!$BI$2:$BI$455,"*No*")   + COUNTIFS(HCBSCompliance!$I$2:$I$455,$A13, HCBSCompliance!$D$2:$D$455, "*910*", HCBSCompliance!$G$2:$G$455,"*Completed*", HCBSCompliance!$BI$2:$BI$455,"*No*")   + COUNTIFS(HCBSCompliance!$I$2:$I$455,$A13, HCBSCompliance!$D$2:$D$455, "*920*", HCBSCompliance!$G$2:$G$455,"*Completed*", HCBSCompliance!$BI$2:$BI$455,"*No*")   + COUNTIFS(HCBSCompliance!$I$2:$I$455,$A13, HCBSCompliance!$D$2:$D$455, "096", HCBSCompliance!$G$2:$G$455,"*Submitted*", HCBSCompliance!$BI$2:$BI$455,"*No*")   + COUNTIFS(HCBSCompliance!$I$2:$I$455,$A13, HCBSCompliance!$D$2:$D$455, "*113*", HCBSCompliance!$G$2:$G$455,"*Submitted*", HCBSCompliance!$BI$2:$BI$455,"*No*")   + COUNTIFS(HCBSCompliance!$I$2:$I$455,$A13, HCBSCompliance!$D$2:$D$455, "*904*", HCBSCompliance!$G$2:$G$455,"*Submitted*", HCBSCompliance!$BI$2:$BI$455,"*No*")   + COUNTIFS(HCBSCompliance!$I$2:$I$455,$A13, HCBSCompliance!$D$2:$D$455, "*905*", HCBSCompliance!$G$2:$G$455,"*Submitted*", HCBSCompliance!$BI$2:$BI$455,"*No*")   + COUNTIFS(HCBSCompliance!$I$2:$I$455,$A13, HCBSCompliance!$D$2:$D$455, "*915*", HCBSCompliance!$G$2:$G$455,"*Submitted*", HCBSCompliance!$BI$2:$BI$455,"*No*")   + COUNTIFS(HCBSCompliance!$I$2:$I$455,$A13, HCBSCompliance!$D$2:$D$455, "*910*", HCBSCompliance!$G$2:$G$455,"*Submitted*", HCBSCompliance!$BI$2:$BI$455,"*No*")   + COUNTIFS(HCBSCompliance!$I$2:$I$455,$A13, HCBSCompliance!$D$2:$D$455, "*920*", HCBSCompliance!$G$2:$G$455,"*Submitted*", HCBSCompliance!$BI$2:$BI$455,"*No*")</f>
        <v>0</v>
      </c>
      <c r="K13" s="55">
        <f>COUNTIFS(HCBSCompliance!$I$2:$I$455,$A13, HCBSCompliance!$D$2:$D$455, "096", HCBSCompliance!$G$2:$G$455,"*Completed*", HCBSCompliance!$CK$2:$CK$455,"*Partially*")   + COUNTIFS(HCBSCompliance!$I$2:$I$455,$A13, HCBSCompliance!$D$2:$D$455, "*113*", HCBSCompliance!$G$2:$G$455,"*Completed*", HCBSCompliance!$CK$2:$CK$455,"*Partially*")   + COUNTIFS(HCBSCompliance!$I$2:$I$455,$A13, HCBSCompliance!$D$2:$D$455, "*904*", HCBSCompliance!$G$2:$G$455,"*Completed*", HCBSCompliance!$CK$2:$CK$455,"*Partially*")   + COUNTIFS(HCBSCompliance!$I$2:$I$455,$A13, HCBSCompliance!$D$2:$D$455, "*905*", HCBSCompliance!$G$2:$G$455,"*Completed*", HCBSCompliance!$CK$2:$CK$455,"*Partially*")   + COUNTIFS(HCBSCompliance!$I$2:$I$455,$A13, HCBSCompliance!$D$2:$D$455, "*915*", HCBSCompliance!$G$2:$G$455,"*Completed*", HCBSCompliance!$CK$2:$CK$455,"*Partially*")   + COUNTIFS(HCBSCompliance!$I$2:$I$455,$A13, HCBSCompliance!$D$2:$D$455, "*910*", HCBSCompliance!$G$2:$G$455,"*Completed*", HCBSCompliance!$CK$2:$CK$455,"*Partially*")   + COUNTIFS(HCBSCompliance!$I$2:$I$455,$A13, HCBSCompliance!$D$2:$D$455, "*920*", HCBSCompliance!$G$2:$G$455,"*Completed*", HCBSCompliance!$CK$2:$CK$455,"*Partially*")   + COUNTIFS(HCBSCompliance!$I$2:$I$455,$A13, HCBSCompliance!$D$2:$D$455, "096", HCBSCompliance!$G$2:$G$455,"*Submitted*", HCBSCompliance!$CK$2:$CK$455,"*Partially*")   + COUNTIFS(HCBSCompliance!$I$2:$I$455,$A13, HCBSCompliance!$D$2:$D$455, "*113*", HCBSCompliance!$G$2:$G$455,"*Submitted*", HCBSCompliance!$CK$2:$CK$455,"*Partially*")   + COUNTIFS(HCBSCompliance!$I$2:$I$455,$A13, HCBSCompliance!$D$2:$D$455, "*904*", HCBSCompliance!$G$2:$G$455,"*Submitted*", HCBSCompliance!$CK$2:$CK$455,"*Partially*")   + COUNTIFS(HCBSCompliance!$I$2:$I$455,$A13, HCBSCompliance!$D$2:$D$455, "*905*", HCBSCompliance!$G$2:$G$455,"*Submitted*", HCBSCompliance!$CK$2:$CK$455,"*Partially*")   + COUNTIFS(HCBSCompliance!$I$2:$I$455,$A13, HCBSCompliance!$D$2:$D$455, "*915*", HCBSCompliance!$G$2:$G$455,"*Submitted*", HCBSCompliance!$CK$2:$CK$455,"*Partially*")   + COUNTIFS(HCBSCompliance!$I$2:$I$455,$A13, HCBSCompliance!$D$2:$D$455, "*910*", HCBSCompliance!$G$2:$G$455,"*Submitted*", HCBSCompliance!$CK$2:$CK$455,"*Partially*")   + COUNTIFS(HCBSCompliance!$I$2:$I$455,$A13, HCBSCompliance!$D$2:$D$455, "*920*", HCBSCompliance!$G$2:$G$455,"*Submitted*", HCBSCompliance!$CK$2:$CK$455,"*Partially*")   + COUNTIFS(HCBSCompliance!$I$2:$I$455,$A13, HCBSCompliance!$D$2:$D$455, "096", HCBSCompliance!$G$2:$G$455,"*Completed*", HCBSCompliance!$CK$2:$CK$455,"*No*")   + COUNTIFS(HCBSCompliance!$I$2:$I$455,$A13, HCBSCompliance!$D$2:$D$455, "*113*", HCBSCompliance!$G$2:$G$455,"*Completed*", HCBSCompliance!$CK$2:$CK$455,"*No*")   + COUNTIFS(HCBSCompliance!$I$2:$I$455,$A13, HCBSCompliance!$D$2:$D$455, "*904*", HCBSCompliance!$G$2:$G$455,"*Completed*", HCBSCompliance!$CK$2:$CK$455,"*No*")   + COUNTIFS(HCBSCompliance!$I$2:$I$455,$A13, HCBSCompliance!$D$2:$D$455, "*905*", HCBSCompliance!$G$2:$G$455,"*Completed*", HCBSCompliance!$CK$2:$CK$455,"*No*")   + COUNTIFS(HCBSCompliance!$I$2:$I$455,$A13, HCBSCompliance!$D$2:$D$455, "*915*", HCBSCompliance!$G$2:$G$455,"*Completed*", HCBSCompliance!$CK$2:$CK$455,"*No*")   + COUNTIFS(HCBSCompliance!$I$2:$I$455,$A13, HCBSCompliance!$D$2:$D$455, "*910*", HCBSCompliance!$G$2:$G$455,"*Completed*", HCBSCompliance!$CK$2:$CK$455,"*No*")   + COUNTIFS(HCBSCompliance!$I$2:$I$455,$A13, HCBSCompliance!$D$2:$D$455, "*920*", HCBSCompliance!$G$2:$G$455,"*Completed*", HCBSCompliance!$CK$2:$CK$455,"*No*")   + COUNTIFS(HCBSCompliance!$I$2:$I$455,$A13, HCBSCompliance!$D$2:$D$455, "096", HCBSCompliance!$G$2:$G$455,"*Submitted*", HCBSCompliance!$CK$2:$CK$455,"*No*")   + COUNTIFS(HCBSCompliance!$I$2:$I$455,$A13, HCBSCompliance!$D$2:$D$455, "*113*", HCBSCompliance!$G$2:$G$455,"*Submitted*", HCBSCompliance!$CK$2:$CK$455,"*No*")   + COUNTIFS(HCBSCompliance!$I$2:$I$455,$A13, HCBSCompliance!$D$2:$D$455, "*904*", HCBSCompliance!$G$2:$G$455,"*Submitted*", HCBSCompliance!$CK$2:$CK$455,"*No*")   + COUNTIFS(HCBSCompliance!$I$2:$I$455,$A13, HCBSCompliance!$D$2:$D$455, "*905*", HCBSCompliance!$G$2:$G$455,"*Submitted*", HCBSCompliance!$CK$2:$CK$455,"*No*")   + COUNTIFS(HCBSCompliance!$I$2:$I$455,$A13, HCBSCompliance!$D$2:$D$455, "*915*", HCBSCompliance!$G$2:$G$455,"*Submitted*", HCBSCompliance!$CK$2:$CK$455,"*No*")   + COUNTIFS(HCBSCompliance!$I$2:$I$455,$A13, HCBSCompliance!$D$2:$D$455, "*910*", HCBSCompliance!$G$2:$G$455,"*Submitted*", HCBSCompliance!$CK$2:$CK$455,"*No*")   + COUNTIFS(HCBSCompliance!$I$2:$I$455,$A13, HCBSCompliance!$D$2:$D$455, "*920*", HCBSCompliance!$G$2:$G$455,"*Submitted*", HCBSCompliance!$CK$2:$CK$455,"*No*")</f>
        <v>0</v>
      </c>
      <c r="L13" s="55">
        <f>COUNTIFS(HCBSCompliance!$I$2:$I$455,$A13, HCBSCompliance!$D$2:$D$455, "096", HCBSCompliance!$G$2:$G$455,"*Completed*", HCBSCompliance!$CY$2:$CY$455,"*Partially*")   + COUNTIFS(HCBSCompliance!$I$2:$I$455,$A13, HCBSCompliance!$D$2:$D$455, "*113*", HCBSCompliance!$G$2:$G$455,"*Completed*", HCBSCompliance!$CY$2:$CY$455,"*Partially*")   + COUNTIFS(HCBSCompliance!$I$2:$I$455,$A13, HCBSCompliance!$D$2:$D$455, "*904*", HCBSCompliance!$G$2:$G$455,"*Completed*", HCBSCompliance!$CY$2:$CY$455,"*Partially*")   + COUNTIFS(HCBSCompliance!$I$2:$I$455,$A13, HCBSCompliance!$D$2:$D$455, "*905*", HCBSCompliance!$G$2:$G$455,"*Completed*", HCBSCompliance!$CY$2:$CY$455,"*Partially*")   + COUNTIFS(HCBSCompliance!$I$2:$I$455,$A13, HCBSCompliance!$D$2:$D$455, "*915*", HCBSCompliance!$G$2:$G$455,"*Completed*", HCBSCompliance!$CY$2:$CY$455,"*Partially*")   + COUNTIFS(HCBSCompliance!$I$2:$I$455,$A13, HCBSCompliance!$D$2:$D$455, "*910*", HCBSCompliance!$G$2:$G$455,"*Completed*", HCBSCompliance!$CY$2:$CY$455,"*Partially*")   + COUNTIFS(HCBSCompliance!$I$2:$I$455,$A13, HCBSCompliance!$D$2:$D$455, "*920*", HCBSCompliance!$G$2:$G$455,"*Completed*", HCBSCompliance!$CY$2:$CY$455,"*Partially*")   + COUNTIFS(HCBSCompliance!$I$2:$I$455,$A13, HCBSCompliance!$D$2:$D$455, "096", HCBSCompliance!$G$2:$G$455,"*Submitted*", HCBSCompliance!$CY$2:$CY$455,"*Partially*")   + COUNTIFS(HCBSCompliance!$I$2:$I$455,$A13, HCBSCompliance!$D$2:$D$455, "*113*", HCBSCompliance!$G$2:$G$455,"*Submitted*", HCBSCompliance!$CY$2:$CY$455,"*Partially*")   + COUNTIFS(HCBSCompliance!$I$2:$I$455,$A13, HCBSCompliance!$D$2:$D$455, "*904*", HCBSCompliance!$G$2:$G$455,"*Submitted*", HCBSCompliance!$CY$2:$CY$455,"*Partially*")   + COUNTIFS(HCBSCompliance!$I$2:$I$455,$A13, HCBSCompliance!$D$2:$D$455, "*905*", HCBSCompliance!$G$2:$G$455,"*Submitted*", HCBSCompliance!$CY$2:$CY$455,"*Partially*")   + COUNTIFS(HCBSCompliance!$I$2:$I$455,$A13, HCBSCompliance!$D$2:$D$455, "*915*", HCBSCompliance!$G$2:$G$455,"*Submitted*", HCBSCompliance!$CY$2:$CY$455,"*Partially*")   + COUNTIFS(HCBSCompliance!$I$2:$I$455,$A13, HCBSCompliance!$D$2:$D$455, "*910*", HCBSCompliance!$G$2:$G$455,"*Submitted*", HCBSCompliance!$CY$2:$CY$455,"*Partially*")   + COUNTIFS(HCBSCompliance!$I$2:$I$455,$A13, HCBSCompliance!$D$2:$D$455, "*920*", HCBSCompliance!$G$2:$G$455,"*Submitted*", HCBSCompliance!$CY$2:$CY$455,"*Partially*")   + COUNTIFS(HCBSCompliance!$I$2:$I$455,$A13, HCBSCompliance!$D$2:$D$455, "096", HCBSCompliance!$G$2:$G$455,"*Completed*", HCBSCompliance!$CY$2:$CY$455,"*No*")   + COUNTIFS(HCBSCompliance!$I$2:$I$455,$A13, HCBSCompliance!$D$2:$D$455, "*113*", HCBSCompliance!$G$2:$G$455,"*Completed*", HCBSCompliance!$CY$2:$CY$455,"*No*")   + COUNTIFS(HCBSCompliance!$I$2:$I$455,$A13, HCBSCompliance!$D$2:$D$455, "*904*", HCBSCompliance!$G$2:$G$455,"*Completed*", HCBSCompliance!$CY$2:$CY$455,"*No*")   + COUNTIFS(HCBSCompliance!$I$2:$I$455,$A13, HCBSCompliance!$D$2:$D$455, "*905*", HCBSCompliance!$G$2:$G$455,"*Completed*", HCBSCompliance!$CY$2:$CY$455,"*No*")   + COUNTIFS(HCBSCompliance!$I$2:$I$455,$A13, HCBSCompliance!$D$2:$D$455, "*915*", HCBSCompliance!$G$2:$G$455,"*Completed*", HCBSCompliance!$CY$2:$CY$455,"*No*")   + COUNTIFS(HCBSCompliance!$I$2:$I$455,$A13, HCBSCompliance!$D$2:$D$455, "*910*", HCBSCompliance!$G$2:$G$455,"*Completed*", HCBSCompliance!$CY$2:$CY$455,"*No*")   + COUNTIFS(HCBSCompliance!$I$2:$I$455,$A13, HCBSCompliance!$D$2:$D$455, "*920*", HCBSCompliance!$G$2:$G$455,"*Completed*", HCBSCompliance!$CY$2:$CY$455,"*No*")   + COUNTIFS(HCBSCompliance!$I$2:$I$455,$A13, HCBSCompliance!$D$2:$D$455, "096", HCBSCompliance!$G$2:$G$455,"*Submitted*", HCBSCompliance!$CY$2:$CY$455,"*No*")   + COUNTIFS(HCBSCompliance!$I$2:$I$455,$A13, HCBSCompliance!$D$2:$D$455, "*113*", HCBSCompliance!$G$2:$G$455,"*Submitted*", HCBSCompliance!$CY$2:$CY$455,"*No*")   + COUNTIFS(HCBSCompliance!$I$2:$I$455,$A13, HCBSCompliance!$D$2:$D$455, "*904*", HCBSCompliance!$G$2:$G$455,"*Submitted*", HCBSCompliance!$CY$2:$CY$455,"*No*")   + COUNTIFS(HCBSCompliance!$I$2:$I$455,$A13, HCBSCompliance!$D$2:$D$455, "*905*", HCBSCompliance!$G$2:$G$455,"*Submitted*", HCBSCompliance!$CY$2:$CY$455,"*No*")   + COUNTIFS(HCBSCompliance!$I$2:$I$455,$A13, HCBSCompliance!$D$2:$D$455, "*915*", HCBSCompliance!$G$2:$G$455,"*Submitted*", HCBSCompliance!$CY$2:$CY$455,"*No*")   + COUNTIFS(HCBSCompliance!$I$2:$I$455,$A13, HCBSCompliance!$D$2:$D$455, "*910*", HCBSCompliance!$G$2:$G$455,"*Submitted*", HCBSCompliance!$CY$2:$CY$455,"*No*")   + COUNTIFS(HCBSCompliance!$I$2:$I$455,$A13, HCBSCompliance!$D$2:$D$455, "*920*", HCBSCompliance!$G$2:$G$455,"*Submitted*", HCBSCompliance!$CY$2:$CY$455,"*No*")</f>
        <v>0</v>
      </c>
      <c r="M13" s="55">
        <f>COUNTIFS(HCBSCompliance!$I$2:$I$455,$A13, HCBSCompliance!$D$2:$D$455, "096", HCBSCompliance!$G$2:$G$455,"*Completed*", HCBSCompliance!$DI$2:$DI$455,"*Partially*")   + COUNTIFS(HCBSCompliance!$I$2:$I$455,$A13, HCBSCompliance!$D$2:$D$455, "*113*", HCBSCompliance!$G$2:$G$455,"*Completed*", HCBSCompliance!$DI$2:$DI$455,"*Partially*")   + COUNTIFS(HCBSCompliance!$I$2:$I$455,$A13, HCBSCompliance!$D$2:$D$455, "*904*", HCBSCompliance!$G$2:$G$455,"*Completed*", HCBSCompliance!$DI$2:$DI$455,"*Partially*")   + COUNTIFS(HCBSCompliance!$I$2:$I$455,$A13, HCBSCompliance!$D$2:$D$455, "*905*", HCBSCompliance!$G$2:$G$455,"*Completed*", HCBSCompliance!$DI$2:$DI$455,"*Partially*")   + COUNTIFS(HCBSCompliance!$I$2:$I$455,$A13, HCBSCompliance!$D$2:$D$455, "*915*", HCBSCompliance!$G$2:$G$455,"*Completed*", HCBSCompliance!$DI$2:$DI$455,"*Partially*")   + COUNTIFS(HCBSCompliance!$I$2:$I$455,$A13, HCBSCompliance!$D$2:$D$455, "*910*", HCBSCompliance!$G$2:$G$455,"*Completed*", HCBSCompliance!$DI$2:$DI$455,"*Partially*")   + COUNTIFS(HCBSCompliance!$I$2:$I$455,$A13, HCBSCompliance!$D$2:$D$455, "*920*", HCBSCompliance!$G$2:$G$455,"*Completed*", HCBSCompliance!$DI$2:$DI$455,"*Partially*")   + COUNTIFS(HCBSCompliance!$I$2:$I$455,$A13, HCBSCompliance!$D$2:$D$455, "096", HCBSCompliance!$G$2:$G$455,"*Submitted*", HCBSCompliance!$DI$2:$DI$455,"*Partially*")   + COUNTIFS(HCBSCompliance!$I$2:$I$455,$A13, HCBSCompliance!$D$2:$D$455, "*113*", HCBSCompliance!$G$2:$G$455,"*Submitted*", HCBSCompliance!$DI$2:$DI$455,"*Partially*")   + COUNTIFS(HCBSCompliance!$I$2:$I$455,$A13, HCBSCompliance!$D$2:$D$455, "*904*", HCBSCompliance!$G$2:$G$455,"*Submitted*", HCBSCompliance!$DI$2:$DI$455,"*Partially*")   + COUNTIFS(HCBSCompliance!$I$2:$I$455,$A13, HCBSCompliance!$D$2:$D$455, "*905*", HCBSCompliance!$G$2:$G$455,"*Submitted*", HCBSCompliance!$DI$2:$DI$455,"*Partially*")   + COUNTIFS(HCBSCompliance!$I$2:$I$455,$A13, HCBSCompliance!$D$2:$D$455, "*915*", HCBSCompliance!$G$2:$G$455,"*Submitted*", HCBSCompliance!$DI$2:$DI$455,"*Partially*")   + COUNTIFS(HCBSCompliance!$I$2:$I$455,$A13, HCBSCompliance!$D$2:$D$455, "*910*", HCBSCompliance!$G$2:$G$455,"*Submitted*", HCBSCompliance!$DI$2:$DI$455,"*Partially*")   + COUNTIFS(HCBSCompliance!$I$2:$I$455,$A13, HCBSCompliance!$D$2:$D$455, "*920*", HCBSCompliance!$G$2:$G$455,"*Submitted*", HCBSCompliance!$DI$2:$DI$455,"*Partially*")   + COUNTIFS(HCBSCompliance!$I$2:$I$455,$A13, HCBSCompliance!$D$2:$D$455, "096", HCBSCompliance!$G$2:$G$455,"*Completed*", HCBSCompliance!$DI$2:$DI$455,"*No*")   + COUNTIFS(HCBSCompliance!$I$2:$I$455,$A13, HCBSCompliance!$D$2:$D$455, "*113*", HCBSCompliance!$G$2:$G$455,"*Completed*", HCBSCompliance!$DI$2:$DI$455,"*No*")   + COUNTIFS(HCBSCompliance!$I$2:$I$455,$A13, HCBSCompliance!$D$2:$D$455, "*904*", HCBSCompliance!$G$2:$G$455,"*Completed*", HCBSCompliance!$DI$2:$DI$455,"*No*")   + COUNTIFS(HCBSCompliance!$I$2:$I$455,$A13, HCBSCompliance!$D$2:$D$455, "*905*", HCBSCompliance!$G$2:$G$455,"*Completed*", HCBSCompliance!$DI$2:$DI$455,"*No*")   + COUNTIFS(HCBSCompliance!$I$2:$I$455,$A13, HCBSCompliance!$D$2:$D$455, "*915*", HCBSCompliance!$G$2:$G$455,"*Completed*", HCBSCompliance!$DI$2:$DI$455,"*No*")   + COUNTIFS(HCBSCompliance!$I$2:$I$455,$A13, HCBSCompliance!$D$2:$D$455, "*910*", HCBSCompliance!$G$2:$G$455,"*Completed*", HCBSCompliance!$DI$2:$DI$455,"*No*")   + COUNTIFS(HCBSCompliance!$I$2:$I$455,$A13, HCBSCompliance!$D$2:$D$455, "*920*", HCBSCompliance!$G$2:$G$455,"*Completed*", HCBSCompliance!$DI$2:$DI$455,"*No*")   + COUNTIFS(HCBSCompliance!$I$2:$I$455,$A13, HCBSCompliance!$D$2:$D$455, "096", HCBSCompliance!$G$2:$G$455,"*Submitted*", HCBSCompliance!$DI$2:$DI$455,"*No*")   + COUNTIFS(HCBSCompliance!$I$2:$I$455,$A13, HCBSCompliance!$D$2:$D$455, "*113*", HCBSCompliance!$G$2:$G$455,"*Submitted*", HCBSCompliance!$DI$2:$DI$455,"*No*")   + COUNTIFS(HCBSCompliance!$I$2:$I$455,$A13, HCBSCompliance!$D$2:$D$455, "*904*", HCBSCompliance!$G$2:$G$455,"*Submitted*", HCBSCompliance!$DI$2:$DI$455,"*No*")   + COUNTIFS(HCBSCompliance!$I$2:$I$455,$A13, HCBSCompliance!$D$2:$D$455, "*905*", HCBSCompliance!$G$2:$G$455,"*Submitted*", HCBSCompliance!$DI$2:$DI$455,"*No*")   + COUNTIFS(HCBSCompliance!$I$2:$I$455,$A13, HCBSCompliance!$D$2:$D$455, "*915*", HCBSCompliance!$G$2:$G$455,"*Submitted*", HCBSCompliance!$DI$2:$DI$455,"*No*")   + COUNTIFS(HCBSCompliance!$I$2:$I$455,$A13, HCBSCompliance!$D$2:$D$455, "*910*", HCBSCompliance!$G$2:$G$455,"*Submitted*", HCBSCompliance!$DI$2:$DI$455,"*No*")   + COUNTIFS(HCBSCompliance!$I$2:$I$455,$A13, HCBSCompliance!$D$2:$D$455, "*920*", HCBSCompliance!$G$2:$G$455,"*Submitted*", HCBSCompliance!$DI$2:$DI$455,"*No*")</f>
        <v>0</v>
      </c>
      <c r="N13" s="55">
        <f>COUNTIFS(HCBSCompliance!$I$2:$I$455,$A13, HCBSCompliance!$D$2:$D$455, "096", HCBSCompliance!$G$2:$G$455,"*Completed*", HCBSCompliance!$DQ$2:$DQ$455,"*Partially*")   + COUNTIFS(HCBSCompliance!$I$2:$I$455,$A13, HCBSCompliance!$D$2:$D$455, "*113*", HCBSCompliance!$G$2:$G$455,"*Completed*", HCBSCompliance!$DQ$2:$DQ$455,"*Partially*")   + COUNTIFS(HCBSCompliance!$I$2:$I$455,$A13, HCBSCompliance!$D$2:$D$455, "*904*", HCBSCompliance!$G$2:$G$455,"*Completed*", HCBSCompliance!$DQ$2:$DQ$455,"*Partially*")   + COUNTIFS(HCBSCompliance!$I$2:$I$455,$A13, HCBSCompliance!$D$2:$D$455, "*905*", HCBSCompliance!$G$2:$G$455,"*Completed*", HCBSCompliance!$DQ$2:$DQ$455,"*Partially*")   + COUNTIFS(HCBSCompliance!$I$2:$I$455,$A13, HCBSCompliance!$D$2:$D$455, "*915*", HCBSCompliance!$G$2:$G$455,"*Completed*", HCBSCompliance!$DQ$2:$DQ$455,"*Partially*")   + COUNTIFS(HCBSCompliance!$I$2:$I$455,$A13, HCBSCompliance!$D$2:$D$455, "*910*", HCBSCompliance!$G$2:$G$455,"*Completed*", HCBSCompliance!$DQ$2:$DQ$455,"*Partially*")   + COUNTIFS(HCBSCompliance!$I$2:$I$455,$A13, HCBSCompliance!$D$2:$D$455, "*920*", HCBSCompliance!$G$2:$G$455,"*Completed*", HCBSCompliance!$DQ$2:$DQ$455,"*Partially*")   + COUNTIFS(HCBSCompliance!$I$2:$I$455,$A13, HCBSCompliance!$D$2:$D$455, "096", HCBSCompliance!$G$2:$G$455,"*Submitted*", HCBSCompliance!$DQ$2:$DQ$455,"*Partially*")   + COUNTIFS(HCBSCompliance!$I$2:$I$455,$A13, HCBSCompliance!$D$2:$D$455, "*113*", HCBSCompliance!$G$2:$G$455,"*Submitted*", HCBSCompliance!$DQ$2:$DQ$455,"*Partially*")   + COUNTIFS(HCBSCompliance!$I$2:$I$455,$A13, HCBSCompliance!$D$2:$D$455, "*904*", HCBSCompliance!$G$2:$G$455,"*Submitted*", HCBSCompliance!$DQ$2:$DQ$455,"*Partially*")   + COUNTIFS(HCBSCompliance!$I$2:$I$455,$A13, HCBSCompliance!$D$2:$D$455, "*905*", HCBSCompliance!$G$2:$G$455,"*Submitted*", HCBSCompliance!$DQ$2:$DQ$455,"*Partially*")   + COUNTIFS(HCBSCompliance!$I$2:$I$455,$A13, HCBSCompliance!$D$2:$D$455, "*915*", HCBSCompliance!$G$2:$G$455,"*Submitted*", HCBSCompliance!$DQ$2:$DQ$455,"*Partially*")   + COUNTIFS(HCBSCompliance!$I$2:$I$455,$A13, HCBSCompliance!$D$2:$D$455, "*910*", HCBSCompliance!$G$2:$G$455,"*Submitted*", HCBSCompliance!$DQ$2:$DQ$455,"*Partially*")   + COUNTIFS(HCBSCompliance!$I$2:$I$455,$A13, HCBSCompliance!$D$2:$D$455, "*920*", HCBSCompliance!$G$2:$G$455,"*Submitted*", HCBSCompliance!$DQ$2:$DQ$455,"*Partially*")   + COUNTIFS(HCBSCompliance!$I$2:$I$455,$A13, HCBSCompliance!$D$2:$D$455, "096", HCBSCompliance!$G$2:$G$455,"*Completed*", HCBSCompliance!$DQ$2:$DQ$455,"*No*")   + COUNTIFS(HCBSCompliance!$I$2:$I$455,$A13, HCBSCompliance!$D$2:$D$455, "*113*", HCBSCompliance!$G$2:$G$455,"*Completed*", HCBSCompliance!$DQ$2:$DQ$455,"*No*")   + COUNTIFS(HCBSCompliance!$I$2:$I$455,$A13, HCBSCompliance!$D$2:$D$455, "*904*", HCBSCompliance!$G$2:$G$455,"*Completed*", HCBSCompliance!$DQ$2:$DQ$455,"*No*")   + COUNTIFS(HCBSCompliance!$I$2:$I$455,$A13, HCBSCompliance!$D$2:$D$455, "*905*", HCBSCompliance!$G$2:$G$455,"*Completed*", HCBSCompliance!$DQ$2:$DQ$455,"*No*")   + COUNTIFS(HCBSCompliance!$I$2:$I$455,$A13, HCBSCompliance!$D$2:$D$455, "*915*", HCBSCompliance!$G$2:$G$455,"*Completed*", HCBSCompliance!$DQ$2:$DQ$455,"*No*")   + COUNTIFS(HCBSCompliance!$I$2:$I$455,$A13, HCBSCompliance!$D$2:$D$455, "*910*", HCBSCompliance!$G$2:$G$455,"*Completed*", HCBSCompliance!$DQ$2:$DQ$455,"*No*")   + COUNTIFS(HCBSCompliance!$I$2:$I$455,$A13, HCBSCompliance!$D$2:$D$455, "*920*", HCBSCompliance!$G$2:$G$455,"*Completed*", HCBSCompliance!$DQ$2:$DQ$455,"*No*")   + COUNTIFS(HCBSCompliance!$I$2:$I$455,$A13, HCBSCompliance!$D$2:$D$455, "096", HCBSCompliance!$G$2:$G$455,"*Submitted*", HCBSCompliance!$DQ$2:$DQ$455,"*No*")   + COUNTIFS(HCBSCompliance!$I$2:$I$455,$A13, HCBSCompliance!$D$2:$D$455, "*113*", HCBSCompliance!$G$2:$G$455,"*Submitted*", HCBSCompliance!$DQ$2:$DQ$455,"*No*")   + COUNTIFS(HCBSCompliance!$I$2:$I$455,$A13, HCBSCompliance!$D$2:$D$455, "*904*", HCBSCompliance!$G$2:$G$455,"*Submitted*", HCBSCompliance!$DQ$2:$DQ$455,"*No*")   + COUNTIFS(HCBSCompliance!$I$2:$I$455,$A13, HCBSCompliance!$D$2:$D$455, "*905*", HCBSCompliance!$G$2:$G$455,"*Submitted*", HCBSCompliance!$DQ$2:$DQ$455,"*No*")   + COUNTIFS(HCBSCompliance!$I$2:$I$455,$A13, HCBSCompliance!$D$2:$D$455, "*915*", HCBSCompliance!$G$2:$G$455,"*Submitted*", HCBSCompliance!$DQ$2:$DQ$455,"*No*")   + COUNTIFS(HCBSCompliance!$I$2:$I$455,$A13, HCBSCompliance!$D$2:$D$455, "*910*", HCBSCompliance!$G$2:$G$455,"*Submitted*", HCBSCompliance!$DQ$2:$DQ$455,"*No*")   + COUNTIFS(HCBSCompliance!$I$2:$I$455,$A13, HCBSCompliance!$D$2:$D$455, "*920*", HCBSCompliance!$G$2:$G$455,"*Submitted*", HCBSCompliance!$DQ$2:$DQ$455,"*No*")</f>
        <v>0</v>
      </c>
      <c r="O13" s="55">
        <f>COUNTIFS(HCBSCompliance!$I$2:$I$455,$A13, HCBSCompliance!$D$2:$D$455, "096", HCBSCompliance!$G$2:$G$455,"*Completed*", HCBSCompliance!$EC$2:$EC$455,"*Partially*")   + COUNTIFS(HCBSCompliance!$I$2:$I$455,$A13, HCBSCompliance!$D$2:$D$455, "*113*", HCBSCompliance!$G$2:$G$455,"*Completed*", HCBSCompliance!$EC$2:$EC$455,"*Partially*")   + COUNTIFS(HCBSCompliance!$I$2:$I$455,$A13, HCBSCompliance!$D$2:$D$455, "*904*", HCBSCompliance!$G$2:$G$455,"*Completed*", HCBSCompliance!$EC$2:$EC$455,"*Partially*")   + COUNTIFS(HCBSCompliance!$I$2:$I$455,$A13, HCBSCompliance!$D$2:$D$455, "*905*", HCBSCompliance!$G$2:$G$455,"*Completed*", HCBSCompliance!$EC$2:$EC$455,"*Partially*")   + COUNTIFS(HCBSCompliance!$I$2:$I$455,$A13, HCBSCompliance!$D$2:$D$455, "*915*", HCBSCompliance!$G$2:$G$455,"*Completed*", HCBSCompliance!$EC$2:$EC$455,"*Partially*")   + COUNTIFS(HCBSCompliance!$I$2:$I$455,$A13, HCBSCompliance!$D$2:$D$455, "*910*", HCBSCompliance!$G$2:$G$455,"*Completed*", HCBSCompliance!$EC$2:$EC$455,"*Partially*")   + COUNTIFS(HCBSCompliance!$I$2:$I$455,$A13, HCBSCompliance!$D$2:$D$455, "*920*", HCBSCompliance!$G$2:$G$455,"*Completed*", HCBSCompliance!$EC$2:$EC$455,"*Partially*")   + COUNTIFS(HCBSCompliance!$I$2:$I$455,$A13, HCBSCompliance!$D$2:$D$455, "096", HCBSCompliance!$G$2:$G$455,"*Submitted*", HCBSCompliance!$EC$2:$EC$455,"*Partially*")   + COUNTIFS(HCBSCompliance!$I$2:$I$455,$A13, HCBSCompliance!$D$2:$D$455, "*113*", HCBSCompliance!$G$2:$G$455,"*Submitted*", HCBSCompliance!$EC$2:$EC$455,"*Partially*")   + COUNTIFS(HCBSCompliance!$I$2:$I$455,$A13, HCBSCompliance!$D$2:$D$455, "*904*", HCBSCompliance!$G$2:$G$455,"*Submitted*", HCBSCompliance!$EC$2:$EC$455,"*Partially*")   + COUNTIFS(HCBSCompliance!$I$2:$I$455,$A13, HCBSCompliance!$D$2:$D$455, "*905*", HCBSCompliance!$G$2:$G$455,"*Submitted*", HCBSCompliance!$EC$2:$EC$455,"*Partially*")   + COUNTIFS(HCBSCompliance!$I$2:$I$455,$A13, HCBSCompliance!$D$2:$D$455, "*915*", HCBSCompliance!$G$2:$G$455,"*Submitted*", HCBSCompliance!$EC$2:$EC$455,"*Partially*")   + COUNTIFS(HCBSCompliance!$I$2:$I$455,$A13, HCBSCompliance!$D$2:$D$455, "*910*", HCBSCompliance!$G$2:$G$455,"*Submitted*", HCBSCompliance!$EC$2:$EC$455,"*Partially*")   + COUNTIFS(HCBSCompliance!$I$2:$I$455,$A13, HCBSCompliance!$D$2:$D$455, "*920*", HCBSCompliance!$G$2:$G$455,"*Submitted*", HCBSCompliance!$EC$2:$EC$455,"*Partially*")   + COUNTIFS(HCBSCompliance!$I$2:$I$455,$A13, HCBSCompliance!$D$2:$D$455, "096", HCBSCompliance!$G$2:$G$455,"*Completed*", HCBSCompliance!$EC$2:$EC$455,"*No*")   + COUNTIFS(HCBSCompliance!$I$2:$I$455,$A13, HCBSCompliance!$D$2:$D$455, "*113*", HCBSCompliance!$G$2:$G$455,"*Completed*", HCBSCompliance!$EC$2:$EC$455,"*No*")   + COUNTIFS(HCBSCompliance!$I$2:$I$455,$A13, HCBSCompliance!$D$2:$D$455, "*904*", HCBSCompliance!$G$2:$G$455,"*Completed*", HCBSCompliance!$EC$2:$EC$455,"*No*")   + COUNTIFS(HCBSCompliance!$I$2:$I$455,$A13, HCBSCompliance!$D$2:$D$455, "*905*", HCBSCompliance!$G$2:$G$455,"*Completed*", HCBSCompliance!$EC$2:$EC$455,"*No*")   + COUNTIFS(HCBSCompliance!$I$2:$I$455,$A13, HCBSCompliance!$D$2:$D$455, "*915*", HCBSCompliance!$G$2:$G$455,"*Completed*", HCBSCompliance!$EC$2:$EC$455,"*No*")   + COUNTIFS(HCBSCompliance!$I$2:$I$455,$A13, HCBSCompliance!$D$2:$D$455, "*910*", HCBSCompliance!$G$2:$G$455,"*Completed*", HCBSCompliance!$EC$2:$EC$455,"*No*")   + COUNTIFS(HCBSCompliance!$I$2:$I$455,$A13, HCBSCompliance!$D$2:$D$455, "*920*", HCBSCompliance!$G$2:$G$455,"*Completed*", HCBSCompliance!$EC$2:$EC$455,"*No*")   + COUNTIFS(HCBSCompliance!$I$2:$I$455,$A13, HCBSCompliance!$D$2:$D$455, "096", HCBSCompliance!$G$2:$G$455,"*Submitted*", HCBSCompliance!$EC$2:$EC$455,"*No*")   + COUNTIFS(HCBSCompliance!$I$2:$I$455,$A13, HCBSCompliance!$D$2:$D$455, "*113*", HCBSCompliance!$G$2:$G$455,"*Submitted*", HCBSCompliance!$EC$2:$EC$455,"*No*")   + COUNTIFS(HCBSCompliance!$I$2:$I$455,$A13, HCBSCompliance!$D$2:$D$455, "*904*", HCBSCompliance!$G$2:$G$455,"*Submitted*", HCBSCompliance!$EC$2:$EC$455,"*No*")   + COUNTIFS(HCBSCompliance!$I$2:$I$455,$A13, HCBSCompliance!$D$2:$D$455, "*905*", HCBSCompliance!$G$2:$G$455,"*Submitted*", HCBSCompliance!$EC$2:$EC$455,"*No*")   + COUNTIFS(HCBSCompliance!$I$2:$I$455,$A13, HCBSCompliance!$D$2:$D$455, "*915*", HCBSCompliance!$G$2:$G$455,"*Submitted*", HCBSCompliance!$EC$2:$EC$455,"*No*")   + COUNTIFS(HCBSCompliance!$I$2:$I$455,$A13, HCBSCompliance!$D$2:$D$455, "*910*", HCBSCompliance!$G$2:$G$455,"*Submitted*", HCBSCompliance!$EC$2:$EC$455,"*No*")   + COUNTIFS(HCBSCompliance!$I$2:$I$455,$A13, HCBSCompliance!$D$2:$D$455, "*920*", HCBSCompliance!$G$2:$G$455,"*Submitted*", HCBSCompliance!$EC$2:$EC$455,"*No*")</f>
        <v>0</v>
      </c>
      <c r="P13" s="55">
        <f>COUNTIFS(HCBSCompliance!$I$2:$I$455,$A13, HCBSCompliance!$D$2:$D$455, "096", HCBSCompliance!$G$2:$G$455,"*Completed*", HCBSCompliance!$EM$2:$EM$455,"*Partially*")   + COUNTIFS(HCBSCompliance!$I$2:$I$455,$A13, HCBSCompliance!$D$2:$D$455, "*113*", HCBSCompliance!$G$2:$G$455,"*Completed*", HCBSCompliance!$EM$2:$EM$455,"*Partially*")   + COUNTIFS(HCBSCompliance!$I$2:$I$455,$A13, HCBSCompliance!$D$2:$D$455, "*904*", HCBSCompliance!$G$2:$G$455,"*Completed*", HCBSCompliance!$EM$2:$EM$455,"*Partially*")   + COUNTIFS(HCBSCompliance!$I$2:$I$455,$A13, HCBSCompliance!$D$2:$D$455, "*905*", HCBSCompliance!$G$2:$G$455,"*Completed*", HCBSCompliance!$EM$2:$EM$455,"*Partially*")   + COUNTIFS(HCBSCompliance!$I$2:$I$455,$A13, HCBSCompliance!$D$2:$D$455, "*915*", HCBSCompliance!$G$2:$G$455,"*Completed*", HCBSCompliance!$EM$2:$EM$455,"*Partially*")   + COUNTIFS(HCBSCompliance!$I$2:$I$455,$A13, HCBSCompliance!$D$2:$D$455, "*910*", HCBSCompliance!$G$2:$G$455,"*Completed*", HCBSCompliance!$EM$2:$EM$455,"*Partially*")   + COUNTIFS(HCBSCompliance!$I$2:$I$455,$A13, HCBSCompliance!$D$2:$D$455, "*920*", HCBSCompliance!$G$2:$G$455,"*Completed*", HCBSCompliance!$EM$2:$EM$455,"*Partially*")   + COUNTIFS(HCBSCompliance!$I$2:$I$455,$A13, HCBSCompliance!$D$2:$D$455, "096", HCBSCompliance!$G$2:$G$455,"*Submitted*", HCBSCompliance!$EM$2:$EM$455,"*Partially*")   + COUNTIFS(HCBSCompliance!$I$2:$I$455,$A13, HCBSCompliance!$D$2:$D$455, "*113*", HCBSCompliance!$G$2:$G$455,"*Submitted*", HCBSCompliance!$EM$2:$EM$455,"*Partially*")   + COUNTIFS(HCBSCompliance!$I$2:$I$455,$A13, HCBSCompliance!$D$2:$D$455, "*904*", HCBSCompliance!$G$2:$G$455,"*Submitted*", HCBSCompliance!$EM$2:$EM$455,"*Partially*")   + COUNTIFS(HCBSCompliance!$I$2:$I$455,$A13, HCBSCompliance!$D$2:$D$455, "*905*", HCBSCompliance!$G$2:$G$455,"*Submitted*", HCBSCompliance!$EM$2:$EM$455,"*Partially*")   + COUNTIFS(HCBSCompliance!$I$2:$I$455,$A13, HCBSCompliance!$D$2:$D$455, "*915*", HCBSCompliance!$G$2:$G$455,"*Submitted*", HCBSCompliance!$EM$2:$EM$455,"*Partially*")   + COUNTIFS(HCBSCompliance!$I$2:$I$455,$A13, HCBSCompliance!$D$2:$D$455, "*910*", HCBSCompliance!$G$2:$G$455,"*Submitted*", HCBSCompliance!$EM$2:$EM$455,"*Partially*")   + COUNTIFS(HCBSCompliance!$I$2:$I$455,$A13, HCBSCompliance!$D$2:$D$455, "*920*", HCBSCompliance!$G$2:$G$455,"*Submitted*", HCBSCompliance!$EM$2:$EM$455,"*Partially*")   + COUNTIFS(HCBSCompliance!$I$2:$I$455,$A13, HCBSCompliance!$D$2:$D$455, "096", HCBSCompliance!$G$2:$G$455,"*Completed*", HCBSCompliance!$EM$2:$EM$455,"*No*")   + COUNTIFS(HCBSCompliance!$I$2:$I$455,$A13, HCBSCompliance!$D$2:$D$455, "*113*", HCBSCompliance!$G$2:$G$455,"*Completed*", HCBSCompliance!$EM$2:$EM$455,"*No*")   + COUNTIFS(HCBSCompliance!$I$2:$I$455,$A13, HCBSCompliance!$D$2:$D$455, "*904*", HCBSCompliance!$G$2:$G$455,"*Completed*", HCBSCompliance!$EM$2:$EM$455,"*No*")   + COUNTIFS(HCBSCompliance!$I$2:$I$455,$A13, HCBSCompliance!$D$2:$D$455, "*905*", HCBSCompliance!$G$2:$G$455,"*Completed*", HCBSCompliance!$EM$2:$EM$455,"*No*")   + COUNTIFS(HCBSCompliance!$I$2:$I$455,$A13, HCBSCompliance!$D$2:$D$455, "*915*", HCBSCompliance!$G$2:$G$455,"*Completed*", HCBSCompliance!$EM$2:$EM$455,"*No*")   + COUNTIFS(HCBSCompliance!$I$2:$I$455,$A13, HCBSCompliance!$D$2:$D$455, "*910*", HCBSCompliance!$G$2:$G$455,"*Completed*", HCBSCompliance!$EM$2:$EM$455,"*No*")   + COUNTIFS(HCBSCompliance!$I$2:$I$455,$A13, HCBSCompliance!$D$2:$D$455, "*920*", HCBSCompliance!$G$2:$G$455,"*Completed*", HCBSCompliance!$EM$2:$EM$455,"*No*")   + COUNTIFS(HCBSCompliance!$I$2:$I$455,$A13, HCBSCompliance!$D$2:$D$455, "096", HCBSCompliance!$G$2:$G$455,"*Submitted*", HCBSCompliance!$EM$2:$EM$455,"*No*")   + COUNTIFS(HCBSCompliance!$I$2:$I$455,$A13, HCBSCompliance!$D$2:$D$455, "*113*", HCBSCompliance!$G$2:$G$455,"*Submitted*", HCBSCompliance!$EM$2:$EM$455,"*No*")   + COUNTIFS(HCBSCompliance!$I$2:$I$455,$A13, HCBSCompliance!$D$2:$D$455, "*904*", HCBSCompliance!$G$2:$G$455,"*Submitted*", HCBSCompliance!$EM$2:$EM$455,"*No*")   + COUNTIFS(HCBSCompliance!$I$2:$I$455,$A13, HCBSCompliance!$D$2:$D$455, "*905*", HCBSCompliance!$G$2:$G$455,"*Submitted*", HCBSCompliance!$EM$2:$EM$455,"*No*")   + COUNTIFS(HCBSCompliance!$I$2:$I$455,$A13, HCBSCompliance!$D$2:$D$455, "*915*", HCBSCompliance!$G$2:$G$455,"*Submitted*", HCBSCompliance!$EM$2:$EM$455,"*No*")   + COUNTIFS(HCBSCompliance!$I$2:$I$455,$A13, HCBSCompliance!$D$2:$D$455, "*910*", HCBSCompliance!$G$2:$G$455,"*Submitted*", HCBSCompliance!$EM$2:$EM$455,"*No*")   + COUNTIFS(HCBSCompliance!$I$2:$I$455,$A13, HCBSCompliance!$D$2:$D$455, "*920*", HCBSCompliance!$G$2:$G$455,"*Submitted*", HCBSCompliance!$EM$2:$EM$455,"*No*")</f>
        <v>0</v>
      </c>
      <c r="Q13" s="55">
        <f>COUNTIFS(HCBSCompliance!$I$2:$I$455,$A13, HCBSCompliance!$D$2:$D$455, "096", HCBSCompliance!$G$2:$G$455,"*Completed*", HCBSCompliance!$ES$2:$ES$455,"*Partially*")   + COUNTIFS(HCBSCompliance!$I$2:$I$455,$A13, HCBSCompliance!$D$2:$D$455, "*113*", HCBSCompliance!$G$2:$G$455,"*Completed*", HCBSCompliance!$ES$2:$ES$455,"*Partially*")   + COUNTIFS(HCBSCompliance!$I$2:$I$455,$A13, HCBSCompliance!$D$2:$D$455, "*904*", HCBSCompliance!$G$2:$G$455,"*Completed*", HCBSCompliance!$ES$2:$ES$455,"*Partially*")   + COUNTIFS(HCBSCompliance!$I$2:$I$455,$A13, HCBSCompliance!$D$2:$D$455, "*905*", HCBSCompliance!$G$2:$G$455,"*Completed*", HCBSCompliance!$ES$2:$ES$455,"*Partially*")   + COUNTIFS(HCBSCompliance!$I$2:$I$455,$A13, HCBSCompliance!$D$2:$D$455, "*915*", HCBSCompliance!$G$2:$G$455,"*Completed*", HCBSCompliance!$ES$2:$ES$455,"*Partially*")   + COUNTIFS(HCBSCompliance!$I$2:$I$455,$A13, HCBSCompliance!$D$2:$D$455, "*910*", HCBSCompliance!$G$2:$G$455,"*Completed*", HCBSCompliance!$ES$2:$ES$455,"*Partially*")   + COUNTIFS(HCBSCompliance!$I$2:$I$455,$A13, HCBSCompliance!$D$2:$D$455, "*920*", HCBSCompliance!$G$2:$G$455,"*Completed*", HCBSCompliance!$ES$2:$ES$455,"*Partially*")   + COUNTIFS(HCBSCompliance!$I$2:$I$455,$A13, HCBSCompliance!$D$2:$D$455, "096", HCBSCompliance!$G$2:$G$455,"*Submitted*", HCBSCompliance!$ES$2:$ES$455,"*Partially*")   + COUNTIFS(HCBSCompliance!$I$2:$I$455,$A13, HCBSCompliance!$D$2:$D$455, "*113*", HCBSCompliance!$G$2:$G$455,"*Submitted*", HCBSCompliance!$ES$2:$ES$455,"*Partially*")   + COUNTIFS(HCBSCompliance!$I$2:$I$455,$A13, HCBSCompliance!$D$2:$D$455, "*904*", HCBSCompliance!$G$2:$G$455,"*Submitted*", HCBSCompliance!$ES$2:$ES$455,"*Partially*")   + COUNTIFS(HCBSCompliance!$I$2:$I$455,$A13, HCBSCompliance!$D$2:$D$455, "*905*", HCBSCompliance!$G$2:$G$455,"*Submitted*", HCBSCompliance!$ES$2:$ES$455,"*Partially*")   + COUNTIFS(HCBSCompliance!$I$2:$I$455,$A13, HCBSCompliance!$D$2:$D$455, "*915*", HCBSCompliance!$G$2:$G$455,"*Submitted*", HCBSCompliance!$ES$2:$ES$455,"*Partially*")   + COUNTIFS(HCBSCompliance!$I$2:$I$455,$A13, HCBSCompliance!$D$2:$D$455, "*910*", HCBSCompliance!$G$2:$G$455,"*Submitted*", HCBSCompliance!$ES$2:$ES$455,"*Partially*")   + COUNTIFS(HCBSCompliance!$I$2:$I$455,$A13, HCBSCompliance!$D$2:$D$455, "*920*", HCBSCompliance!$G$2:$G$455,"*Submitted*", HCBSCompliance!$ES$2:$ES$455,"*Partially*")   + COUNTIFS(HCBSCompliance!$I$2:$I$455,$A13, HCBSCompliance!$D$2:$D$455, "096", HCBSCompliance!$G$2:$G$455,"*Completed*", HCBSCompliance!$ES$2:$ES$455,"*No*")   + COUNTIFS(HCBSCompliance!$I$2:$I$455,$A13, HCBSCompliance!$D$2:$D$455, "*113*", HCBSCompliance!$G$2:$G$455,"*Completed*", HCBSCompliance!$ES$2:$ES$455,"*No*")   + COUNTIFS(HCBSCompliance!$I$2:$I$455,$A13, HCBSCompliance!$D$2:$D$455, "*904*", HCBSCompliance!$G$2:$G$455,"*Completed*", HCBSCompliance!$ES$2:$ES$455,"*No*")   + COUNTIFS(HCBSCompliance!$I$2:$I$455,$A13, HCBSCompliance!$D$2:$D$455, "*905*", HCBSCompliance!$G$2:$G$455,"*Completed*", HCBSCompliance!$ES$2:$ES$455,"*No*")   + COUNTIFS(HCBSCompliance!$I$2:$I$455,$A13, HCBSCompliance!$D$2:$D$455, "*915*", HCBSCompliance!$G$2:$G$455,"*Completed*", HCBSCompliance!$ES$2:$ES$455,"*No*")   + COUNTIFS(HCBSCompliance!$I$2:$I$455,$A13, HCBSCompliance!$D$2:$D$455, "*910*", HCBSCompliance!$G$2:$G$455,"*Completed*", HCBSCompliance!$ES$2:$ES$455,"*No*")   + COUNTIFS(HCBSCompliance!$I$2:$I$455,$A13, HCBSCompliance!$D$2:$D$455, "*920*", HCBSCompliance!$G$2:$G$455,"*Completed*", HCBSCompliance!$ES$2:$ES$455,"*No*")   + COUNTIFS(HCBSCompliance!$I$2:$I$455,$A13, HCBSCompliance!$D$2:$D$455, "096", HCBSCompliance!$G$2:$G$455,"*Submitted*", HCBSCompliance!$ES$2:$ES$455,"*No*")   + COUNTIFS(HCBSCompliance!$I$2:$I$455,$A13, HCBSCompliance!$D$2:$D$455, "*113*", HCBSCompliance!$G$2:$G$455,"*Submitted*", HCBSCompliance!$ES$2:$ES$455,"*No*")   + COUNTIFS(HCBSCompliance!$I$2:$I$455,$A13, HCBSCompliance!$D$2:$D$455, "*904*", HCBSCompliance!$G$2:$G$455,"*Submitted*", HCBSCompliance!$ES$2:$ES$455,"*No*")   + COUNTIFS(HCBSCompliance!$I$2:$I$455,$A13, HCBSCompliance!$D$2:$D$455, "*905*", HCBSCompliance!$G$2:$G$455,"*Submitted*", HCBSCompliance!$ES$2:$ES$455,"*No*")   + COUNTIFS(HCBSCompliance!$I$2:$I$455,$A13, HCBSCompliance!$D$2:$D$455, "*915*", HCBSCompliance!$G$2:$G$455,"*Submitted*", HCBSCompliance!$ES$2:$ES$455,"*No*")   + COUNTIFS(HCBSCompliance!$I$2:$I$455,$A13, HCBSCompliance!$D$2:$D$455, "*910*", HCBSCompliance!$G$2:$G$455,"*Submitted*", HCBSCompliance!$ES$2:$ES$455,"*No*")   + COUNTIFS(HCBSCompliance!$I$2:$I$455,$A13, HCBSCompliance!$D$2:$D$455, "*920*", HCBSCompliance!$G$2:$G$455,"*Submitted*", HCBSCompliance!$ES$2:$ES$455,"*No*")</f>
        <v>0</v>
      </c>
      <c r="R13" s="55">
        <f>COUNTIFS(HCBSCompliance!$I$2:$I$455,$A13, HCBSCompliance!$D$2:$D$455, "096", HCBSCompliance!$G$2:$G$455,"*Completed*", HCBSCompliance!$EY$2:$EY$455,"*Partially*")   + COUNTIFS(HCBSCompliance!$I$2:$I$455,$A13, HCBSCompliance!$D$2:$D$455, "*113*", HCBSCompliance!$G$2:$G$455,"*Completed*", HCBSCompliance!$EY$2:$EY$455,"*Partially*")   + COUNTIFS(HCBSCompliance!$I$2:$I$455,$A13, HCBSCompliance!$D$2:$D$455, "*904*", HCBSCompliance!$G$2:$G$455,"*Completed*", HCBSCompliance!$EY$2:$EY$455,"*Partially*")   + COUNTIFS(HCBSCompliance!$I$2:$I$455,$A13, HCBSCompliance!$D$2:$D$455, "*905*", HCBSCompliance!$G$2:$G$455,"*Completed*", HCBSCompliance!$EY$2:$EY$455,"*Partially*")   + COUNTIFS(HCBSCompliance!$I$2:$I$455,$A13, HCBSCompliance!$D$2:$D$455, "*915*", HCBSCompliance!$G$2:$G$455,"*Completed*", HCBSCompliance!$EY$2:$EY$455,"*Partially*")   + COUNTIFS(HCBSCompliance!$I$2:$I$455,$A13, HCBSCompliance!$D$2:$D$455, "*910*", HCBSCompliance!$G$2:$G$455,"*Completed*", HCBSCompliance!$EY$2:$EY$455,"*Partially*")   + COUNTIFS(HCBSCompliance!$I$2:$I$455,$A13, HCBSCompliance!$D$2:$D$455, "*920*", HCBSCompliance!$G$2:$G$455,"*Completed*", HCBSCompliance!$EY$2:$EY$455,"*Partially*")   + COUNTIFS(HCBSCompliance!$I$2:$I$455,$A13, HCBSCompliance!$D$2:$D$455, "096", HCBSCompliance!$G$2:$G$455,"*Submitted*", HCBSCompliance!$EY$2:$EY$455,"*Partially*")   + COUNTIFS(HCBSCompliance!$I$2:$I$455,$A13, HCBSCompliance!$D$2:$D$455, "*113*", HCBSCompliance!$G$2:$G$455,"*Submitted*", HCBSCompliance!$EY$2:$EY$455,"*Partially*")   + COUNTIFS(HCBSCompliance!$I$2:$I$455,$A13, HCBSCompliance!$D$2:$D$455, "*904*", HCBSCompliance!$G$2:$G$455,"*Submitted*", HCBSCompliance!$EY$2:$EY$455,"*Partially*")   + COUNTIFS(HCBSCompliance!$I$2:$I$455,$A13, HCBSCompliance!$D$2:$D$455, "*905*", HCBSCompliance!$G$2:$G$455,"*Submitted*", HCBSCompliance!$EY$2:$EY$455,"*Partially*")   + COUNTIFS(HCBSCompliance!$I$2:$I$455,$A13, HCBSCompliance!$D$2:$D$455, "*915*", HCBSCompliance!$G$2:$G$455,"*Submitted*", HCBSCompliance!$EY$2:$EY$455,"*Partially*")   + COUNTIFS(HCBSCompliance!$I$2:$I$455,$A13, HCBSCompliance!$D$2:$D$455, "*910*", HCBSCompliance!$G$2:$G$455,"*Submitted*", HCBSCompliance!$EY$2:$EY$455,"*Partially*")   + COUNTIFS(HCBSCompliance!$I$2:$I$455,$A13, HCBSCompliance!$D$2:$D$455, "*920*", HCBSCompliance!$G$2:$G$455,"*Submitted*", HCBSCompliance!$EY$2:$EY$455,"*Partially*")   + COUNTIFS(HCBSCompliance!$I$2:$I$455,$A13, HCBSCompliance!$D$2:$D$455, "096", HCBSCompliance!$G$2:$G$455,"*Completed*", HCBSCompliance!$EY$2:$EY$455,"*No*")   + COUNTIFS(HCBSCompliance!$I$2:$I$455,$A13, HCBSCompliance!$D$2:$D$455, "*113*", HCBSCompliance!$G$2:$G$455,"*Completed*", HCBSCompliance!$EY$2:$EY$455,"*No*")   + COUNTIFS(HCBSCompliance!$I$2:$I$455,$A13, HCBSCompliance!$D$2:$D$455, "*904*", HCBSCompliance!$G$2:$G$455,"*Completed*", HCBSCompliance!$EY$2:$EY$455,"*No*")   + COUNTIFS(HCBSCompliance!$I$2:$I$455,$A13, HCBSCompliance!$D$2:$D$455, "*905*", HCBSCompliance!$G$2:$G$455,"*Completed*", HCBSCompliance!$EY$2:$EY$455,"*No*")   + COUNTIFS(HCBSCompliance!$I$2:$I$455,$A13, HCBSCompliance!$D$2:$D$455, "*915*", HCBSCompliance!$G$2:$G$455,"*Completed*", HCBSCompliance!$EY$2:$EY$455,"*No*")   + COUNTIFS(HCBSCompliance!$I$2:$I$455,$A13, HCBSCompliance!$D$2:$D$455, "*910*", HCBSCompliance!$G$2:$G$455,"*Completed*", HCBSCompliance!$EY$2:$EY$455,"*No*")   + COUNTIFS(HCBSCompliance!$I$2:$I$455,$A13, HCBSCompliance!$D$2:$D$455, "*920*", HCBSCompliance!$G$2:$G$455,"*Completed*", HCBSCompliance!$EY$2:$EY$455,"*No*")   + COUNTIFS(HCBSCompliance!$I$2:$I$455,$A13, HCBSCompliance!$D$2:$D$455, "096", HCBSCompliance!$G$2:$G$455,"*Submitted*", HCBSCompliance!$EY$2:$EY$455,"*No*")   + COUNTIFS(HCBSCompliance!$I$2:$I$455,$A13, HCBSCompliance!$D$2:$D$455, "*113*", HCBSCompliance!$G$2:$G$455,"*Submitted*", HCBSCompliance!$EY$2:$EY$455,"*No*")   + COUNTIFS(HCBSCompliance!$I$2:$I$455,$A13, HCBSCompliance!$D$2:$D$455, "*904*", HCBSCompliance!$G$2:$G$455,"*Submitted*", HCBSCompliance!$EY$2:$EY$455,"*No*")   + COUNTIFS(HCBSCompliance!$I$2:$I$455,$A13, HCBSCompliance!$D$2:$D$455, "*905*", HCBSCompliance!$G$2:$G$455,"*Submitted*", HCBSCompliance!$EY$2:$EY$455,"*No*")   + COUNTIFS(HCBSCompliance!$I$2:$I$455,$A13, HCBSCompliance!$D$2:$D$455, "*915*", HCBSCompliance!$G$2:$G$455,"*Submitted*", HCBSCompliance!$EY$2:$EY$455,"*No*")   + COUNTIFS(HCBSCompliance!$I$2:$I$455,$A13, HCBSCompliance!$D$2:$D$455, "*910*", HCBSCompliance!$G$2:$G$455,"*Submitted*", HCBSCompliance!$EY$2:$EY$455,"*No*")   + COUNTIFS(HCBSCompliance!$I$2:$I$455,$A13, HCBSCompliance!$D$2:$D$455, "*920*", HCBSCompliance!$G$2:$G$455,"*Submitted*", HCBSCompliance!$EY$2:$EY$455,"*No*")</f>
        <v>0</v>
      </c>
    </row>
    <row r="14" spans="1:64" hidden="1" x14ac:dyDescent="0.2">
      <c r="A14" s="54" t="s">
        <v>185</v>
      </c>
      <c r="B14" s="55">
        <f>COUNTIFS(HCBSCompliance!$I$2:$I$455,$A14, HCBSCompliance!$D$2:$D$455, "096")  +COUNTIFS(HCBSCompliance!$I$2:$I$455,$A14, HCBSCompliance!$D$2:$D$455, "*113*")  +COUNTIFS(HCBSCompliance!$I$2:$I$455,$A14, HCBSCompliance!$D$2:$D$455, "*904*")  +COUNTIFS(HCBSCompliance!$I$2:$I$455,$A14, HCBSCompliance!$D$2:$D$455, "*905*")  +COUNTIFS(HCBSCompliance!$I$2:$I$455,$A14, HCBSCompliance!$D$2:$D$455, "*915*")  +COUNTIFS(HCBSCompliance!$I$2:$I$455,$A14, HCBSCompliance!$D$2:$D$455, "*910*")  +COUNTIFS(HCBSCompliance!$I$2:$I$455,$A14, HCBSCompliance!$D$2:$D$455, "*920*")</f>
        <v>0</v>
      </c>
      <c r="C14" s="55">
        <f>COUNTIFS(HCBSCompliance!$I$2:$I$455,$A14, HCBSCompliance!$D$2:$D$455, "096", HCBSCompliance!$G$2:$G$455,"*Completed*")  +COUNTIFS(HCBSCompliance!$I$2:$I$455,$A14, HCBSCompliance!$D$2:$D$455, "*113*", HCBSCompliance!$G$2:$G$455,"*Completed*")  +COUNTIFS(HCBSCompliance!$I$2:$I$455,$A14, HCBSCompliance!$D$2:$D$455, "*904*", HCBSCompliance!$G$2:$G$455,"*Completed*")  +COUNTIFS(HCBSCompliance!$I$2:$I$455,$A14, HCBSCompliance!$D$2:$D$455, "*905*", HCBSCompliance!$G$2:$G$455,"*Completed*")  +COUNTIFS(HCBSCompliance!$I$2:$I$455,$A14, HCBSCompliance!$D$2:$D$455, "*915*", HCBSCompliance!$G$2:$G$455,"*Completed*")  +COUNTIFS(HCBSCompliance!$I$2:$I$455,$A14, HCBSCompliance!$D$2:$D$455, "*910*", HCBSCompliance!$G$2:$G$455,"*Completed*")  +COUNTIFS(HCBSCompliance!$I$2:$I$455,$A14, HCBSCompliance!$D$2:$D$455, "*920*", HCBSCompliance!$G$2:$G$455,"*Completed*")  +COUNTIFS(HCBSCompliance!$I$2:$I$455,$A14, HCBSCompliance!$D$2:$D$455, "096", HCBSCompliance!$G$2:$G$455,"*Submitted*")  +COUNTIFS(HCBSCompliance!$I$2:$I$455,$A14, HCBSCompliance!$D$2:$D$455, "*113*", HCBSCompliance!$G$2:$G$455,"*Submitted*")  +COUNTIFS(HCBSCompliance!$I$2:$I$455,$A14, HCBSCompliance!$D$2:$D$455, "*904*", HCBSCompliance!$G$2:$G$455,"*Submitted*")  +COUNTIFS(HCBSCompliance!$I$2:$I$455,$A14, HCBSCompliance!$D$2:$D$455, "*905*", HCBSCompliance!$G$2:$G$455,"*Submitted*")  +COUNTIFS(HCBSCompliance!$I$2:$I$455,$A14, HCBSCompliance!$D$2:$D$455, "*915*", HCBSCompliance!$G$2:$G$455,"*Submitted*")  +COUNTIFS(HCBSCompliance!$I$2:$I$455,$A14, HCBSCompliance!$D$2:$D$455, "*910*", HCBSCompliance!$G$2:$G$455,"*Submitted*")  +COUNTIFS(HCBSCompliance!$I$2:$I$455,$A14, HCBSCompliance!$D$2:$D$455, "*920*", HCBSCompliance!$G$2:$G$455,"*Submitted*")</f>
        <v>0</v>
      </c>
      <c r="D14" s="56" t="str">
        <f t="shared" si="0"/>
        <v>n/a</v>
      </c>
      <c r="E14" s="56" t="str">
        <f>IFERROR((COUNTIFS(HCBSCompliance!$I$2:$I$455,$A14, HCBSCompliance!$D$2:$D$455, "096", HCBSCompliance!$FA$2:$FA$455,"*no*", HCBSCompliance!$G$2:$G$455, "*Completed*") + COUNTIFS(HCBSCompliance!$I$2:$I$455,$A14, HCBSCompliance!$D$2:$D$455, "*113*", HCBSCompliance!$FA$2:$FA$455,"*no*", HCBSCompliance!$G$2:$G$455, "*Completed*") + COUNTIFS(HCBSCompliance!$I$2:$I$455,$A14, HCBSCompliance!$D$2:$D$455, "*904*", HCBSCompliance!$FA$2:$FA$455,"*no*", HCBSCompliance!$G$2:$G$455, "*Completed*") + COUNTIFS(HCBSCompliance!$I$2:$I$455,$A14, HCBSCompliance!$D$2:$D$455, "*905*", HCBSCompliance!$FA$2:$FA$455,"*no*", HCBSCompliance!$G$2:$G$455, "*Completed*") + COUNTIFS(HCBSCompliance!$I$2:$I$455,$A14, HCBSCompliance!$D$2:$D$455, "*915*", HCBSCompliance!$FA$2:$FA$455,"*no*", HCBSCompliance!$G$2:$G$455, "*Completed*") + COUNTIFS(HCBSCompliance!$I$2:$I$455,$A14, HCBSCompliance!$D$2:$D$455, "*910*", HCBSCompliance!$FA$2:$FA$455,"*no*", HCBSCompliance!$G$2:$G$455, "*Completed*") + COUNTIFS(HCBSCompliance!$I$2:$I$455,$A14, HCBSCompliance!$D$2:$D$455, "*920*", HCBSCompliance!$FA$2:$FA$455,"*no*", HCBSCompliance!$G$2:$G$455, "*Completed*") + COUNTIFS(HCBSCompliance!$I$2:$I$455,$A14, HCBSCompliance!$D$2:$D$455, "096", HCBSCompliance!$FA$2:$FA$455,"*no*", HCBSCompliance!$G$2:$G$455, "*Submitted*") + COUNTIFS(HCBSCompliance!$I$2:$I$455,$A14, HCBSCompliance!$D$2:$D$455, "*113*", HCBSCompliance!$FA$2:$FA$455,"*no*", HCBSCompliance!$G$2:$G$455, "*Submitted*") + COUNTIFS(HCBSCompliance!$I$2:$I$455,$A14, HCBSCompliance!$D$2:$D$455, "*904*", HCBSCompliance!$FA$2:$FA$455,"*no*", HCBSCompliance!$G$2:$G$455, "*Submitted*") + COUNTIFS(HCBSCompliance!$I$2:$I$455,$A14, HCBSCompliance!$D$2:$D$455, "*905*", HCBSCompliance!$FA$2:$FA$455,"*no*", HCBSCompliance!$G$2:$G$455, "*Submitted*") + COUNTIFS(HCBSCompliance!$I$2:$I$455,$A14, HCBSCompliance!$D$2:$D$455, "*915*", HCBSCompliance!$FA$2:$FA$455,"*no*", HCBSCompliance!$G$2:$G$455, "*Submitted*") + COUNTIFS(HCBSCompliance!$I$2:$I$455,$A14, HCBSCompliance!$D$2:$D$455, "*910*", HCBSCompliance!$FA$2:$FA$455,"*no*", HCBSCompliance!$G$2:$G$455, "*Submitted*") + COUNTIFS(HCBSCompliance!$I$2:$I$455,$A14, HCBSCompliance!$D$2:$D$455, "*920*", HCBSCompliance!$FA$2:$FA$455,"*no*", HCBSCompliance!$G$2:$G$455, "*Submitted*"))  /  $C14, "n/a")</f>
        <v>n/a</v>
      </c>
      <c r="F14" s="56" t="str">
        <f>IFERROR((COUNTIFS(HCBSCompliance!$I$2:$I$455,$A14, HCBSCompliance!$D$2:$D$455, "096", HCBSCompliance!$FA$2:$FA$455,"*yes*", HCBSCompliance!$G$2:$G$455, "*Completed*") + COUNTIFS(HCBSCompliance!$I$2:$I$455,$A14, HCBSCompliance!$D$2:$D$455, "*113*", HCBSCompliance!$FA$2:$FA$455,"*yes*", HCBSCompliance!$G$2:$G$455, "*Completed*") + COUNTIFS(HCBSCompliance!$I$2:$I$455,$A14, HCBSCompliance!$D$2:$D$455, "*904*", HCBSCompliance!$FA$2:$FA$455,"*yes*", HCBSCompliance!$G$2:$G$455, "*Completed*") + COUNTIFS(HCBSCompliance!$I$2:$I$455,$A14, HCBSCompliance!$D$2:$D$455, "*905*", HCBSCompliance!$FA$2:$FA$455,"*yes*", HCBSCompliance!$G$2:$G$455, "*Completed*") + COUNTIFS(HCBSCompliance!$I$2:$I$455,$A14, HCBSCompliance!$D$2:$D$455, "*915*", HCBSCompliance!$FA$2:$FA$455,"*yes*", HCBSCompliance!$G$2:$G$455, "*Completed*") + COUNTIFS(HCBSCompliance!$I$2:$I$455,$A14, HCBSCompliance!$D$2:$D$455, "*910*", HCBSCompliance!$FA$2:$FA$455,"*yes*", HCBSCompliance!$G$2:$G$455, "*Completed*") + COUNTIFS(HCBSCompliance!$I$2:$I$455,$A14, HCBSCompliance!$D$2:$D$455, "*920*", HCBSCompliance!$FA$2:$FA$455,"*yes*", HCBSCompliance!$G$2:$G$455, "*Completed*") + COUNTIFS(HCBSCompliance!$I$2:$I$455,$A14, HCBSCompliance!$D$2:$D$455, "096", HCBSCompliance!$FA$2:$FA$455,"*yes*", HCBSCompliance!$G$2:$G$455, "*Submitted*") + COUNTIFS(HCBSCompliance!$I$2:$I$455,$A14, HCBSCompliance!$D$2:$D$455, "*113*", HCBSCompliance!$FA$2:$FA$455,"*yes*", HCBSCompliance!$G$2:$G$455, "*Submitted*") + COUNTIFS(HCBSCompliance!$I$2:$I$455,$A14, HCBSCompliance!$D$2:$D$455, "*904*", HCBSCompliance!$FA$2:$FA$455,"*yes*", HCBSCompliance!$G$2:$G$455, "*Submitted*") + COUNTIFS(HCBSCompliance!$I$2:$I$455,$A14, HCBSCompliance!$D$2:$D$455, "*905*", HCBSCompliance!$FA$2:$FA$455,"*yes*", HCBSCompliance!$G$2:$G$455, "*Submitted*") + COUNTIFS(HCBSCompliance!$I$2:$I$455,$A14, HCBSCompliance!$D$2:$D$455, "*915*", HCBSCompliance!$FA$2:$FA$455,"*yes*", HCBSCompliance!$G$2:$G$455, "*Submitted*") + COUNTIFS(HCBSCompliance!$I$2:$I$455,$A14, HCBSCompliance!$D$2:$D$455, "*910*", HCBSCompliance!$FA$2:$FA$455,"*yes*", HCBSCompliance!$G$2:$G$455, "*Submitted*") + COUNTIFS(HCBSCompliance!$I$2:$I$455,$A14, HCBSCompliance!$D$2:$D$455, "*920*", HCBSCompliance!$FA$2:$FA$455,"*yes*", HCBSCompliance!$G$2:$G$455, "*Submitted*"))  /  $C14, "n/a")</f>
        <v>n/a</v>
      </c>
      <c r="G14" s="57" t="str">
        <f>IFERROR((COUNTIFS(HCBSCompliance!$D$2:$D$455, "096", HCBSCompliance!$I$2:$I$455, $A14, HCBSCompliance!$G$2:$G$455, "*Completed*", HCBSCompliance!$FE$2:$FE$455, "TRUE") + COUNTIFS(HCBSCompliance!$D$2:$D$455, "*113*", HCBSCompliance!$I$2:$I$455, $A14, HCBSCompliance!$G$2:$G$455, "*Completed*", HCBSCompliance!$FE$2:$FE$455, "TRUE") + COUNTIFS(HCBSCompliance!$D$2:$D$455, "*904*", HCBSCompliance!$I$2:$I$455, $A14, HCBSCompliance!$G$2:$G$455, "*Completed*", HCBSCompliance!$FE$2:$FE$455, "TRUE") + COUNTIFS(HCBSCompliance!$D$2:$D$455, "*905*", HCBSCompliance!$I$2:$I$455, $A14, HCBSCompliance!$G$2:$G$455, "*Completed*", HCBSCompliance!$FE$2:$FE$455, "TRUE") + COUNTIFS(HCBSCompliance!$D$2:$D$455, "*915*", HCBSCompliance!$I$2:$I$455, $A14, HCBSCompliance!$G$2:$G$455, "*Completed*", HCBSCompliance!$FE$2:$FE$455, "TRUE") + COUNTIFS(HCBSCompliance!$D$2:$D$455, "*910*", HCBSCompliance!$I$2:$I$455, $A14, HCBSCompliance!$G$2:$G$455, "*Completed*", HCBSCompliance!$FE$2:$FE$455, "TRUE") + COUNTIFS(HCBSCompliance!$D$2:$D$455, "*920*", HCBSCompliance!$I$2:$I$455, $A14, HCBSCompliance!$G$2:$G$455, "*Completed*", HCBSCompliance!$FE$2:$FE$455, "TRUE") + COUNTIFS(HCBSCompliance!$D$2:$D$455, "096", HCBSCompliance!$I$2:$I$455, $A14, HCBSCompliance!$G$2:$G$455, "*Submitted*", HCBSCompliance!$FE$2:$FE$455, "TRUE") + COUNTIFS(HCBSCompliance!$D$2:$D$455, "*113*", HCBSCompliance!$I$2:$I$455, $A14, HCBSCompliance!$G$2:$G$455, "*Submitted*", HCBSCompliance!$FE$2:$FE$455, "TRUE") + COUNTIFS(HCBSCompliance!$D$2:$D$455, "*904*", HCBSCompliance!$I$2:$I$455, $A14, HCBSCompliance!$G$2:$G$455, "*Submitted*", HCBSCompliance!$FE$2:$FE$455, "TRUE") + COUNTIFS(HCBSCompliance!$D$2:$D$455, "*905*", HCBSCompliance!$I$2:$I$455, $A14, HCBSCompliance!$G$2:$G$455, "*Submitted*", HCBSCompliance!$FE$2:$FE$455, "TRUE") + COUNTIFS(HCBSCompliance!$D$2:$D$455, "*915*", HCBSCompliance!$I$2:$I$455, $A14, HCBSCompliance!$G$2:$G$455, "*Submitted*", HCBSCompliance!$FE$2:$FE$455, "TRUE") + COUNTIFS(HCBSCompliance!$D$2:$D$455, "*910*", HCBSCompliance!$I$2:$I$455, $A14, HCBSCompliance!$G$2:$G$455, "*Submitted*", HCBSCompliance!$FE$2:$FE$455, "TRUE") + COUNTIFS(HCBSCompliance!$D$2:$D$455, "*920*", HCBSCompliance!$I$2:$I$455, $A14, HCBSCompliance!$G$2:$G$455, "*Submitted*", HCBSCompliance!$FE$2:$FE$455, "TRUE")) /  $C14, "n/a")</f>
        <v>n/a</v>
      </c>
      <c r="H14" s="57"/>
      <c r="I14" s="55">
        <f>COUNTIFS(HCBSCompliance!$I$2:$I$455,$A14, HCBSCompliance!$D$2:$D$455, "096", HCBSCompliance!$G$2:$G$455,"*Completed*", HCBSCompliance!$BC$2:$BC$455,"*Partially*")   + COUNTIFS(HCBSCompliance!$I$2:$I$455,$A14, HCBSCompliance!$D$2:$D$455, "*113*", HCBSCompliance!$G$2:$G$455,"*Completed*", HCBSCompliance!$BC$2:$BC$455,"*Partially*")   + COUNTIFS(HCBSCompliance!$I$2:$I$455,$A14, HCBSCompliance!$D$2:$D$455, "*904*", HCBSCompliance!$G$2:$G$455,"*Completed*", HCBSCompliance!$BC$2:$BC$455,"*Partially*")   + COUNTIFS(HCBSCompliance!$I$2:$I$455,$A14, HCBSCompliance!$D$2:$D$455, "*905*", HCBSCompliance!$G$2:$G$455,"*Completed*", HCBSCompliance!$BC$2:$BC$455,"*Partially*")   + COUNTIFS(HCBSCompliance!$I$2:$I$455,$A14, HCBSCompliance!$D$2:$D$455, "*915*", HCBSCompliance!$G$2:$G$455,"*Completed*", HCBSCompliance!$BC$2:$BC$455,"*Partially*")   + COUNTIFS(HCBSCompliance!$I$2:$I$455,$A14, HCBSCompliance!$D$2:$D$455, "*910*", HCBSCompliance!$G$2:$G$455,"*Completed*", HCBSCompliance!$BC$2:$BC$455,"*Partially*")   + COUNTIFS(HCBSCompliance!$I$2:$I$455,$A14, HCBSCompliance!$D$2:$D$455, "*920*", HCBSCompliance!$G$2:$G$455,"*Completed*", HCBSCompliance!$BC$2:$BC$455,"*Partially*")   + COUNTIFS(HCBSCompliance!$I$2:$I$455,$A14, HCBSCompliance!$D$2:$D$455, "096", HCBSCompliance!$G$2:$G$455,"*Submitted*", HCBSCompliance!$BC$2:$BC$455,"*Partially*")   + COUNTIFS(HCBSCompliance!$I$2:$I$455,$A14, HCBSCompliance!$D$2:$D$455, "*113*", HCBSCompliance!$G$2:$G$455,"*Submitted*", HCBSCompliance!$BC$2:$BC$455,"*Partially*")   + COUNTIFS(HCBSCompliance!$I$2:$I$455,$A14, HCBSCompliance!$D$2:$D$455, "*904*", HCBSCompliance!$G$2:$G$455,"*Submitted*", HCBSCompliance!$BC$2:$BC$455,"*Partially*")   + COUNTIFS(HCBSCompliance!$I$2:$I$455,$A14, HCBSCompliance!$D$2:$D$455, "*905*", HCBSCompliance!$G$2:$G$455,"*Submitted*", HCBSCompliance!$BC$2:$BC$455,"*Partially*")   + COUNTIFS(HCBSCompliance!$I$2:$I$455,$A14, HCBSCompliance!$D$2:$D$455, "*915*", HCBSCompliance!$G$2:$G$455,"*Submitted*", HCBSCompliance!$BC$2:$BC$455,"*Partially*")   + COUNTIFS(HCBSCompliance!$I$2:$I$455,$A14, HCBSCompliance!$D$2:$D$455, "*910*", HCBSCompliance!$G$2:$G$455,"*Submitted*", HCBSCompliance!$BC$2:$BC$455,"*Partially*")   + COUNTIFS(HCBSCompliance!$I$2:$I$455,$A14, HCBSCompliance!$D$2:$D$455, "*920*", HCBSCompliance!$G$2:$G$455,"*Submitted*", HCBSCompliance!$BC$2:$BC$455,"*Partially*")   + COUNTIFS(HCBSCompliance!$I$2:$I$455,$A14, HCBSCompliance!$D$2:$D$455, "096", HCBSCompliance!$G$2:$G$455,"*Completed*", HCBSCompliance!$BC$2:$BC$455,"*NotMet*")   + COUNTIFS(HCBSCompliance!$I$2:$I$455,$A14, HCBSCompliance!$D$2:$D$455, "*113*", HCBSCompliance!$G$2:$G$455,"*Completed*", HCBSCompliance!$BC$2:$BC$455,"*NotMet*")   + COUNTIFS(HCBSCompliance!$I$2:$I$455,$A14, HCBSCompliance!$D$2:$D$455, "*904*", HCBSCompliance!$G$2:$G$455,"*Completed*", HCBSCompliance!$BC$2:$BC$455,"*NotMet*")   + COUNTIFS(HCBSCompliance!$I$2:$I$455,$A14, HCBSCompliance!$D$2:$D$455, "*905*", HCBSCompliance!$G$2:$G$455,"*Completed*", HCBSCompliance!$BC$2:$BC$455,"*NotMet*")   + COUNTIFS(HCBSCompliance!$I$2:$I$455,$A14, HCBSCompliance!$D$2:$D$455, "*915*", HCBSCompliance!$G$2:$G$455,"*Completed*", HCBSCompliance!$BC$2:$BC$455,"*NotMet*")   + COUNTIFS(HCBSCompliance!$I$2:$I$455,$A14, HCBSCompliance!$D$2:$D$455, "*910*", HCBSCompliance!$G$2:$G$455,"*Completed*", HCBSCompliance!$BC$2:$BC$455,"*NotMet*")   + COUNTIFS(HCBSCompliance!$I$2:$I$455,$A14, HCBSCompliance!$D$2:$D$455, "*920*", HCBSCompliance!$G$2:$G$455,"*Completed*", HCBSCompliance!$BC$2:$BC$455,"*NotMet*")   + COUNTIFS(HCBSCompliance!$I$2:$I$455,$A14, HCBSCompliance!$D$2:$D$455, "096", HCBSCompliance!$G$2:$G$455,"*Submitted*", HCBSCompliance!$BC$2:$BC$455,"*NotMet*")   + COUNTIFS(HCBSCompliance!$I$2:$I$455,$A14, HCBSCompliance!$D$2:$D$455, "*113*", HCBSCompliance!$G$2:$G$455,"*Submitted*", HCBSCompliance!$BC$2:$BC$455,"*NotMet*")   + COUNTIFS(HCBSCompliance!$I$2:$I$455,$A14, HCBSCompliance!$D$2:$D$455, "*904*", HCBSCompliance!$G$2:$G$455,"*Submitted*", HCBSCompliance!$BC$2:$BC$455,"*NotMet*")   + COUNTIFS(HCBSCompliance!$I$2:$I$455,$A14, HCBSCompliance!$D$2:$D$455, "*905*", HCBSCompliance!$G$2:$G$455,"*Submitted*", HCBSCompliance!$BC$2:$BC$455,"*NotMet*")   + COUNTIFS(HCBSCompliance!$I$2:$I$455,$A14, HCBSCompliance!$D$2:$D$455, "*915*", HCBSCompliance!$G$2:$G$455,"*Submitted*", HCBSCompliance!$BC$2:$BC$455,"*NotMet*")   + COUNTIFS(HCBSCompliance!$I$2:$I$455,$A14, HCBSCompliance!$D$2:$D$455, "*910*", HCBSCompliance!$G$2:$G$455,"*Submitted*", HCBSCompliance!$BC$2:$BC$455,"*NotMet*")   + COUNTIFS(HCBSCompliance!$I$2:$I$455,$A14, HCBSCompliance!$D$2:$D$455, "*920*", HCBSCompliance!$G$2:$G$455,"*Submitted*", HCBSCompliance!$BC$2:$BC$455,"*NotMet*")</f>
        <v>0</v>
      </c>
      <c r="J14" s="55">
        <f>COUNTIFS(HCBSCompliance!$I$2:$I$455,$A14, HCBSCompliance!$D$2:$D$455, "096", HCBSCompliance!$G$2:$G$455,"*Completed*", HCBSCompliance!$BI$2:$BI$455,"*Partially*")   + COUNTIFS(HCBSCompliance!$I$2:$I$455,$A14, HCBSCompliance!$D$2:$D$455, "*113*", HCBSCompliance!$G$2:$G$455,"*Completed*", HCBSCompliance!$BI$2:$BI$455,"*Partially*")   + COUNTIFS(HCBSCompliance!$I$2:$I$455,$A14, HCBSCompliance!$D$2:$D$455, "*904*", HCBSCompliance!$G$2:$G$455,"*Completed*", HCBSCompliance!$BI$2:$BI$455,"*Partially*")   + COUNTIFS(HCBSCompliance!$I$2:$I$455,$A14, HCBSCompliance!$D$2:$D$455, "*905*", HCBSCompliance!$G$2:$G$455,"*Completed*", HCBSCompliance!$BI$2:$BI$455,"*Partially*")   + COUNTIFS(HCBSCompliance!$I$2:$I$455,$A14, HCBSCompliance!$D$2:$D$455, "*915*", HCBSCompliance!$G$2:$G$455,"*Completed*", HCBSCompliance!$BI$2:$BI$455,"*Partially*")   + COUNTIFS(HCBSCompliance!$I$2:$I$455,$A14, HCBSCompliance!$D$2:$D$455, "*910*", HCBSCompliance!$G$2:$G$455,"*Completed*", HCBSCompliance!$BI$2:$BI$455,"*Partially*")   + COUNTIFS(HCBSCompliance!$I$2:$I$455,$A14, HCBSCompliance!$D$2:$D$455, "*920*", HCBSCompliance!$G$2:$G$455,"*Completed*", HCBSCompliance!$BI$2:$BI$455,"*Partially*")   + COUNTIFS(HCBSCompliance!$I$2:$I$455,$A14, HCBSCompliance!$D$2:$D$455, "096", HCBSCompliance!$G$2:$G$455,"*Submitted*", HCBSCompliance!$BI$2:$BI$455,"*Partially*")   + COUNTIFS(HCBSCompliance!$I$2:$I$455,$A14, HCBSCompliance!$D$2:$D$455, "*113*", HCBSCompliance!$G$2:$G$455,"*Submitted*", HCBSCompliance!$BI$2:$BI$455,"*Partially*")   + COUNTIFS(HCBSCompliance!$I$2:$I$455,$A14, HCBSCompliance!$D$2:$D$455, "*904*", HCBSCompliance!$G$2:$G$455,"*Submitted*", HCBSCompliance!$BI$2:$BI$455,"*Partially*")   + COUNTIFS(HCBSCompliance!$I$2:$I$455,$A14, HCBSCompliance!$D$2:$D$455, "*905*", HCBSCompliance!$G$2:$G$455,"*Submitted*", HCBSCompliance!$BI$2:$BI$455,"*Partially*")   + COUNTIFS(HCBSCompliance!$I$2:$I$455,$A14, HCBSCompliance!$D$2:$D$455, "*915*", HCBSCompliance!$G$2:$G$455,"*Submitted*", HCBSCompliance!$BI$2:$BI$455,"*Partially*")   + COUNTIFS(HCBSCompliance!$I$2:$I$455,$A14, HCBSCompliance!$D$2:$D$455, "*910*", HCBSCompliance!$G$2:$G$455,"*Submitted*", HCBSCompliance!$BI$2:$BI$455,"*Partially*")   + COUNTIFS(HCBSCompliance!$I$2:$I$455,$A14, HCBSCompliance!$D$2:$D$455, "*920*", HCBSCompliance!$G$2:$G$455,"*Submitted*", HCBSCompliance!$BI$2:$BI$455,"*Partially*")   + COUNTIFS(HCBSCompliance!$I$2:$I$455,$A14, HCBSCompliance!$D$2:$D$455, "096", HCBSCompliance!$G$2:$G$455,"*Completed*", HCBSCompliance!$BI$2:$BI$455,"*No*")   + COUNTIFS(HCBSCompliance!$I$2:$I$455,$A14, HCBSCompliance!$D$2:$D$455, "*113*", HCBSCompliance!$G$2:$G$455,"*Completed*", HCBSCompliance!$BI$2:$BI$455,"*No*")   + COUNTIFS(HCBSCompliance!$I$2:$I$455,$A14, HCBSCompliance!$D$2:$D$455, "*904*", HCBSCompliance!$G$2:$G$455,"*Completed*", HCBSCompliance!$BI$2:$BI$455,"*No*")   + COUNTIFS(HCBSCompliance!$I$2:$I$455,$A14, HCBSCompliance!$D$2:$D$455, "*905*", HCBSCompliance!$G$2:$G$455,"*Completed*", HCBSCompliance!$BI$2:$BI$455,"*No*")   + COUNTIFS(HCBSCompliance!$I$2:$I$455,$A14, HCBSCompliance!$D$2:$D$455, "*915*", HCBSCompliance!$G$2:$G$455,"*Completed*", HCBSCompliance!$BI$2:$BI$455,"*No*")   + COUNTIFS(HCBSCompliance!$I$2:$I$455,$A14, HCBSCompliance!$D$2:$D$455, "*910*", HCBSCompliance!$G$2:$G$455,"*Completed*", HCBSCompliance!$BI$2:$BI$455,"*No*")   + COUNTIFS(HCBSCompliance!$I$2:$I$455,$A14, HCBSCompliance!$D$2:$D$455, "*920*", HCBSCompliance!$G$2:$G$455,"*Completed*", HCBSCompliance!$BI$2:$BI$455,"*No*")   + COUNTIFS(HCBSCompliance!$I$2:$I$455,$A14, HCBSCompliance!$D$2:$D$455, "096", HCBSCompliance!$G$2:$G$455,"*Submitted*", HCBSCompliance!$BI$2:$BI$455,"*No*")   + COUNTIFS(HCBSCompliance!$I$2:$I$455,$A14, HCBSCompliance!$D$2:$D$455, "*113*", HCBSCompliance!$G$2:$G$455,"*Submitted*", HCBSCompliance!$BI$2:$BI$455,"*No*")   + COUNTIFS(HCBSCompliance!$I$2:$I$455,$A14, HCBSCompliance!$D$2:$D$455, "*904*", HCBSCompliance!$G$2:$G$455,"*Submitted*", HCBSCompliance!$BI$2:$BI$455,"*No*")   + COUNTIFS(HCBSCompliance!$I$2:$I$455,$A14, HCBSCompliance!$D$2:$D$455, "*905*", HCBSCompliance!$G$2:$G$455,"*Submitted*", HCBSCompliance!$BI$2:$BI$455,"*No*")   + COUNTIFS(HCBSCompliance!$I$2:$I$455,$A14, HCBSCompliance!$D$2:$D$455, "*915*", HCBSCompliance!$G$2:$G$455,"*Submitted*", HCBSCompliance!$BI$2:$BI$455,"*No*")   + COUNTIFS(HCBSCompliance!$I$2:$I$455,$A14, HCBSCompliance!$D$2:$D$455, "*910*", HCBSCompliance!$G$2:$G$455,"*Submitted*", HCBSCompliance!$BI$2:$BI$455,"*No*")   + COUNTIFS(HCBSCompliance!$I$2:$I$455,$A14, HCBSCompliance!$D$2:$D$455, "*920*", HCBSCompliance!$G$2:$G$455,"*Submitted*", HCBSCompliance!$BI$2:$BI$455,"*No*")</f>
        <v>0</v>
      </c>
      <c r="K14" s="55">
        <f>COUNTIFS(HCBSCompliance!$I$2:$I$455,$A14, HCBSCompliance!$D$2:$D$455, "096", HCBSCompliance!$G$2:$G$455,"*Completed*", HCBSCompliance!$CK$2:$CK$455,"*Partially*")   + COUNTIFS(HCBSCompliance!$I$2:$I$455,$A14, HCBSCompliance!$D$2:$D$455, "*113*", HCBSCompliance!$G$2:$G$455,"*Completed*", HCBSCompliance!$CK$2:$CK$455,"*Partially*")   + COUNTIFS(HCBSCompliance!$I$2:$I$455,$A14, HCBSCompliance!$D$2:$D$455, "*904*", HCBSCompliance!$G$2:$G$455,"*Completed*", HCBSCompliance!$CK$2:$CK$455,"*Partially*")   + COUNTIFS(HCBSCompliance!$I$2:$I$455,$A14, HCBSCompliance!$D$2:$D$455, "*905*", HCBSCompliance!$G$2:$G$455,"*Completed*", HCBSCompliance!$CK$2:$CK$455,"*Partially*")   + COUNTIFS(HCBSCompliance!$I$2:$I$455,$A14, HCBSCompliance!$D$2:$D$455, "*915*", HCBSCompliance!$G$2:$G$455,"*Completed*", HCBSCompliance!$CK$2:$CK$455,"*Partially*")   + COUNTIFS(HCBSCompliance!$I$2:$I$455,$A14, HCBSCompliance!$D$2:$D$455, "*910*", HCBSCompliance!$G$2:$G$455,"*Completed*", HCBSCompliance!$CK$2:$CK$455,"*Partially*")   + COUNTIFS(HCBSCompliance!$I$2:$I$455,$A14, HCBSCompliance!$D$2:$D$455, "*920*", HCBSCompliance!$G$2:$G$455,"*Completed*", HCBSCompliance!$CK$2:$CK$455,"*Partially*")   + COUNTIFS(HCBSCompliance!$I$2:$I$455,$A14, HCBSCompliance!$D$2:$D$455, "096", HCBSCompliance!$G$2:$G$455,"*Submitted*", HCBSCompliance!$CK$2:$CK$455,"*Partially*")   + COUNTIFS(HCBSCompliance!$I$2:$I$455,$A14, HCBSCompliance!$D$2:$D$455, "*113*", HCBSCompliance!$G$2:$G$455,"*Submitted*", HCBSCompliance!$CK$2:$CK$455,"*Partially*")   + COUNTIFS(HCBSCompliance!$I$2:$I$455,$A14, HCBSCompliance!$D$2:$D$455, "*904*", HCBSCompliance!$G$2:$G$455,"*Submitted*", HCBSCompliance!$CK$2:$CK$455,"*Partially*")   + COUNTIFS(HCBSCompliance!$I$2:$I$455,$A14, HCBSCompliance!$D$2:$D$455, "*905*", HCBSCompliance!$G$2:$G$455,"*Submitted*", HCBSCompliance!$CK$2:$CK$455,"*Partially*")   + COUNTIFS(HCBSCompliance!$I$2:$I$455,$A14, HCBSCompliance!$D$2:$D$455, "*915*", HCBSCompliance!$G$2:$G$455,"*Submitted*", HCBSCompliance!$CK$2:$CK$455,"*Partially*")   + COUNTIFS(HCBSCompliance!$I$2:$I$455,$A14, HCBSCompliance!$D$2:$D$455, "*910*", HCBSCompliance!$G$2:$G$455,"*Submitted*", HCBSCompliance!$CK$2:$CK$455,"*Partially*")   + COUNTIFS(HCBSCompliance!$I$2:$I$455,$A14, HCBSCompliance!$D$2:$D$455, "*920*", HCBSCompliance!$G$2:$G$455,"*Submitted*", HCBSCompliance!$CK$2:$CK$455,"*Partially*")   + COUNTIFS(HCBSCompliance!$I$2:$I$455,$A14, HCBSCompliance!$D$2:$D$455, "096", HCBSCompliance!$G$2:$G$455,"*Completed*", HCBSCompliance!$CK$2:$CK$455,"*No*")   + COUNTIFS(HCBSCompliance!$I$2:$I$455,$A14, HCBSCompliance!$D$2:$D$455, "*113*", HCBSCompliance!$G$2:$G$455,"*Completed*", HCBSCompliance!$CK$2:$CK$455,"*No*")   + COUNTIFS(HCBSCompliance!$I$2:$I$455,$A14, HCBSCompliance!$D$2:$D$455, "*904*", HCBSCompliance!$G$2:$G$455,"*Completed*", HCBSCompliance!$CK$2:$CK$455,"*No*")   + COUNTIFS(HCBSCompliance!$I$2:$I$455,$A14, HCBSCompliance!$D$2:$D$455, "*905*", HCBSCompliance!$G$2:$G$455,"*Completed*", HCBSCompliance!$CK$2:$CK$455,"*No*")   + COUNTIFS(HCBSCompliance!$I$2:$I$455,$A14, HCBSCompliance!$D$2:$D$455, "*915*", HCBSCompliance!$G$2:$G$455,"*Completed*", HCBSCompliance!$CK$2:$CK$455,"*No*")   + COUNTIFS(HCBSCompliance!$I$2:$I$455,$A14, HCBSCompliance!$D$2:$D$455, "*910*", HCBSCompliance!$G$2:$G$455,"*Completed*", HCBSCompliance!$CK$2:$CK$455,"*No*")   + COUNTIFS(HCBSCompliance!$I$2:$I$455,$A14, HCBSCompliance!$D$2:$D$455, "*920*", HCBSCompliance!$G$2:$G$455,"*Completed*", HCBSCompliance!$CK$2:$CK$455,"*No*")   + COUNTIFS(HCBSCompliance!$I$2:$I$455,$A14, HCBSCompliance!$D$2:$D$455, "096", HCBSCompliance!$G$2:$G$455,"*Submitted*", HCBSCompliance!$CK$2:$CK$455,"*No*")   + COUNTIFS(HCBSCompliance!$I$2:$I$455,$A14, HCBSCompliance!$D$2:$D$455, "*113*", HCBSCompliance!$G$2:$G$455,"*Submitted*", HCBSCompliance!$CK$2:$CK$455,"*No*")   + COUNTIFS(HCBSCompliance!$I$2:$I$455,$A14, HCBSCompliance!$D$2:$D$455, "*904*", HCBSCompliance!$G$2:$G$455,"*Submitted*", HCBSCompliance!$CK$2:$CK$455,"*No*")   + COUNTIFS(HCBSCompliance!$I$2:$I$455,$A14, HCBSCompliance!$D$2:$D$455, "*905*", HCBSCompliance!$G$2:$G$455,"*Submitted*", HCBSCompliance!$CK$2:$CK$455,"*No*")   + COUNTIFS(HCBSCompliance!$I$2:$I$455,$A14, HCBSCompliance!$D$2:$D$455, "*915*", HCBSCompliance!$G$2:$G$455,"*Submitted*", HCBSCompliance!$CK$2:$CK$455,"*No*")   + COUNTIFS(HCBSCompliance!$I$2:$I$455,$A14, HCBSCompliance!$D$2:$D$455, "*910*", HCBSCompliance!$G$2:$G$455,"*Submitted*", HCBSCompliance!$CK$2:$CK$455,"*No*")   + COUNTIFS(HCBSCompliance!$I$2:$I$455,$A14, HCBSCompliance!$D$2:$D$455, "*920*", HCBSCompliance!$G$2:$G$455,"*Submitted*", HCBSCompliance!$CK$2:$CK$455,"*No*")</f>
        <v>0</v>
      </c>
      <c r="L14" s="55">
        <f>COUNTIFS(HCBSCompliance!$I$2:$I$455,$A14, HCBSCompliance!$D$2:$D$455, "096", HCBSCompliance!$G$2:$G$455,"*Completed*", HCBSCompliance!$CY$2:$CY$455,"*Partially*")   + COUNTIFS(HCBSCompliance!$I$2:$I$455,$A14, HCBSCompliance!$D$2:$D$455, "*113*", HCBSCompliance!$G$2:$G$455,"*Completed*", HCBSCompliance!$CY$2:$CY$455,"*Partially*")   + COUNTIFS(HCBSCompliance!$I$2:$I$455,$A14, HCBSCompliance!$D$2:$D$455, "*904*", HCBSCompliance!$G$2:$G$455,"*Completed*", HCBSCompliance!$CY$2:$CY$455,"*Partially*")   + COUNTIFS(HCBSCompliance!$I$2:$I$455,$A14, HCBSCompliance!$D$2:$D$455, "*905*", HCBSCompliance!$G$2:$G$455,"*Completed*", HCBSCompliance!$CY$2:$CY$455,"*Partially*")   + COUNTIFS(HCBSCompliance!$I$2:$I$455,$A14, HCBSCompliance!$D$2:$D$455, "*915*", HCBSCompliance!$G$2:$G$455,"*Completed*", HCBSCompliance!$CY$2:$CY$455,"*Partially*")   + COUNTIFS(HCBSCompliance!$I$2:$I$455,$A14, HCBSCompliance!$D$2:$D$455, "*910*", HCBSCompliance!$G$2:$G$455,"*Completed*", HCBSCompliance!$CY$2:$CY$455,"*Partially*")   + COUNTIFS(HCBSCompliance!$I$2:$I$455,$A14, HCBSCompliance!$D$2:$D$455, "*920*", HCBSCompliance!$G$2:$G$455,"*Completed*", HCBSCompliance!$CY$2:$CY$455,"*Partially*")   + COUNTIFS(HCBSCompliance!$I$2:$I$455,$A14, HCBSCompliance!$D$2:$D$455, "096", HCBSCompliance!$G$2:$G$455,"*Submitted*", HCBSCompliance!$CY$2:$CY$455,"*Partially*")   + COUNTIFS(HCBSCompliance!$I$2:$I$455,$A14, HCBSCompliance!$D$2:$D$455, "*113*", HCBSCompliance!$G$2:$G$455,"*Submitted*", HCBSCompliance!$CY$2:$CY$455,"*Partially*")   + COUNTIFS(HCBSCompliance!$I$2:$I$455,$A14, HCBSCompliance!$D$2:$D$455, "*904*", HCBSCompliance!$G$2:$G$455,"*Submitted*", HCBSCompliance!$CY$2:$CY$455,"*Partially*")   + COUNTIFS(HCBSCompliance!$I$2:$I$455,$A14, HCBSCompliance!$D$2:$D$455, "*905*", HCBSCompliance!$G$2:$G$455,"*Submitted*", HCBSCompliance!$CY$2:$CY$455,"*Partially*")   + COUNTIFS(HCBSCompliance!$I$2:$I$455,$A14, HCBSCompliance!$D$2:$D$455, "*915*", HCBSCompliance!$G$2:$G$455,"*Submitted*", HCBSCompliance!$CY$2:$CY$455,"*Partially*")   + COUNTIFS(HCBSCompliance!$I$2:$I$455,$A14, HCBSCompliance!$D$2:$D$455, "*910*", HCBSCompliance!$G$2:$G$455,"*Submitted*", HCBSCompliance!$CY$2:$CY$455,"*Partially*")   + COUNTIFS(HCBSCompliance!$I$2:$I$455,$A14, HCBSCompliance!$D$2:$D$455, "*920*", HCBSCompliance!$G$2:$G$455,"*Submitted*", HCBSCompliance!$CY$2:$CY$455,"*Partially*")   + COUNTIFS(HCBSCompliance!$I$2:$I$455,$A14, HCBSCompliance!$D$2:$D$455, "096", HCBSCompliance!$G$2:$G$455,"*Completed*", HCBSCompliance!$CY$2:$CY$455,"*No*")   + COUNTIFS(HCBSCompliance!$I$2:$I$455,$A14, HCBSCompliance!$D$2:$D$455, "*113*", HCBSCompliance!$G$2:$G$455,"*Completed*", HCBSCompliance!$CY$2:$CY$455,"*No*")   + COUNTIFS(HCBSCompliance!$I$2:$I$455,$A14, HCBSCompliance!$D$2:$D$455, "*904*", HCBSCompliance!$G$2:$G$455,"*Completed*", HCBSCompliance!$CY$2:$CY$455,"*No*")   + COUNTIFS(HCBSCompliance!$I$2:$I$455,$A14, HCBSCompliance!$D$2:$D$455, "*905*", HCBSCompliance!$G$2:$G$455,"*Completed*", HCBSCompliance!$CY$2:$CY$455,"*No*")   + COUNTIFS(HCBSCompliance!$I$2:$I$455,$A14, HCBSCompliance!$D$2:$D$455, "*915*", HCBSCompliance!$G$2:$G$455,"*Completed*", HCBSCompliance!$CY$2:$CY$455,"*No*")   + COUNTIFS(HCBSCompliance!$I$2:$I$455,$A14, HCBSCompliance!$D$2:$D$455, "*910*", HCBSCompliance!$G$2:$G$455,"*Completed*", HCBSCompliance!$CY$2:$CY$455,"*No*")   + COUNTIFS(HCBSCompliance!$I$2:$I$455,$A14, HCBSCompliance!$D$2:$D$455, "*920*", HCBSCompliance!$G$2:$G$455,"*Completed*", HCBSCompliance!$CY$2:$CY$455,"*No*")   + COUNTIFS(HCBSCompliance!$I$2:$I$455,$A14, HCBSCompliance!$D$2:$D$455, "096", HCBSCompliance!$G$2:$G$455,"*Submitted*", HCBSCompliance!$CY$2:$CY$455,"*No*")   + COUNTIFS(HCBSCompliance!$I$2:$I$455,$A14, HCBSCompliance!$D$2:$D$455, "*113*", HCBSCompliance!$G$2:$G$455,"*Submitted*", HCBSCompliance!$CY$2:$CY$455,"*No*")   + COUNTIFS(HCBSCompliance!$I$2:$I$455,$A14, HCBSCompliance!$D$2:$D$455, "*904*", HCBSCompliance!$G$2:$G$455,"*Submitted*", HCBSCompliance!$CY$2:$CY$455,"*No*")   + COUNTIFS(HCBSCompliance!$I$2:$I$455,$A14, HCBSCompliance!$D$2:$D$455, "*905*", HCBSCompliance!$G$2:$G$455,"*Submitted*", HCBSCompliance!$CY$2:$CY$455,"*No*")   + COUNTIFS(HCBSCompliance!$I$2:$I$455,$A14, HCBSCompliance!$D$2:$D$455, "*915*", HCBSCompliance!$G$2:$G$455,"*Submitted*", HCBSCompliance!$CY$2:$CY$455,"*No*")   + COUNTIFS(HCBSCompliance!$I$2:$I$455,$A14, HCBSCompliance!$D$2:$D$455, "*910*", HCBSCompliance!$G$2:$G$455,"*Submitted*", HCBSCompliance!$CY$2:$CY$455,"*No*")   + COUNTIFS(HCBSCompliance!$I$2:$I$455,$A14, HCBSCompliance!$D$2:$D$455, "*920*", HCBSCompliance!$G$2:$G$455,"*Submitted*", HCBSCompliance!$CY$2:$CY$455,"*No*")</f>
        <v>0</v>
      </c>
      <c r="M14" s="55">
        <f>COUNTIFS(HCBSCompliance!$I$2:$I$455,$A14, HCBSCompliance!$D$2:$D$455, "096", HCBSCompliance!$G$2:$G$455,"*Completed*", HCBSCompliance!$DI$2:$DI$455,"*Partially*")   + COUNTIFS(HCBSCompliance!$I$2:$I$455,$A14, HCBSCompliance!$D$2:$D$455, "*113*", HCBSCompliance!$G$2:$G$455,"*Completed*", HCBSCompliance!$DI$2:$DI$455,"*Partially*")   + COUNTIFS(HCBSCompliance!$I$2:$I$455,$A14, HCBSCompliance!$D$2:$D$455, "*904*", HCBSCompliance!$G$2:$G$455,"*Completed*", HCBSCompliance!$DI$2:$DI$455,"*Partially*")   + COUNTIFS(HCBSCompliance!$I$2:$I$455,$A14, HCBSCompliance!$D$2:$D$455, "*905*", HCBSCompliance!$G$2:$G$455,"*Completed*", HCBSCompliance!$DI$2:$DI$455,"*Partially*")   + COUNTIFS(HCBSCompliance!$I$2:$I$455,$A14, HCBSCompliance!$D$2:$D$455, "*915*", HCBSCompliance!$G$2:$G$455,"*Completed*", HCBSCompliance!$DI$2:$DI$455,"*Partially*")   + COUNTIFS(HCBSCompliance!$I$2:$I$455,$A14, HCBSCompliance!$D$2:$D$455, "*910*", HCBSCompliance!$G$2:$G$455,"*Completed*", HCBSCompliance!$DI$2:$DI$455,"*Partially*")   + COUNTIFS(HCBSCompliance!$I$2:$I$455,$A14, HCBSCompliance!$D$2:$D$455, "*920*", HCBSCompliance!$G$2:$G$455,"*Completed*", HCBSCompliance!$DI$2:$DI$455,"*Partially*")   + COUNTIFS(HCBSCompliance!$I$2:$I$455,$A14, HCBSCompliance!$D$2:$D$455, "096", HCBSCompliance!$G$2:$G$455,"*Submitted*", HCBSCompliance!$DI$2:$DI$455,"*Partially*")   + COUNTIFS(HCBSCompliance!$I$2:$I$455,$A14, HCBSCompliance!$D$2:$D$455, "*113*", HCBSCompliance!$G$2:$G$455,"*Submitted*", HCBSCompliance!$DI$2:$DI$455,"*Partially*")   + COUNTIFS(HCBSCompliance!$I$2:$I$455,$A14, HCBSCompliance!$D$2:$D$455, "*904*", HCBSCompliance!$G$2:$G$455,"*Submitted*", HCBSCompliance!$DI$2:$DI$455,"*Partially*")   + COUNTIFS(HCBSCompliance!$I$2:$I$455,$A14, HCBSCompliance!$D$2:$D$455, "*905*", HCBSCompliance!$G$2:$G$455,"*Submitted*", HCBSCompliance!$DI$2:$DI$455,"*Partially*")   + COUNTIFS(HCBSCompliance!$I$2:$I$455,$A14, HCBSCompliance!$D$2:$D$455, "*915*", HCBSCompliance!$G$2:$G$455,"*Submitted*", HCBSCompliance!$DI$2:$DI$455,"*Partially*")   + COUNTIFS(HCBSCompliance!$I$2:$I$455,$A14, HCBSCompliance!$D$2:$D$455, "*910*", HCBSCompliance!$G$2:$G$455,"*Submitted*", HCBSCompliance!$DI$2:$DI$455,"*Partially*")   + COUNTIFS(HCBSCompliance!$I$2:$I$455,$A14, HCBSCompliance!$D$2:$D$455, "*920*", HCBSCompliance!$G$2:$G$455,"*Submitted*", HCBSCompliance!$DI$2:$DI$455,"*Partially*")   + COUNTIFS(HCBSCompliance!$I$2:$I$455,$A14, HCBSCompliance!$D$2:$D$455, "096", HCBSCompliance!$G$2:$G$455,"*Completed*", HCBSCompliance!$DI$2:$DI$455,"*No*")   + COUNTIFS(HCBSCompliance!$I$2:$I$455,$A14, HCBSCompliance!$D$2:$D$455, "*113*", HCBSCompliance!$G$2:$G$455,"*Completed*", HCBSCompliance!$DI$2:$DI$455,"*No*")   + COUNTIFS(HCBSCompliance!$I$2:$I$455,$A14, HCBSCompliance!$D$2:$D$455, "*904*", HCBSCompliance!$G$2:$G$455,"*Completed*", HCBSCompliance!$DI$2:$DI$455,"*No*")   + COUNTIFS(HCBSCompliance!$I$2:$I$455,$A14, HCBSCompliance!$D$2:$D$455, "*905*", HCBSCompliance!$G$2:$G$455,"*Completed*", HCBSCompliance!$DI$2:$DI$455,"*No*")   + COUNTIFS(HCBSCompliance!$I$2:$I$455,$A14, HCBSCompliance!$D$2:$D$455, "*915*", HCBSCompliance!$G$2:$G$455,"*Completed*", HCBSCompliance!$DI$2:$DI$455,"*No*")   + COUNTIFS(HCBSCompliance!$I$2:$I$455,$A14, HCBSCompliance!$D$2:$D$455, "*910*", HCBSCompliance!$G$2:$G$455,"*Completed*", HCBSCompliance!$DI$2:$DI$455,"*No*")   + COUNTIFS(HCBSCompliance!$I$2:$I$455,$A14, HCBSCompliance!$D$2:$D$455, "*920*", HCBSCompliance!$G$2:$G$455,"*Completed*", HCBSCompliance!$DI$2:$DI$455,"*No*")   + COUNTIFS(HCBSCompliance!$I$2:$I$455,$A14, HCBSCompliance!$D$2:$D$455, "096", HCBSCompliance!$G$2:$G$455,"*Submitted*", HCBSCompliance!$DI$2:$DI$455,"*No*")   + COUNTIFS(HCBSCompliance!$I$2:$I$455,$A14, HCBSCompliance!$D$2:$D$455, "*113*", HCBSCompliance!$G$2:$G$455,"*Submitted*", HCBSCompliance!$DI$2:$DI$455,"*No*")   + COUNTIFS(HCBSCompliance!$I$2:$I$455,$A14, HCBSCompliance!$D$2:$D$455, "*904*", HCBSCompliance!$G$2:$G$455,"*Submitted*", HCBSCompliance!$DI$2:$DI$455,"*No*")   + COUNTIFS(HCBSCompliance!$I$2:$I$455,$A14, HCBSCompliance!$D$2:$D$455, "*905*", HCBSCompliance!$G$2:$G$455,"*Submitted*", HCBSCompliance!$DI$2:$DI$455,"*No*")   + COUNTIFS(HCBSCompliance!$I$2:$I$455,$A14, HCBSCompliance!$D$2:$D$455, "*915*", HCBSCompliance!$G$2:$G$455,"*Submitted*", HCBSCompliance!$DI$2:$DI$455,"*No*")   + COUNTIFS(HCBSCompliance!$I$2:$I$455,$A14, HCBSCompliance!$D$2:$D$455, "*910*", HCBSCompliance!$G$2:$G$455,"*Submitted*", HCBSCompliance!$DI$2:$DI$455,"*No*")   + COUNTIFS(HCBSCompliance!$I$2:$I$455,$A14, HCBSCompliance!$D$2:$D$455, "*920*", HCBSCompliance!$G$2:$G$455,"*Submitted*", HCBSCompliance!$DI$2:$DI$455,"*No*")</f>
        <v>0</v>
      </c>
      <c r="N14" s="55">
        <f>COUNTIFS(HCBSCompliance!$I$2:$I$455,$A14, HCBSCompliance!$D$2:$D$455, "096", HCBSCompliance!$G$2:$G$455,"*Completed*", HCBSCompliance!$DQ$2:$DQ$455,"*Partially*")   + COUNTIFS(HCBSCompliance!$I$2:$I$455,$A14, HCBSCompliance!$D$2:$D$455, "*113*", HCBSCompliance!$G$2:$G$455,"*Completed*", HCBSCompliance!$DQ$2:$DQ$455,"*Partially*")   + COUNTIFS(HCBSCompliance!$I$2:$I$455,$A14, HCBSCompliance!$D$2:$D$455, "*904*", HCBSCompliance!$G$2:$G$455,"*Completed*", HCBSCompliance!$DQ$2:$DQ$455,"*Partially*")   + COUNTIFS(HCBSCompliance!$I$2:$I$455,$A14, HCBSCompliance!$D$2:$D$455, "*905*", HCBSCompliance!$G$2:$G$455,"*Completed*", HCBSCompliance!$DQ$2:$DQ$455,"*Partially*")   + COUNTIFS(HCBSCompliance!$I$2:$I$455,$A14, HCBSCompliance!$D$2:$D$455, "*915*", HCBSCompliance!$G$2:$G$455,"*Completed*", HCBSCompliance!$DQ$2:$DQ$455,"*Partially*")   + COUNTIFS(HCBSCompliance!$I$2:$I$455,$A14, HCBSCompliance!$D$2:$D$455, "*910*", HCBSCompliance!$G$2:$G$455,"*Completed*", HCBSCompliance!$DQ$2:$DQ$455,"*Partially*")   + COUNTIFS(HCBSCompliance!$I$2:$I$455,$A14, HCBSCompliance!$D$2:$D$455, "*920*", HCBSCompliance!$G$2:$G$455,"*Completed*", HCBSCompliance!$DQ$2:$DQ$455,"*Partially*")   + COUNTIFS(HCBSCompliance!$I$2:$I$455,$A14, HCBSCompliance!$D$2:$D$455, "096", HCBSCompliance!$G$2:$G$455,"*Submitted*", HCBSCompliance!$DQ$2:$DQ$455,"*Partially*")   + COUNTIFS(HCBSCompliance!$I$2:$I$455,$A14, HCBSCompliance!$D$2:$D$455, "*113*", HCBSCompliance!$G$2:$G$455,"*Submitted*", HCBSCompliance!$DQ$2:$DQ$455,"*Partially*")   + COUNTIFS(HCBSCompliance!$I$2:$I$455,$A14, HCBSCompliance!$D$2:$D$455, "*904*", HCBSCompliance!$G$2:$G$455,"*Submitted*", HCBSCompliance!$DQ$2:$DQ$455,"*Partially*")   + COUNTIFS(HCBSCompliance!$I$2:$I$455,$A14, HCBSCompliance!$D$2:$D$455, "*905*", HCBSCompliance!$G$2:$G$455,"*Submitted*", HCBSCompliance!$DQ$2:$DQ$455,"*Partially*")   + COUNTIFS(HCBSCompliance!$I$2:$I$455,$A14, HCBSCompliance!$D$2:$D$455, "*915*", HCBSCompliance!$G$2:$G$455,"*Submitted*", HCBSCompliance!$DQ$2:$DQ$455,"*Partially*")   + COUNTIFS(HCBSCompliance!$I$2:$I$455,$A14, HCBSCompliance!$D$2:$D$455, "*910*", HCBSCompliance!$G$2:$G$455,"*Submitted*", HCBSCompliance!$DQ$2:$DQ$455,"*Partially*")   + COUNTIFS(HCBSCompliance!$I$2:$I$455,$A14, HCBSCompliance!$D$2:$D$455, "*920*", HCBSCompliance!$G$2:$G$455,"*Submitted*", HCBSCompliance!$DQ$2:$DQ$455,"*Partially*")   + COUNTIFS(HCBSCompliance!$I$2:$I$455,$A14, HCBSCompliance!$D$2:$D$455, "096", HCBSCompliance!$G$2:$G$455,"*Completed*", HCBSCompliance!$DQ$2:$DQ$455,"*No*")   + COUNTIFS(HCBSCompliance!$I$2:$I$455,$A14, HCBSCompliance!$D$2:$D$455, "*113*", HCBSCompliance!$G$2:$G$455,"*Completed*", HCBSCompliance!$DQ$2:$DQ$455,"*No*")   + COUNTIFS(HCBSCompliance!$I$2:$I$455,$A14, HCBSCompliance!$D$2:$D$455, "*904*", HCBSCompliance!$G$2:$G$455,"*Completed*", HCBSCompliance!$DQ$2:$DQ$455,"*No*")   + COUNTIFS(HCBSCompliance!$I$2:$I$455,$A14, HCBSCompliance!$D$2:$D$455, "*905*", HCBSCompliance!$G$2:$G$455,"*Completed*", HCBSCompliance!$DQ$2:$DQ$455,"*No*")   + COUNTIFS(HCBSCompliance!$I$2:$I$455,$A14, HCBSCompliance!$D$2:$D$455, "*915*", HCBSCompliance!$G$2:$G$455,"*Completed*", HCBSCompliance!$DQ$2:$DQ$455,"*No*")   + COUNTIFS(HCBSCompliance!$I$2:$I$455,$A14, HCBSCompliance!$D$2:$D$455, "*910*", HCBSCompliance!$G$2:$G$455,"*Completed*", HCBSCompliance!$DQ$2:$DQ$455,"*No*")   + COUNTIFS(HCBSCompliance!$I$2:$I$455,$A14, HCBSCompliance!$D$2:$D$455, "*920*", HCBSCompliance!$G$2:$G$455,"*Completed*", HCBSCompliance!$DQ$2:$DQ$455,"*No*")   + COUNTIFS(HCBSCompliance!$I$2:$I$455,$A14, HCBSCompliance!$D$2:$D$455, "096", HCBSCompliance!$G$2:$G$455,"*Submitted*", HCBSCompliance!$DQ$2:$DQ$455,"*No*")   + COUNTIFS(HCBSCompliance!$I$2:$I$455,$A14, HCBSCompliance!$D$2:$D$455, "*113*", HCBSCompliance!$G$2:$G$455,"*Submitted*", HCBSCompliance!$DQ$2:$DQ$455,"*No*")   + COUNTIFS(HCBSCompliance!$I$2:$I$455,$A14, HCBSCompliance!$D$2:$D$455, "*904*", HCBSCompliance!$G$2:$G$455,"*Submitted*", HCBSCompliance!$DQ$2:$DQ$455,"*No*")   + COUNTIFS(HCBSCompliance!$I$2:$I$455,$A14, HCBSCompliance!$D$2:$D$455, "*905*", HCBSCompliance!$G$2:$G$455,"*Submitted*", HCBSCompliance!$DQ$2:$DQ$455,"*No*")   + COUNTIFS(HCBSCompliance!$I$2:$I$455,$A14, HCBSCompliance!$D$2:$D$455, "*915*", HCBSCompliance!$G$2:$G$455,"*Submitted*", HCBSCompliance!$DQ$2:$DQ$455,"*No*")   + COUNTIFS(HCBSCompliance!$I$2:$I$455,$A14, HCBSCompliance!$D$2:$D$455, "*910*", HCBSCompliance!$G$2:$G$455,"*Submitted*", HCBSCompliance!$DQ$2:$DQ$455,"*No*")   + COUNTIFS(HCBSCompliance!$I$2:$I$455,$A14, HCBSCompliance!$D$2:$D$455, "*920*", HCBSCompliance!$G$2:$G$455,"*Submitted*", HCBSCompliance!$DQ$2:$DQ$455,"*No*")</f>
        <v>0</v>
      </c>
      <c r="O14" s="55">
        <f>COUNTIFS(HCBSCompliance!$I$2:$I$455,$A14, HCBSCompliance!$D$2:$D$455, "096", HCBSCompliance!$G$2:$G$455,"*Completed*", HCBSCompliance!$EC$2:$EC$455,"*Partially*")   + COUNTIFS(HCBSCompliance!$I$2:$I$455,$A14, HCBSCompliance!$D$2:$D$455, "*113*", HCBSCompliance!$G$2:$G$455,"*Completed*", HCBSCompliance!$EC$2:$EC$455,"*Partially*")   + COUNTIFS(HCBSCompliance!$I$2:$I$455,$A14, HCBSCompliance!$D$2:$D$455, "*904*", HCBSCompliance!$G$2:$G$455,"*Completed*", HCBSCompliance!$EC$2:$EC$455,"*Partially*")   + COUNTIFS(HCBSCompliance!$I$2:$I$455,$A14, HCBSCompliance!$D$2:$D$455, "*905*", HCBSCompliance!$G$2:$G$455,"*Completed*", HCBSCompliance!$EC$2:$EC$455,"*Partially*")   + COUNTIFS(HCBSCompliance!$I$2:$I$455,$A14, HCBSCompliance!$D$2:$D$455, "*915*", HCBSCompliance!$G$2:$G$455,"*Completed*", HCBSCompliance!$EC$2:$EC$455,"*Partially*")   + COUNTIFS(HCBSCompliance!$I$2:$I$455,$A14, HCBSCompliance!$D$2:$D$455, "*910*", HCBSCompliance!$G$2:$G$455,"*Completed*", HCBSCompliance!$EC$2:$EC$455,"*Partially*")   + COUNTIFS(HCBSCompliance!$I$2:$I$455,$A14, HCBSCompliance!$D$2:$D$455, "*920*", HCBSCompliance!$G$2:$G$455,"*Completed*", HCBSCompliance!$EC$2:$EC$455,"*Partially*")   + COUNTIFS(HCBSCompliance!$I$2:$I$455,$A14, HCBSCompliance!$D$2:$D$455, "096", HCBSCompliance!$G$2:$G$455,"*Submitted*", HCBSCompliance!$EC$2:$EC$455,"*Partially*")   + COUNTIFS(HCBSCompliance!$I$2:$I$455,$A14, HCBSCompliance!$D$2:$D$455, "*113*", HCBSCompliance!$G$2:$G$455,"*Submitted*", HCBSCompliance!$EC$2:$EC$455,"*Partially*")   + COUNTIFS(HCBSCompliance!$I$2:$I$455,$A14, HCBSCompliance!$D$2:$D$455, "*904*", HCBSCompliance!$G$2:$G$455,"*Submitted*", HCBSCompliance!$EC$2:$EC$455,"*Partially*")   + COUNTIFS(HCBSCompliance!$I$2:$I$455,$A14, HCBSCompliance!$D$2:$D$455, "*905*", HCBSCompliance!$G$2:$G$455,"*Submitted*", HCBSCompliance!$EC$2:$EC$455,"*Partially*")   + COUNTIFS(HCBSCompliance!$I$2:$I$455,$A14, HCBSCompliance!$D$2:$D$455, "*915*", HCBSCompliance!$G$2:$G$455,"*Submitted*", HCBSCompliance!$EC$2:$EC$455,"*Partially*")   + COUNTIFS(HCBSCompliance!$I$2:$I$455,$A14, HCBSCompliance!$D$2:$D$455, "*910*", HCBSCompliance!$G$2:$G$455,"*Submitted*", HCBSCompliance!$EC$2:$EC$455,"*Partially*")   + COUNTIFS(HCBSCompliance!$I$2:$I$455,$A14, HCBSCompliance!$D$2:$D$455, "*920*", HCBSCompliance!$G$2:$G$455,"*Submitted*", HCBSCompliance!$EC$2:$EC$455,"*Partially*")   + COUNTIFS(HCBSCompliance!$I$2:$I$455,$A14, HCBSCompliance!$D$2:$D$455, "096", HCBSCompliance!$G$2:$G$455,"*Completed*", HCBSCompliance!$EC$2:$EC$455,"*No*")   + COUNTIFS(HCBSCompliance!$I$2:$I$455,$A14, HCBSCompliance!$D$2:$D$455, "*113*", HCBSCompliance!$G$2:$G$455,"*Completed*", HCBSCompliance!$EC$2:$EC$455,"*No*")   + COUNTIFS(HCBSCompliance!$I$2:$I$455,$A14, HCBSCompliance!$D$2:$D$455, "*904*", HCBSCompliance!$G$2:$G$455,"*Completed*", HCBSCompliance!$EC$2:$EC$455,"*No*")   + COUNTIFS(HCBSCompliance!$I$2:$I$455,$A14, HCBSCompliance!$D$2:$D$455, "*905*", HCBSCompliance!$G$2:$G$455,"*Completed*", HCBSCompliance!$EC$2:$EC$455,"*No*")   + COUNTIFS(HCBSCompliance!$I$2:$I$455,$A14, HCBSCompliance!$D$2:$D$455, "*915*", HCBSCompliance!$G$2:$G$455,"*Completed*", HCBSCompliance!$EC$2:$EC$455,"*No*")   + COUNTIFS(HCBSCompliance!$I$2:$I$455,$A14, HCBSCompliance!$D$2:$D$455, "*910*", HCBSCompliance!$G$2:$G$455,"*Completed*", HCBSCompliance!$EC$2:$EC$455,"*No*")   + COUNTIFS(HCBSCompliance!$I$2:$I$455,$A14, HCBSCompliance!$D$2:$D$455, "*920*", HCBSCompliance!$G$2:$G$455,"*Completed*", HCBSCompliance!$EC$2:$EC$455,"*No*")   + COUNTIFS(HCBSCompliance!$I$2:$I$455,$A14, HCBSCompliance!$D$2:$D$455, "096", HCBSCompliance!$G$2:$G$455,"*Submitted*", HCBSCompliance!$EC$2:$EC$455,"*No*")   + COUNTIFS(HCBSCompliance!$I$2:$I$455,$A14, HCBSCompliance!$D$2:$D$455, "*113*", HCBSCompliance!$G$2:$G$455,"*Submitted*", HCBSCompliance!$EC$2:$EC$455,"*No*")   + COUNTIFS(HCBSCompliance!$I$2:$I$455,$A14, HCBSCompliance!$D$2:$D$455, "*904*", HCBSCompliance!$G$2:$G$455,"*Submitted*", HCBSCompliance!$EC$2:$EC$455,"*No*")   + COUNTIFS(HCBSCompliance!$I$2:$I$455,$A14, HCBSCompliance!$D$2:$D$455, "*905*", HCBSCompliance!$G$2:$G$455,"*Submitted*", HCBSCompliance!$EC$2:$EC$455,"*No*")   + COUNTIFS(HCBSCompliance!$I$2:$I$455,$A14, HCBSCompliance!$D$2:$D$455, "*915*", HCBSCompliance!$G$2:$G$455,"*Submitted*", HCBSCompliance!$EC$2:$EC$455,"*No*")   + COUNTIFS(HCBSCompliance!$I$2:$I$455,$A14, HCBSCompliance!$D$2:$D$455, "*910*", HCBSCompliance!$G$2:$G$455,"*Submitted*", HCBSCompliance!$EC$2:$EC$455,"*No*")   + COUNTIFS(HCBSCompliance!$I$2:$I$455,$A14, HCBSCompliance!$D$2:$D$455, "*920*", HCBSCompliance!$G$2:$G$455,"*Submitted*", HCBSCompliance!$EC$2:$EC$455,"*No*")</f>
        <v>0</v>
      </c>
      <c r="P14" s="55">
        <f>COUNTIFS(HCBSCompliance!$I$2:$I$455,$A14, HCBSCompliance!$D$2:$D$455, "096", HCBSCompliance!$G$2:$G$455,"*Completed*", HCBSCompliance!$EM$2:$EM$455,"*Partially*")   + COUNTIFS(HCBSCompliance!$I$2:$I$455,$A14, HCBSCompliance!$D$2:$D$455, "*113*", HCBSCompliance!$G$2:$G$455,"*Completed*", HCBSCompliance!$EM$2:$EM$455,"*Partially*")   + COUNTIFS(HCBSCompliance!$I$2:$I$455,$A14, HCBSCompliance!$D$2:$D$455, "*904*", HCBSCompliance!$G$2:$G$455,"*Completed*", HCBSCompliance!$EM$2:$EM$455,"*Partially*")   + COUNTIFS(HCBSCompliance!$I$2:$I$455,$A14, HCBSCompliance!$D$2:$D$455, "*905*", HCBSCompliance!$G$2:$G$455,"*Completed*", HCBSCompliance!$EM$2:$EM$455,"*Partially*")   + COUNTIFS(HCBSCompliance!$I$2:$I$455,$A14, HCBSCompliance!$D$2:$D$455, "*915*", HCBSCompliance!$G$2:$G$455,"*Completed*", HCBSCompliance!$EM$2:$EM$455,"*Partially*")   + COUNTIFS(HCBSCompliance!$I$2:$I$455,$A14, HCBSCompliance!$D$2:$D$455, "*910*", HCBSCompliance!$G$2:$G$455,"*Completed*", HCBSCompliance!$EM$2:$EM$455,"*Partially*")   + COUNTIFS(HCBSCompliance!$I$2:$I$455,$A14, HCBSCompliance!$D$2:$D$455, "*920*", HCBSCompliance!$G$2:$G$455,"*Completed*", HCBSCompliance!$EM$2:$EM$455,"*Partially*")   + COUNTIFS(HCBSCompliance!$I$2:$I$455,$A14, HCBSCompliance!$D$2:$D$455, "096", HCBSCompliance!$G$2:$G$455,"*Submitted*", HCBSCompliance!$EM$2:$EM$455,"*Partially*")   + COUNTIFS(HCBSCompliance!$I$2:$I$455,$A14, HCBSCompliance!$D$2:$D$455, "*113*", HCBSCompliance!$G$2:$G$455,"*Submitted*", HCBSCompliance!$EM$2:$EM$455,"*Partially*")   + COUNTIFS(HCBSCompliance!$I$2:$I$455,$A14, HCBSCompliance!$D$2:$D$455, "*904*", HCBSCompliance!$G$2:$G$455,"*Submitted*", HCBSCompliance!$EM$2:$EM$455,"*Partially*")   + COUNTIFS(HCBSCompliance!$I$2:$I$455,$A14, HCBSCompliance!$D$2:$D$455, "*905*", HCBSCompliance!$G$2:$G$455,"*Submitted*", HCBSCompliance!$EM$2:$EM$455,"*Partially*")   + COUNTIFS(HCBSCompliance!$I$2:$I$455,$A14, HCBSCompliance!$D$2:$D$455, "*915*", HCBSCompliance!$G$2:$G$455,"*Submitted*", HCBSCompliance!$EM$2:$EM$455,"*Partially*")   + COUNTIFS(HCBSCompliance!$I$2:$I$455,$A14, HCBSCompliance!$D$2:$D$455, "*910*", HCBSCompliance!$G$2:$G$455,"*Submitted*", HCBSCompliance!$EM$2:$EM$455,"*Partially*")   + COUNTIFS(HCBSCompliance!$I$2:$I$455,$A14, HCBSCompliance!$D$2:$D$455, "*920*", HCBSCompliance!$G$2:$G$455,"*Submitted*", HCBSCompliance!$EM$2:$EM$455,"*Partially*")   + COUNTIFS(HCBSCompliance!$I$2:$I$455,$A14, HCBSCompliance!$D$2:$D$455, "096", HCBSCompliance!$G$2:$G$455,"*Completed*", HCBSCompliance!$EM$2:$EM$455,"*No*")   + COUNTIFS(HCBSCompliance!$I$2:$I$455,$A14, HCBSCompliance!$D$2:$D$455, "*113*", HCBSCompliance!$G$2:$G$455,"*Completed*", HCBSCompliance!$EM$2:$EM$455,"*No*")   + COUNTIFS(HCBSCompliance!$I$2:$I$455,$A14, HCBSCompliance!$D$2:$D$455, "*904*", HCBSCompliance!$G$2:$G$455,"*Completed*", HCBSCompliance!$EM$2:$EM$455,"*No*")   + COUNTIFS(HCBSCompliance!$I$2:$I$455,$A14, HCBSCompliance!$D$2:$D$455, "*905*", HCBSCompliance!$G$2:$G$455,"*Completed*", HCBSCompliance!$EM$2:$EM$455,"*No*")   + COUNTIFS(HCBSCompliance!$I$2:$I$455,$A14, HCBSCompliance!$D$2:$D$455, "*915*", HCBSCompliance!$G$2:$G$455,"*Completed*", HCBSCompliance!$EM$2:$EM$455,"*No*")   + COUNTIFS(HCBSCompliance!$I$2:$I$455,$A14, HCBSCompliance!$D$2:$D$455, "*910*", HCBSCompliance!$G$2:$G$455,"*Completed*", HCBSCompliance!$EM$2:$EM$455,"*No*")   + COUNTIFS(HCBSCompliance!$I$2:$I$455,$A14, HCBSCompliance!$D$2:$D$455, "*920*", HCBSCompliance!$G$2:$G$455,"*Completed*", HCBSCompliance!$EM$2:$EM$455,"*No*")   + COUNTIFS(HCBSCompliance!$I$2:$I$455,$A14, HCBSCompliance!$D$2:$D$455, "096", HCBSCompliance!$G$2:$G$455,"*Submitted*", HCBSCompliance!$EM$2:$EM$455,"*No*")   + COUNTIFS(HCBSCompliance!$I$2:$I$455,$A14, HCBSCompliance!$D$2:$D$455, "*113*", HCBSCompliance!$G$2:$G$455,"*Submitted*", HCBSCompliance!$EM$2:$EM$455,"*No*")   + COUNTIFS(HCBSCompliance!$I$2:$I$455,$A14, HCBSCompliance!$D$2:$D$455, "*904*", HCBSCompliance!$G$2:$G$455,"*Submitted*", HCBSCompliance!$EM$2:$EM$455,"*No*")   + COUNTIFS(HCBSCompliance!$I$2:$I$455,$A14, HCBSCompliance!$D$2:$D$455, "*905*", HCBSCompliance!$G$2:$G$455,"*Submitted*", HCBSCompliance!$EM$2:$EM$455,"*No*")   + COUNTIFS(HCBSCompliance!$I$2:$I$455,$A14, HCBSCompliance!$D$2:$D$455, "*915*", HCBSCompliance!$G$2:$G$455,"*Submitted*", HCBSCompliance!$EM$2:$EM$455,"*No*")   + COUNTIFS(HCBSCompliance!$I$2:$I$455,$A14, HCBSCompliance!$D$2:$D$455, "*910*", HCBSCompliance!$G$2:$G$455,"*Submitted*", HCBSCompliance!$EM$2:$EM$455,"*No*")   + COUNTIFS(HCBSCompliance!$I$2:$I$455,$A14, HCBSCompliance!$D$2:$D$455, "*920*", HCBSCompliance!$G$2:$G$455,"*Submitted*", HCBSCompliance!$EM$2:$EM$455,"*No*")</f>
        <v>0</v>
      </c>
      <c r="Q14" s="55">
        <f>COUNTIFS(HCBSCompliance!$I$2:$I$455,$A14, HCBSCompliance!$D$2:$D$455, "096", HCBSCompliance!$G$2:$G$455,"*Completed*", HCBSCompliance!$ES$2:$ES$455,"*Partially*")   + COUNTIFS(HCBSCompliance!$I$2:$I$455,$A14, HCBSCompliance!$D$2:$D$455, "*113*", HCBSCompliance!$G$2:$G$455,"*Completed*", HCBSCompliance!$ES$2:$ES$455,"*Partially*")   + COUNTIFS(HCBSCompliance!$I$2:$I$455,$A14, HCBSCompliance!$D$2:$D$455, "*904*", HCBSCompliance!$G$2:$G$455,"*Completed*", HCBSCompliance!$ES$2:$ES$455,"*Partially*")   + COUNTIFS(HCBSCompliance!$I$2:$I$455,$A14, HCBSCompliance!$D$2:$D$455, "*905*", HCBSCompliance!$G$2:$G$455,"*Completed*", HCBSCompliance!$ES$2:$ES$455,"*Partially*")   + COUNTIFS(HCBSCompliance!$I$2:$I$455,$A14, HCBSCompliance!$D$2:$D$455, "*915*", HCBSCompliance!$G$2:$G$455,"*Completed*", HCBSCompliance!$ES$2:$ES$455,"*Partially*")   + COUNTIFS(HCBSCompliance!$I$2:$I$455,$A14, HCBSCompliance!$D$2:$D$455, "*910*", HCBSCompliance!$G$2:$G$455,"*Completed*", HCBSCompliance!$ES$2:$ES$455,"*Partially*")   + COUNTIFS(HCBSCompliance!$I$2:$I$455,$A14, HCBSCompliance!$D$2:$D$455, "*920*", HCBSCompliance!$G$2:$G$455,"*Completed*", HCBSCompliance!$ES$2:$ES$455,"*Partially*")   + COUNTIFS(HCBSCompliance!$I$2:$I$455,$A14, HCBSCompliance!$D$2:$D$455, "096", HCBSCompliance!$G$2:$G$455,"*Submitted*", HCBSCompliance!$ES$2:$ES$455,"*Partially*")   + COUNTIFS(HCBSCompliance!$I$2:$I$455,$A14, HCBSCompliance!$D$2:$D$455, "*113*", HCBSCompliance!$G$2:$G$455,"*Submitted*", HCBSCompliance!$ES$2:$ES$455,"*Partially*")   + COUNTIFS(HCBSCompliance!$I$2:$I$455,$A14, HCBSCompliance!$D$2:$D$455, "*904*", HCBSCompliance!$G$2:$G$455,"*Submitted*", HCBSCompliance!$ES$2:$ES$455,"*Partially*")   + COUNTIFS(HCBSCompliance!$I$2:$I$455,$A14, HCBSCompliance!$D$2:$D$455, "*905*", HCBSCompliance!$G$2:$G$455,"*Submitted*", HCBSCompliance!$ES$2:$ES$455,"*Partially*")   + COUNTIFS(HCBSCompliance!$I$2:$I$455,$A14, HCBSCompliance!$D$2:$D$455, "*915*", HCBSCompliance!$G$2:$G$455,"*Submitted*", HCBSCompliance!$ES$2:$ES$455,"*Partially*")   + COUNTIFS(HCBSCompliance!$I$2:$I$455,$A14, HCBSCompliance!$D$2:$D$455, "*910*", HCBSCompliance!$G$2:$G$455,"*Submitted*", HCBSCompliance!$ES$2:$ES$455,"*Partially*")   + COUNTIFS(HCBSCompliance!$I$2:$I$455,$A14, HCBSCompliance!$D$2:$D$455, "*920*", HCBSCompliance!$G$2:$G$455,"*Submitted*", HCBSCompliance!$ES$2:$ES$455,"*Partially*")   + COUNTIFS(HCBSCompliance!$I$2:$I$455,$A14, HCBSCompliance!$D$2:$D$455, "096", HCBSCompliance!$G$2:$G$455,"*Completed*", HCBSCompliance!$ES$2:$ES$455,"*No*")   + COUNTIFS(HCBSCompliance!$I$2:$I$455,$A14, HCBSCompliance!$D$2:$D$455, "*113*", HCBSCompliance!$G$2:$G$455,"*Completed*", HCBSCompliance!$ES$2:$ES$455,"*No*")   + COUNTIFS(HCBSCompliance!$I$2:$I$455,$A14, HCBSCompliance!$D$2:$D$455, "*904*", HCBSCompliance!$G$2:$G$455,"*Completed*", HCBSCompliance!$ES$2:$ES$455,"*No*")   + COUNTIFS(HCBSCompliance!$I$2:$I$455,$A14, HCBSCompliance!$D$2:$D$455, "*905*", HCBSCompliance!$G$2:$G$455,"*Completed*", HCBSCompliance!$ES$2:$ES$455,"*No*")   + COUNTIFS(HCBSCompliance!$I$2:$I$455,$A14, HCBSCompliance!$D$2:$D$455, "*915*", HCBSCompliance!$G$2:$G$455,"*Completed*", HCBSCompliance!$ES$2:$ES$455,"*No*")   + COUNTIFS(HCBSCompliance!$I$2:$I$455,$A14, HCBSCompliance!$D$2:$D$455, "*910*", HCBSCompliance!$G$2:$G$455,"*Completed*", HCBSCompliance!$ES$2:$ES$455,"*No*")   + COUNTIFS(HCBSCompliance!$I$2:$I$455,$A14, HCBSCompliance!$D$2:$D$455, "*920*", HCBSCompliance!$G$2:$G$455,"*Completed*", HCBSCompliance!$ES$2:$ES$455,"*No*")   + COUNTIFS(HCBSCompliance!$I$2:$I$455,$A14, HCBSCompliance!$D$2:$D$455, "096", HCBSCompliance!$G$2:$G$455,"*Submitted*", HCBSCompliance!$ES$2:$ES$455,"*No*")   + COUNTIFS(HCBSCompliance!$I$2:$I$455,$A14, HCBSCompliance!$D$2:$D$455, "*113*", HCBSCompliance!$G$2:$G$455,"*Submitted*", HCBSCompliance!$ES$2:$ES$455,"*No*")   + COUNTIFS(HCBSCompliance!$I$2:$I$455,$A14, HCBSCompliance!$D$2:$D$455, "*904*", HCBSCompliance!$G$2:$G$455,"*Submitted*", HCBSCompliance!$ES$2:$ES$455,"*No*")   + COUNTIFS(HCBSCompliance!$I$2:$I$455,$A14, HCBSCompliance!$D$2:$D$455, "*905*", HCBSCompliance!$G$2:$G$455,"*Submitted*", HCBSCompliance!$ES$2:$ES$455,"*No*")   + COUNTIFS(HCBSCompliance!$I$2:$I$455,$A14, HCBSCompliance!$D$2:$D$455, "*915*", HCBSCompliance!$G$2:$G$455,"*Submitted*", HCBSCompliance!$ES$2:$ES$455,"*No*")   + COUNTIFS(HCBSCompliance!$I$2:$I$455,$A14, HCBSCompliance!$D$2:$D$455, "*910*", HCBSCompliance!$G$2:$G$455,"*Submitted*", HCBSCompliance!$ES$2:$ES$455,"*No*")   + COUNTIFS(HCBSCompliance!$I$2:$I$455,$A14, HCBSCompliance!$D$2:$D$455, "*920*", HCBSCompliance!$G$2:$G$455,"*Submitted*", HCBSCompliance!$ES$2:$ES$455,"*No*")</f>
        <v>0</v>
      </c>
      <c r="R14" s="55">
        <f>COUNTIFS(HCBSCompliance!$I$2:$I$455,$A14, HCBSCompliance!$D$2:$D$455, "096", HCBSCompliance!$G$2:$G$455,"*Completed*", HCBSCompliance!$EY$2:$EY$455,"*Partially*")   + COUNTIFS(HCBSCompliance!$I$2:$I$455,$A14, HCBSCompliance!$D$2:$D$455, "*113*", HCBSCompliance!$G$2:$G$455,"*Completed*", HCBSCompliance!$EY$2:$EY$455,"*Partially*")   + COUNTIFS(HCBSCompliance!$I$2:$I$455,$A14, HCBSCompliance!$D$2:$D$455, "*904*", HCBSCompliance!$G$2:$G$455,"*Completed*", HCBSCompliance!$EY$2:$EY$455,"*Partially*")   + COUNTIFS(HCBSCompliance!$I$2:$I$455,$A14, HCBSCompliance!$D$2:$D$455, "*905*", HCBSCompliance!$G$2:$G$455,"*Completed*", HCBSCompliance!$EY$2:$EY$455,"*Partially*")   + COUNTIFS(HCBSCompliance!$I$2:$I$455,$A14, HCBSCompliance!$D$2:$D$455, "*915*", HCBSCompliance!$G$2:$G$455,"*Completed*", HCBSCompliance!$EY$2:$EY$455,"*Partially*")   + COUNTIFS(HCBSCompliance!$I$2:$I$455,$A14, HCBSCompliance!$D$2:$D$455, "*910*", HCBSCompliance!$G$2:$G$455,"*Completed*", HCBSCompliance!$EY$2:$EY$455,"*Partially*")   + COUNTIFS(HCBSCompliance!$I$2:$I$455,$A14, HCBSCompliance!$D$2:$D$455, "*920*", HCBSCompliance!$G$2:$G$455,"*Completed*", HCBSCompliance!$EY$2:$EY$455,"*Partially*")   + COUNTIFS(HCBSCompliance!$I$2:$I$455,$A14, HCBSCompliance!$D$2:$D$455, "096", HCBSCompliance!$G$2:$G$455,"*Submitted*", HCBSCompliance!$EY$2:$EY$455,"*Partially*")   + COUNTIFS(HCBSCompliance!$I$2:$I$455,$A14, HCBSCompliance!$D$2:$D$455, "*113*", HCBSCompliance!$G$2:$G$455,"*Submitted*", HCBSCompliance!$EY$2:$EY$455,"*Partially*")   + COUNTIFS(HCBSCompliance!$I$2:$I$455,$A14, HCBSCompliance!$D$2:$D$455, "*904*", HCBSCompliance!$G$2:$G$455,"*Submitted*", HCBSCompliance!$EY$2:$EY$455,"*Partially*")   + COUNTIFS(HCBSCompliance!$I$2:$I$455,$A14, HCBSCompliance!$D$2:$D$455, "*905*", HCBSCompliance!$G$2:$G$455,"*Submitted*", HCBSCompliance!$EY$2:$EY$455,"*Partially*")   + COUNTIFS(HCBSCompliance!$I$2:$I$455,$A14, HCBSCompliance!$D$2:$D$455, "*915*", HCBSCompliance!$G$2:$G$455,"*Submitted*", HCBSCompliance!$EY$2:$EY$455,"*Partially*")   + COUNTIFS(HCBSCompliance!$I$2:$I$455,$A14, HCBSCompliance!$D$2:$D$455, "*910*", HCBSCompliance!$G$2:$G$455,"*Submitted*", HCBSCompliance!$EY$2:$EY$455,"*Partially*")   + COUNTIFS(HCBSCompliance!$I$2:$I$455,$A14, HCBSCompliance!$D$2:$D$455, "*920*", HCBSCompliance!$G$2:$G$455,"*Submitted*", HCBSCompliance!$EY$2:$EY$455,"*Partially*")   + COUNTIFS(HCBSCompliance!$I$2:$I$455,$A14, HCBSCompliance!$D$2:$D$455, "096", HCBSCompliance!$G$2:$G$455,"*Completed*", HCBSCompliance!$EY$2:$EY$455,"*No*")   + COUNTIFS(HCBSCompliance!$I$2:$I$455,$A14, HCBSCompliance!$D$2:$D$455, "*113*", HCBSCompliance!$G$2:$G$455,"*Completed*", HCBSCompliance!$EY$2:$EY$455,"*No*")   + COUNTIFS(HCBSCompliance!$I$2:$I$455,$A14, HCBSCompliance!$D$2:$D$455, "*904*", HCBSCompliance!$G$2:$G$455,"*Completed*", HCBSCompliance!$EY$2:$EY$455,"*No*")   + COUNTIFS(HCBSCompliance!$I$2:$I$455,$A14, HCBSCompliance!$D$2:$D$455, "*905*", HCBSCompliance!$G$2:$G$455,"*Completed*", HCBSCompliance!$EY$2:$EY$455,"*No*")   + COUNTIFS(HCBSCompliance!$I$2:$I$455,$A14, HCBSCompliance!$D$2:$D$455, "*915*", HCBSCompliance!$G$2:$G$455,"*Completed*", HCBSCompliance!$EY$2:$EY$455,"*No*")   + COUNTIFS(HCBSCompliance!$I$2:$I$455,$A14, HCBSCompliance!$D$2:$D$455, "*910*", HCBSCompliance!$G$2:$G$455,"*Completed*", HCBSCompliance!$EY$2:$EY$455,"*No*")   + COUNTIFS(HCBSCompliance!$I$2:$I$455,$A14, HCBSCompliance!$D$2:$D$455, "*920*", HCBSCompliance!$G$2:$G$455,"*Completed*", HCBSCompliance!$EY$2:$EY$455,"*No*")   + COUNTIFS(HCBSCompliance!$I$2:$I$455,$A14, HCBSCompliance!$D$2:$D$455, "096", HCBSCompliance!$G$2:$G$455,"*Submitted*", HCBSCompliance!$EY$2:$EY$455,"*No*")   + COUNTIFS(HCBSCompliance!$I$2:$I$455,$A14, HCBSCompliance!$D$2:$D$455, "*113*", HCBSCompliance!$G$2:$G$455,"*Submitted*", HCBSCompliance!$EY$2:$EY$455,"*No*")   + COUNTIFS(HCBSCompliance!$I$2:$I$455,$A14, HCBSCompliance!$D$2:$D$455, "*904*", HCBSCompliance!$G$2:$G$455,"*Submitted*", HCBSCompliance!$EY$2:$EY$455,"*No*")   + COUNTIFS(HCBSCompliance!$I$2:$I$455,$A14, HCBSCompliance!$D$2:$D$455, "*905*", HCBSCompliance!$G$2:$G$455,"*Submitted*", HCBSCompliance!$EY$2:$EY$455,"*No*")   + COUNTIFS(HCBSCompliance!$I$2:$I$455,$A14, HCBSCompliance!$D$2:$D$455, "*915*", HCBSCompliance!$G$2:$G$455,"*Submitted*", HCBSCompliance!$EY$2:$EY$455,"*No*")   + COUNTIFS(HCBSCompliance!$I$2:$I$455,$A14, HCBSCompliance!$D$2:$D$455, "*910*", HCBSCompliance!$G$2:$G$455,"*Submitted*", HCBSCompliance!$EY$2:$EY$455,"*No*")   + COUNTIFS(HCBSCompliance!$I$2:$I$455,$A14, HCBSCompliance!$D$2:$D$455, "*920*", HCBSCompliance!$G$2:$G$455,"*Submitted*", HCBSCompliance!$EY$2:$EY$455,"*No*")</f>
        <v>0</v>
      </c>
    </row>
    <row r="15" spans="1:64" hidden="1" x14ac:dyDescent="0.2">
      <c r="A15" s="54" t="s">
        <v>193</v>
      </c>
      <c r="B15" s="55">
        <f>COUNTIFS(HCBSCompliance!$I$2:$I$455,$A15, HCBSCompliance!$D$2:$D$455, "096")  +COUNTIFS(HCBSCompliance!$I$2:$I$455,$A15, HCBSCompliance!$D$2:$D$455, "*113*")  +COUNTIFS(HCBSCompliance!$I$2:$I$455,$A15, HCBSCompliance!$D$2:$D$455, "*904*")  +COUNTIFS(HCBSCompliance!$I$2:$I$455,$A15, HCBSCompliance!$D$2:$D$455, "*905*")  +COUNTIFS(HCBSCompliance!$I$2:$I$455,$A15, HCBSCompliance!$D$2:$D$455, "*915*")  +COUNTIFS(HCBSCompliance!$I$2:$I$455,$A15, HCBSCompliance!$D$2:$D$455, "*910*")  +COUNTIFS(HCBSCompliance!$I$2:$I$455,$A15, HCBSCompliance!$D$2:$D$455, "*920*")</f>
        <v>0</v>
      </c>
      <c r="C15" s="55">
        <f>COUNTIFS(HCBSCompliance!$I$2:$I$455,$A15, HCBSCompliance!$D$2:$D$455, "096", HCBSCompliance!$G$2:$G$455,"*Completed*")  +COUNTIFS(HCBSCompliance!$I$2:$I$455,$A15, HCBSCompliance!$D$2:$D$455, "*113*", HCBSCompliance!$G$2:$G$455,"*Completed*")  +COUNTIFS(HCBSCompliance!$I$2:$I$455,$A15, HCBSCompliance!$D$2:$D$455, "*904*", HCBSCompliance!$G$2:$G$455,"*Completed*")  +COUNTIFS(HCBSCompliance!$I$2:$I$455,$A15, HCBSCompliance!$D$2:$D$455, "*905*", HCBSCompliance!$G$2:$G$455,"*Completed*")  +COUNTIFS(HCBSCompliance!$I$2:$I$455,$A15, HCBSCompliance!$D$2:$D$455, "*915*", HCBSCompliance!$G$2:$G$455,"*Completed*")  +COUNTIFS(HCBSCompliance!$I$2:$I$455,$A15, HCBSCompliance!$D$2:$D$455, "*910*", HCBSCompliance!$G$2:$G$455,"*Completed*")  +COUNTIFS(HCBSCompliance!$I$2:$I$455,$A15, HCBSCompliance!$D$2:$D$455, "*920*", HCBSCompliance!$G$2:$G$455,"*Completed*")  +COUNTIFS(HCBSCompliance!$I$2:$I$455,$A15, HCBSCompliance!$D$2:$D$455, "096", HCBSCompliance!$G$2:$G$455,"*Submitted*")  +COUNTIFS(HCBSCompliance!$I$2:$I$455,$A15, HCBSCompliance!$D$2:$D$455, "*113*", HCBSCompliance!$G$2:$G$455,"*Submitted*")  +COUNTIFS(HCBSCompliance!$I$2:$I$455,$A15, HCBSCompliance!$D$2:$D$455, "*904*", HCBSCompliance!$G$2:$G$455,"*Submitted*")  +COUNTIFS(HCBSCompliance!$I$2:$I$455,$A15, HCBSCompliance!$D$2:$D$455, "*905*", HCBSCompliance!$G$2:$G$455,"*Submitted*")  +COUNTIFS(HCBSCompliance!$I$2:$I$455,$A15, HCBSCompliance!$D$2:$D$455, "*915*", HCBSCompliance!$G$2:$G$455,"*Submitted*")  +COUNTIFS(HCBSCompliance!$I$2:$I$455,$A15, HCBSCompliance!$D$2:$D$455, "*910*", HCBSCompliance!$G$2:$G$455,"*Submitted*")  +COUNTIFS(HCBSCompliance!$I$2:$I$455,$A15, HCBSCompliance!$D$2:$D$455, "*920*", HCBSCompliance!$G$2:$G$455,"*Submitted*")</f>
        <v>0</v>
      </c>
      <c r="D15" s="56" t="str">
        <f t="shared" si="0"/>
        <v>n/a</v>
      </c>
      <c r="E15" s="56" t="str">
        <f>IFERROR((COUNTIFS(HCBSCompliance!$I$2:$I$455,$A15, HCBSCompliance!$D$2:$D$455, "096", HCBSCompliance!$FA$2:$FA$455,"*no*", HCBSCompliance!$G$2:$G$455, "*Completed*") + COUNTIFS(HCBSCompliance!$I$2:$I$455,$A15, HCBSCompliance!$D$2:$D$455, "*113*", HCBSCompliance!$FA$2:$FA$455,"*no*", HCBSCompliance!$G$2:$G$455, "*Completed*") + COUNTIFS(HCBSCompliance!$I$2:$I$455,$A15, HCBSCompliance!$D$2:$D$455, "*904*", HCBSCompliance!$FA$2:$FA$455,"*no*", HCBSCompliance!$G$2:$G$455, "*Completed*") + COUNTIFS(HCBSCompliance!$I$2:$I$455,$A15, HCBSCompliance!$D$2:$D$455, "*905*", HCBSCompliance!$FA$2:$FA$455,"*no*", HCBSCompliance!$G$2:$G$455, "*Completed*") + COUNTIFS(HCBSCompliance!$I$2:$I$455,$A15, HCBSCompliance!$D$2:$D$455, "*915*", HCBSCompliance!$FA$2:$FA$455,"*no*", HCBSCompliance!$G$2:$G$455, "*Completed*") + COUNTIFS(HCBSCompliance!$I$2:$I$455,$A15, HCBSCompliance!$D$2:$D$455, "*910*", HCBSCompliance!$FA$2:$FA$455,"*no*", HCBSCompliance!$G$2:$G$455, "*Completed*") + COUNTIFS(HCBSCompliance!$I$2:$I$455,$A15, HCBSCompliance!$D$2:$D$455, "*920*", HCBSCompliance!$FA$2:$FA$455,"*no*", HCBSCompliance!$G$2:$G$455, "*Completed*") + COUNTIFS(HCBSCompliance!$I$2:$I$455,$A15, HCBSCompliance!$D$2:$D$455, "096", HCBSCompliance!$FA$2:$FA$455,"*no*", HCBSCompliance!$G$2:$G$455, "*Submitted*") + COUNTIFS(HCBSCompliance!$I$2:$I$455,$A15, HCBSCompliance!$D$2:$D$455, "*113*", HCBSCompliance!$FA$2:$FA$455,"*no*", HCBSCompliance!$G$2:$G$455, "*Submitted*") + COUNTIFS(HCBSCompliance!$I$2:$I$455,$A15, HCBSCompliance!$D$2:$D$455, "*904*", HCBSCompliance!$FA$2:$FA$455,"*no*", HCBSCompliance!$G$2:$G$455, "*Submitted*") + COUNTIFS(HCBSCompliance!$I$2:$I$455,$A15, HCBSCompliance!$D$2:$D$455, "*905*", HCBSCompliance!$FA$2:$FA$455,"*no*", HCBSCompliance!$G$2:$G$455, "*Submitted*") + COUNTIFS(HCBSCompliance!$I$2:$I$455,$A15, HCBSCompliance!$D$2:$D$455, "*915*", HCBSCompliance!$FA$2:$FA$455,"*no*", HCBSCompliance!$G$2:$G$455, "*Submitted*") + COUNTIFS(HCBSCompliance!$I$2:$I$455,$A15, HCBSCompliance!$D$2:$D$455, "*910*", HCBSCompliance!$FA$2:$FA$455,"*no*", HCBSCompliance!$G$2:$G$455, "*Submitted*") + COUNTIFS(HCBSCompliance!$I$2:$I$455,$A15, HCBSCompliance!$D$2:$D$455, "*920*", HCBSCompliance!$FA$2:$FA$455,"*no*", HCBSCompliance!$G$2:$G$455, "*Submitted*"))  /  $C15, "n/a")</f>
        <v>n/a</v>
      </c>
      <c r="F15" s="56" t="str">
        <f>IFERROR((COUNTIFS(HCBSCompliance!$I$2:$I$455,$A15, HCBSCompliance!$D$2:$D$455, "096", HCBSCompliance!$FA$2:$FA$455,"*yes*", HCBSCompliance!$G$2:$G$455, "*Completed*") + COUNTIFS(HCBSCompliance!$I$2:$I$455,$A15, HCBSCompliance!$D$2:$D$455, "*113*", HCBSCompliance!$FA$2:$FA$455,"*yes*", HCBSCompliance!$G$2:$G$455, "*Completed*") + COUNTIFS(HCBSCompliance!$I$2:$I$455,$A15, HCBSCompliance!$D$2:$D$455, "*904*", HCBSCompliance!$FA$2:$FA$455,"*yes*", HCBSCompliance!$G$2:$G$455, "*Completed*") + COUNTIFS(HCBSCompliance!$I$2:$I$455,$A15, HCBSCompliance!$D$2:$D$455, "*905*", HCBSCompliance!$FA$2:$FA$455,"*yes*", HCBSCompliance!$G$2:$G$455, "*Completed*") + COUNTIFS(HCBSCompliance!$I$2:$I$455,$A15, HCBSCompliance!$D$2:$D$455, "*915*", HCBSCompliance!$FA$2:$FA$455,"*yes*", HCBSCompliance!$G$2:$G$455, "*Completed*") + COUNTIFS(HCBSCompliance!$I$2:$I$455,$A15, HCBSCompliance!$D$2:$D$455, "*910*", HCBSCompliance!$FA$2:$FA$455,"*yes*", HCBSCompliance!$G$2:$G$455, "*Completed*") + COUNTIFS(HCBSCompliance!$I$2:$I$455,$A15, HCBSCompliance!$D$2:$D$455, "*920*", HCBSCompliance!$FA$2:$FA$455,"*yes*", HCBSCompliance!$G$2:$G$455, "*Completed*") + COUNTIFS(HCBSCompliance!$I$2:$I$455,$A15, HCBSCompliance!$D$2:$D$455, "096", HCBSCompliance!$FA$2:$FA$455,"*yes*", HCBSCompliance!$G$2:$G$455, "*Submitted*") + COUNTIFS(HCBSCompliance!$I$2:$I$455,$A15, HCBSCompliance!$D$2:$D$455, "*113*", HCBSCompliance!$FA$2:$FA$455,"*yes*", HCBSCompliance!$G$2:$G$455, "*Submitted*") + COUNTIFS(HCBSCompliance!$I$2:$I$455,$A15, HCBSCompliance!$D$2:$D$455, "*904*", HCBSCompliance!$FA$2:$FA$455,"*yes*", HCBSCompliance!$G$2:$G$455, "*Submitted*") + COUNTIFS(HCBSCompliance!$I$2:$I$455,$A15, HCBSCompliance!$D$2:$D$455, "*905*", HCBSCompliance!$FA$2:$FA$455,"*yes*", HCBSCompliance!$G$2:$G$455, "*Submitted*") + COUNTIFS(HCBSCompliance!$I$2:$I$455,$A15, HCBSCompliance!$D$2:$D$455, "*915*", HCBSCompliance!$FA$2:$FA$455,"*yes*", HCBSCompliance!$G$2:$G$455, "*Submitted*") + COUNTIFS(HCBSCompliance!$I$2:$I$455,$A15, HCBSCompliance!$D$2:$D$455, "*910*", HCBSCompliance!$FA$2:$FA$455,"*yes*", HCBSCompliance!$G$2:$G$455, "*Submitted*") + COUNTIFS(HCBSCompliance!$I$2:$I$455,$A15, HCBSCompliance!$D$2:$D$455, "*920*", HCBSCompliance!$FA$2:$FA$455,"*yes*", HCBSCompliance!$G$2:$G$455, "*Submitted*"))  /  $C15, "n/a")</f>
        <v>n/a</v>
      </c>
      <c r="G15" s="57" t="str">
        <f>IFERROR((COUNTIFS(HCBSCompliance!$D$2:$D$455, "096", HCBSCompliance!$I$2:$I$455, $A15, HCBSCompliance!$G$2:$G$455, "*Completed*", HCBSCompliance!$FE$2:$FE$455, "TRUE") + COUNTIFS(HCBSCompliance!$D$2:$D$455, "*113*", HCBSCompliance!$I$2:$I$455, $A15, HCBSCompliance!$G$2:$G$455, "*Completed*", HCBSCompliance!$FE$2:$FE$455, "TRUE") + COUNTIFS(HCBSCompliance!$D$2:$D$455, "*904*", HCBSCompliance!$I$2:$I$455, $A15, HCBSCompliance!$G$2:$G$455, "*Completed*", HCBSCompliance!$FE$2:$FE$455, "TRUE") + COUNTIFS(HCBSCompliance!$D$2:$D$455, "*905*", HCBSCompliance!$I$2:$I$455, $A15, HCBSCompliance!$G$2:$G$455, "*Completed*", HCBSCompliance!$FE$2:$FE$455, "TRUE") + COUNTIFS(HCBSCompliance!$D$2:$D$455, "*915*", HCBSCompliance!$I$2:$I$455, $A15, HCBSCompliance!$G$2:$G$455, "*Completed*", HCBSCompliance!$FE$2:$FE$455, "TRUE") + COUNTIFS(HCBSCompliance!$D$2:$D$455, "*910*", HCBSCompliance!$I$2:$I$455, $A15, HCBSCompliance!$G$2:$G$455, "*Completed*", HCBSCompliance!$FE$2:$FE$455, "TRUE") + COUNTIFS(HCBSCompliance!$D$2:$D$455, "*920*", HCBSCompliance!$I$2:$I$455, $A15, HCBSCompliance!$G$2:$G$455, "*Completed*", HCBSCompliance!$FE$2:$FE$455, "TRUE") + COUNTIFS(HCBSCompliance!$D$2:$D$455, "096", HCBSCompliance!$I$2:$I$455, $A15, HCBSCompliance!$G$2:$G$455, "*Submitted*", HCBSCompliance!$FE$2:$FE$455, "TRUE") + COUNTIFS(HCBSCompliance!$D$2:$D$455, "*113*", HCBSCompliance!$I$2:$I$455, $A15, HCBSCompliance!$G$2:$G$455, "*Submitted*", HCBSCompliance!$FE$2:$FE$455, "TRUE") + COUNTIFS(HCBSCompliance!$D$2:$D$455, "*904*", HCBSCompliance!$I$2:$I$455, $A15, HCBSCompliance!$G$2:$G$455, "*Submitted*", HCBSCompliance!$FE$2:$FE$455, "TRUE") + COUNTIFS(HCBSCompliance!$D$2:$D$455, "*905*", HCBSCompliance!$I$2:$I$455, $A15, HCBSCompliance!$G$2:$G$455, "*Submitted*", HCBSCompliance!$FE$2:$FE$455, "TRUE") + COUNTIFS(HCBSCompliance!$D$2:$D$455, "*915*", HCBSCompliance!$I$2:$I$455, $A15, HCBSCompliance!$G$2:$G$455, "*Submitted*", HCBSCompliance!$FE$2:$FE$455, "TRUE") + COUNTIFS(HCBSCompliance!$D$2:$D$455, "*910*", HCBSCompliance!$I$2:$I$455, $A15, HCBSCompliance!$G$2:$G$455, "*Submitted*", HCBSCompliance!$FE$2:$FE$455, "TRUE") + COUNTIFS(HCBSCompliance!$D$2:$D$455, "*920*", HCBSCompliance!$I$2:$I$455, $A15, HCBSCompliance!$G$2:$G$455, "*Submitted*", HCBSCompliance!$FE$2:$FE$455, "TRUE")) /  $C15, "n/a")</f>
        <v>n/a</v>
      </c>
      <c r="H15" s="57"/>
      <c r="I15" s="55">
        <f>COUNTIFS(HCBSCompliance!$I$2:$I$455,$A15, HCBSCompliance!$D$2:$D$455, "096", HCBSCompliance!$G$2:$G$455,"*Completed*", HCBSCompliance!$BC$2:$BC$455,"*Partially*")   + COUNTIFS(HCBSCompliance!$I$2:$I$455,$A15, HCBSCompliance!$D$2:$D$455, "*113*", HCBSCompliance!$G$2:$G$455,"*Completed*", HCBSCompliance!$BC$2:$BC$455,"*Partially*")   + COUNTIFS(HCBSCompliance!$I$2:$I$455,$A15, HCBSCompliance!$D$2:$D$455, "*904*", HCBSCompliance!$G$2:$G$455,"*Completed*", HCBSCompliance!$BC$2:$BC$455,"*Partially*")   + COUNTIFS(HCBSCompliance!$I$2:$I$455,$A15, HCBSCompliance!$D$2:$D$455, "*905*", HCBSCompliance!$G$2:$G$455,"*Completed*", HCBSCompliance!$BC$2:$BC$455,"*Partially*")   + COUNTIFS(HCBSCompliance!$I$2:$I$455,$A15, HCBSCompliance!$D$2:$D$455, "*915*", HCBSCompliance!$G$2:$G$455,"*Completed*", HCBSCompliance!$BC$2:$BC$455,"*Partially*")   + COUNTIFS(HCBSCompliance!$I$2:$I$455,$A15, HCBSCompliance!$D$2:$D$455, "*910*", HCBSCompliance!$G$2:$G$455,"*Completed*", HCBSCompliance!$BC$2:$BC$455,"*Partially*")   + COUNTIFS(HCBSCompliance!$I$2:$I$455,$A15, HCBSCompliance!$D$2:$D$455, "*920*", HCBSCompliance!$G$2:$G$455,"*Completed*", HCBSCompliance!$BC$2:$BC$455,"*Partially*")   + COUNTIFS(HCBSCompliance!$I$2:$I$455,$A15, HCBSCompliance!$D$2:$D$455, "096", HCBSCompliance!$G$2:$G$455,"*Submitted*", HCBSCompliance!$BC$2:$BC$455,"*Partially*")   + COUNTIFS(HCBSCompliance!$I$2:$I$455,$A15, HCBSCompliance!$D$2:$D$455, "*113*", HCBSCompliance!$G$2:$G$455,"*Submitted*", HCBSCompliance!$BC$2:$BC$455,"*Partially*")   + COUNTIFS(HCBSCompliance!$I$2:$I$455,$A15, HCBSCompliance!$D$2:$D$455, "*904*", HCBSCompliance!$G$2:$G$455,"*Submitted*", HCBSCompliance!$BC$2:$BC$455,"*Partially*")   + COUNTIFS(HCBSCompliance!$I$2:$I$455,$A15, HCBSCompliance!$D$2:$D$455, "*905*", HCBSCompliance!$G$2:$G$455,"*Submitted*", HCBSCompliance!$BC$2:$BC$455,"*Partially*")   + COUNTIFS(HCBSCompliance!$I$2:$I$455,$A15, HCBSCompliance!$D$2:$D$455, "*915*", HCBSCompliance!$G$2:$G$455,"*Submitted*", HCBSCompliance!$BC$2:$BC$455,"*Partially*")   + COUNTIFS(HCBSCompliance!$I$2:$I$455,$A15, HCBSCompliance!$D$2:$D$455, "*910*", HCBSCompliance!$G$2:$G$455,"*Submitted*", HCBSCompliance!$BC$2:$BC$455,"*Partially*")   + COUNTIFS(HCBSCompliance!$I$2:$I$455,$A15, HCBSCompliance!$D$2:$D$455, "*920*", HCBSCompliance!$G$2:$G$455,"*Submitted*", HCBSCompliance!$BC$2:$BC$455,"*Partially*")   + COUNTIFS(HCBSCompliance!$I$2:$I$455,$A15, HCBSCompliance!$D$2:$D$455, "096", HCBSCompliance!$G$2:$G$455,"*Completed*", HCBSCompliance!$BC$2:$BC$455,"*NotMet*")   + COUNTIFS(HCBSCompliance!$I$2:$I$455,$A15, HCBSCompliance!$D$2:$D$455, "*113*", HCBSCompliance!$G$2:$G$455,"*Completed*", HCBSCompliance!$BC$2:$BC$455,"*NotMet*")   + COUNTIFS(HCBSCompliance!$I$2:$I$455,$A15, HCBSCompliance!$D$2:$D$455, "*904*", HCBSCompliance!$G$2:$G$455,"*Completed*", HCBSCompliance!$BC$2:$BC$455,"*NotMet*")   + COUNTIFS(HCBSCompliance!$I$2:$I$455,$A15, HCBSCompliance!$D$2:$D$455, "*905*", HCBSCompliance!$G$2:$G$455,"*Completed*", HCBSCompliance!$BC$2:$BC$455,"*NotMet*")   + COUNTIFS(HCBSCompliance!$I$2:$I$455,$A15, HCBSCompliance!$D$2:$D$455, "*915*", HCBSCompliance!$G$2:$G$455,"*Completed*", HCBSCompliance!$BC$2:$BC$455,"*NotMet*")   + COUNTIFS(HCBSCompliance!$I$2:$I$455,$A15, HCBSCompliance!$D$2:$D$455, "*910*", HCBSCompliance!$G$2:$G$455,"*Completed*", HCBSCompliance!$BC$2:$BC$455,"*NotMet*")   + COUNTIFS(HCBSCompliance!$I$2:$I$455,$A15, HCBSCompliance!$D$2:$D$455, "*920*", HCBSCompliance!$G$2:$G$455,"*Completed*", HCBSCompliance!$BC$2:$BC$455,"*NotMet*")   + COUNTIFS(HCBSCompliance!$I$2:$I$455,$A15, HCBSCompliance!$D$2:$D$455, "096", HCBSCompliance!$G$2:$G$455,"*Submitted*", HCBSCompliance!$BC$2:$BC$455,"*NotMet*")   + COUNTIFS(HCBSCompliance!$I$2:$I$455,$A15, HCBSCompliance!$D$2:$D$455, "*113*", HCBSCompliance!$G$2:$G$455,"*Submitted*", HCBSCompliance!$BC$2:$BC$455,"*NotMet*")   + COUNTIFS(HCBSCompliance!$I$2:$I$455,$A15, HCBSCompliance!$D$2:$D$455, "*904*", HCBSCompliance!$G$2:$G$455,"*Submitted*", HCBSCompliance!$BC$2:$BC$455,"*NotMet*")   + COUNTIFS(HCBSCompliance!$I$2:$I$455,$A15, HCBSCompliance!$D$2:$D$455, "*905*", HCBSCompliance!$G$2:$G$455,"*Submitted*", HCBSCompliance!$BC$2:$BC$455,"*NotMet*")   + COUNTIFS(HCBSCompliance!$I$2:$I$455,$A15, HCBSCompliance!$D$2:$D$455, "*915*", HCBSCompliance!$G$2:$G$455,"*Submitted*", HCBSCompliance!$BC$2:$BC$455,"*NotMet*")   + COUNTIFS(HCBSCompliance!$I$2:$I$455,$A15, HCBSCompliance!$D$2:$D$455, "*910*", HCBSCompliance!$G$2:$G$455,"*Submitted*", HCBSCompliance!$BC$2:$BC$455,"*NotMet*")   + COUNTIFS(HCBSCompliance!$I$2:$I$455,$A15, HCBSCompliance!$D$2:$D$455, "*920*", HCBSCompliance!$G$2:$G$455,"*Submitted*", HCBSCompliance!$BC$2:$BC$455,"*NotMet*")</f>
        <v>0</v>
      </c>
      <c r="J15" s="55">
        <f>COUNTIFS(HCBSCompliance!$I$2:$I$455,$A15, HCBSCompliance!$D$2:$D$455, "096", HCBSCompliance!$G$2:$G$455,"*Completed*", HCBSCompliance!$BI$2:$BI$455,"*Partially*")   + COUNTIFS(HCBSCompliance!$I$2:$I$455,$A15, HCBSCompliance!$D$2:$D$455, "*113*", HCBSCompliance!$G$2:$G$455,"*Completed*", HCBSCompliance!$BI$2:$BI$455,"*Partially*")   + COUNTIFS(HCBSCompliance!$I$2:$I$455,$A15, HCBSCompliance!$D$2:$D$455, "*904*", HCBSCompliance!$G$2:$G$455,"*Completed*", HCBSCompliance!$BI$2:$BI$455,"*Partially*")   + COUNTIFS(HCBSCompliance!$I$2:$I$455,$A15, HCBSCompliance!$D$2:$D$455, "*905*", HCBSCompliance!$G$2:$G$455,"*Completed*", HCBSCompliance!$BI$2:$BI$455,"*Partially*")   + COUNTIFS(HCBSCompliance!$I$2:$I$455,$A15, HCBSCompliance!$D$2:$D$455, "*915*", HCBSCompliance!$G$2:$G$455,"*Completed*", HCBSCompliance!$BI$2:$BI$455,"*Partially*")   + COUNTIFS(HCBSCompliance!$I$2:$I$455,$A15, HCBSCompliance!$D$2:$D$455, "*910*", HCBSCompliance!$G$2:$G$455,"*Completed*", HCBSCompliance!$BI$2:$BI$455,"*Partially*")   + COUNTIFS(HCBSCompliance!$I$2:$I$455,$A15, HCBSCompliance!$D$2:$D$455, "*920*", HCBSCompliance!$G$2:$G$455,"*Completed*", HCBSCompliance!$BI$2:$BI$455,"*Partially*")   + COUNTIFS(HCBSCompliance!$I$2:$I$455,$A15, HCBSCompliance!$D$2:$D$455, "096", HCBSCompliance!$G$2:$G$455,"*Submitted*", HCBSCompliance!$BI$2:$BI$455,"*Partially*")   + COUNTIFS(HCBSCompliance!$I$2:$I$455,$A15, HCBSCompliance!$D$2:$D$455, "*113*", HCBSCompliance!$G$2:$G$455,"*Submitted*", HCBSCompliance!$BI$2:$BI$455,"*Partially*")   + COUNTIFS(HCBSCompliance!$I$2:$I$455,$A15, HCBSCompliance!$D$2:$D$455, "*904*", HCBSCompliance!$G$2:$G$455,"*Submitted*", HCBSCompliance!$BI$2:$BI$455,"*Partially*")   + COUNTIFS(HCBSCompliance!$I$2:$I$455,$A15, HCBSCompliance!$D$2:$D$455, "*905*", HCBSCompliance!$G$2:$G$455,"*Submitted*", HCBSCompliance!$BI$2:$BI$455,"*Partially*")   + COUNTIFS(HCBSCompliance!$I$2:$I$455,$A15, HCBSCompliance!$D$2:$D$455, "*915*", HCBSCompliance!$G$2:$G$455,"*Submitted*", HCBSCompliance!$BI$2:$BI$455,"*Partially*")   + COUNTIFS(HCBSCompliance!$I$2:$I$455,$A15, HCBSCompliance!$D$2:$D$455, "*910*", HCBSCompliance!$G$2:$G$455,"*Submitted*", HCBSCompliance!$BI$2:$BI$455,"*Partially*")   + COUNTIFS(HCBSCompliance!$I$2:$I$455,$A15, HCBSCompliance!$D$2:$D$455, "*920*", HCBSCompliance!$G$2:$G$455,"*Submitted*", HCBSCompliance!$BI$2:$BI$455,"*Partially*")   + COUNTIFS(HCBSCompliance!$I$2:$I$455,$A15, HCBSCompliance!$D$2:$D$455, "096", HCBSCompliance!$G$2:$G$455,"*Completed*", HCBSCompliance!$BI$2:$BI$455,"*No*")   + COUNTIFS(HCBSCompliance!$I$2:$I$455,$A15, HCBSCompliance!$D$2:$D$455, "*113*", HCBSCompliance!$G$2:$G$455,"*Completed*", HCBSCompliance!$BI$2:$BI$455,"*No*")   + COUNTIFS(HCBSCompliance!$I$2:$I$455,$A15, HCBSCompliance!$D$2:$D$455, "*904*", HCBSCompliance!$G$2:$G$455,"*Completed*", HCBSCompliance!$BI$2:$BI$455,"*No*")   + COUNTIFS(HCBSCompliance!$I$2:$I$455,$A15, HCBSCompliance!$D$2:$D$455, "*905*", HCBSCompliance!$G$2:$G$455,"*Completed*", HCBSCompliance!$BI$2:$BI$455,"*No*")   + COUNTIFS(HCBSCompliance!$I$2:$I$455,$A15, HCBSCompliance!$D$2:$D$455, "*915*", HCBSCompliance!$G$2:$G$455,"*Completed*", HCBSCompliance!$BI$2:$BI$455,"*No*")   + COUNTIFS(HCBSCompliance!$I$2:$I$455,$A15, HCBSCompliance!$D$2:$D$455, "*910*", HCBSCompliance!$G$2:$G$455,"*Completed*", HCBSCompliance!$BI$2:$BI$455,"*No*")   + COUNTIFS(HCBSCompliance!$I$2:$I$455,$A15, HCBSCompliance!$D$2:$D$455, "*920*", HCBSCompliance!$G$2:$G$455,"*Completed*", HCBSCompliance!$BI$2:$BI$455,"*No*")   + COUNTIFS(HCBSCompliance!$I$2:$I$455,$A15, HCBSCompliance!$D$2:$D$455, "096", HCBSCompliance!$G$2:$G$455,"*Submitted*", HCBSCompliance!$BI$2:$BI$455,"*No*")   + COUNTIFS(HCBSCompliance!$I$2:$I$455,$A15, HCBSCompliance!$D$2:$D$455, "*113*", HCBSCompliance!$G$2:$G$455,"*Submitted*", HCBSCompliance!$BI$2:$BI$455,"*No*")   + COUNTIFS(HCBSCompliance!$I$2:$I$455,$A15, HCBSCompliance!$D$2:$D$455, "*904*", HCBSCompliance!$G$2:$G$455,"*Submitted*", HCBSCompliance!$BI$2:$BI$455,"*No*")   + COUNTIFS(HCBSCompliance!$I$2:$I$455,$A15, HCBSCompliance!$D$2:$D$455, "*905*", HCBSCompliance!$G$2:$G$455,"*Submitted*", HCBSCompliance!$BI$2:$BI$455,"*No*")   + COUNTIFS(HCBSCompliance!$I$2:$I$455,$A15, HCBSCompliance!$D$2:$D$455, "*915*", HCBSCompliance!$G$2:$G$455,"*Submitted*", HCBSCompliance!$BI$2:$BI$455,"*No*")   + COUNTIFS(HCBSCompliance!$I$2:$I$455,$A15, HCBSCompliance!$D$2:$D$455, "*910*", HCBSCompliance!$G$2:$G$455,"*Submitted*", HCBSCompliance!$BI$2:$BI$455,"*No*")   + COUNTIFS(HCBSCompliance!$I$2:$I$455,$A15, HCBSCompliance!$D$2:$D$455, "*920*", HCBSCompliance!$G$2:$G$455,"*Submitted*", HCBSCompliance!$BI$2:$BI$455,"*No*")</f>
        <v>0</v>
      </c>
      <c r="K15" s="55">
        <f>COUNTIFS(HCBSCompliance!$I$2:$I$455,$A15, HCBSCompliance!$D$2:$D$455, "096", HCBSCompliance!$G$2:$G$455,"*Completed*", HCBSCompliance!$CK$2:$CK$455,"*Partially*")   + COUNTIFS(HCBSCompliance!$I$2:$I$455,$A15, HCBSCompliance!$D$2:$D$455, "*113*", HCBSCompliance!$G$2:$G$455,"*Completed*", HCBSCompliance!$CK$2:$CK$455,"*Partially*")   + COUNTIFS(HCBSCompliance!$I$2:$I$455,$A15, HCBSCompliance!$D$2:$D$455, "*904*", HCBSCompliance!$G$2:$G$455,"*Completed*", HCBSCompliance!$CK$2:$CK$455,"*Partially*")   + COUNTIFS(HCBSCompliance!$I$2:$I$455,$A15, HCBSCompliance!$D$2:$D$455, "*905*", HCBSCompliance!$G$2:$G$455,"*Completed*", HCBSCompliance!$CK$2:$CK$455,"*Partially*")   + COUNTIFS(HCBSCompliance!$I$2:$I$455,$A15, HCBSCompliance!$D$2:$D$455, "*915*", HCBSCompliance!$G$2:$G$455,"*Completed*", HCBSCompliance!$CK$2:$CK$455,"*Partially*")   + COUNTIFS(HCBSCompliance!$I$2:$I$455,$A15, HCBSCompliance!$D$2:$D$455, "*910*", HCBSCompliance!$G$2:$G$455,"*Completed*", HCBSCompliance!$CK$2:$CK$455,"*Partially*")   + COUNTIFS(HCBSCompliance!$I$2:$I$455,$A15, HCBSCompliance!$D$2:$D$455, "*920*", HCBSCompliance!$G$2:$G$455,"*Completed*", HCBSCompliance!$CK$2:$CK$455,"*Partially*")   + COUNTIFS(HCBSCompliance!$I$2:$I$455,$A15, HCBSCompliance!$D$2:$D$455, "096", HCBSCompliance!$G$2:$G$455,"*Submitted*", HCBSCompliance!$CK$2:$CK$455,"*Partially*")   + COUNTIFS(HCBSCompliance!$I$2:$I$455,$A15, HCBSCompliance!$D$2:$D$455, "*113*", HCBSCompliance!$G$2:$G$455,"*Submitted*", HCBSCompliance!$CK$2:$CK$455,"*Partially*")   + COUNTIFS(HCBSCompliance!$I$2:$I$455,$A15, HCBSCompliance!$D$2:$D$455, "*904*", HCBSCompliance!$G$2:$G$455,"*Submitted*", HCBSCompliance!$CK$2:$CK$455,"*Partially*")   + COUNTIFS(HCBSCompliance!$I$2:$I$455,$A15, HCBSCompliance!$D$2:$D$455, "*905*", HCBSCompliance!$G$2:$G$455,"*Submitted*", HCBSCompliance!$CK$2:$CK$455,"*Partially*")   + COUNTIFS(HCBSCompliance!$I$2:$I$455,$A15, HCBSCompliance!$D$2:$D$455, "*915*", HCBSCompliance!$G$2:$G$455,"*Submitted*", HCBSCompliance!$CK$2:$CK$455,"*Partially*")   + COUNTIFS(HCBSCompliance!$I$2:$I$455,$A15, HCBSCompliance!$D$2:$D$455, "*910*", HCBSCompliance!$G$2:$G$455,"*Submitted*", HCBSCompliance!$CK$2:$CK$455,"*Partially*")   + COUNTIFS(HCBSCompliance!$I$2:$I$455,$A15, HCBSCompliance!$D$2:$D$455, "*920*", HCBSCompliance!$G$2:$G$455,"*Submitted*", HCBSCompliance!$CK$2:$CK$455,"*Partially*")   + COUNTIFS(HCBSCompliance!$I$2:$I$455,$A15, HCBSCompliance!$D$2:$D$455, "096", HCBSCompliance!$G$2:$G$455,"*Completed*", HCBSCompliance!$CK$2:$CK$455,"*No*")   + COUNTIFS(HCBSCompliance!$I$2:$I$455,$A15, HCBSCompliance!$D$2:$D$455, "*113*", HCBSCompliance!$G$2:$G$455,"*Completed*", HCBSCompliance!$CK$2:$CK$455,"*No*")   + COUNTIFS(HCBSCompliance!$I$2:$I$455,$A15, HCBSCompliance!$D$2:$D$455, "*904*", HCBSCompliance!$G$2:$G$455,"*Completed*", HCBSCompliance!$CK$2:$CK$455,"*No*")   + COUNTIFS(HCBSCompliance!$I$2:$I$455,$A15, HCBSCompliance!$D$2:$D$455, "*905*", HCBSCompliance!$G$2:$G$455,"*Completed*", HCBSCompliance!$CK$2:$CK$455,"*No*")   + COUNTIFS(HCBSCompliance!$I$2:$I$455,$A15, HCBSCompliance!$D$2:$D$455, "*915*", HCBSCompliance!$G$2:$G$455,"*Completed*", HCBSCompliance!$CK$2:$CK$455,"*No*")   + COUNTIFS(HCBSCompliance!$I$2:$I$455,$A15, HCBSCompliance!$D$2:$D$455, "*910*", HCBSCompliance!$G$2:$G$455,"*Completed*", HCBSCompliance!$CK$2:$CK$455,"*No*")   + COUNTIFS(HCBSCompliance!$I$2:$I$455,$A15, HCBSCompliance!$D$2:$D$455, "*920*", HCBSCompliance!$G$2:$G$455,"*Completed*", HCBSCompliance!$CK$2:$CK$455,"*No*")   + COUNTIFS(HCBSCompliance!$I$2:$I$455,$A15, HCBSCompliance!$D$2:$D$455, "096", HCBSCompliance!$G$2:$G$455,"*Submitted*", HCBSCompliance!$CK$2:$CK$455,"*No*")   + COUNTIFS(HCBSCompliance!$I$2:$I$455,$A15, HCBSCompliance!$D$2:$D$455, "*113*", HCBSCompliance!$G$2:$G$455,"*Submitted*", HCBSCompliance!$CK$2:$CK$455,"*No*")   + COUNTIFS(HCBSCompliance!$I$2:$I$455,$A15, HCBSCompliance!$D$2:$D$455, "*904*", HCBSCompliance!$G$2:$G$455,"*Submitted*", HCBSCompliance!$CK$2:$CK$455,"*No*")   + COUNTIFS(HCBSCompliance!$I$2:$I$455,$A15, HCBSCompliance!$D$2:$D$455, "*905*", HCBSCompliance!$G$2:$G$455,"*Submitted*", HCBSCompliance!$CK$2:$CK$455,"*No*")   + COUNTIFS(HCBSCompliance!$I$2:$I$455,$A15, HCBSCompliance!$D$2:$D$455, "*915*", HCBSCompliance!$G$2:$G$455,"*Submitted*", HCBSCompliance!$CK$2:$CK$455,"*No*")   + COUNTIFS(HCBSCompliance!$I$2:$I$455,$A15, HCBSCompliance!$D$2:$D$455, "*910*", HCBSCompliance!$G$2:$G$455,"*Submitted*", HCBSCompliance!$CK$2:$CK$455,"*No*")   + COUNTIFS(HCBSCompliance!$I$2:$I$455,$A15, HCBSCompliance!$D$2:$D$455, "*920*", HCBSCompliance!$G$2:$G$455,"*Submitted*", HCBSCompliance!$CK$2:$CK$455,"*No*")</f>
        <v>0</v>
      </c>
      <c r="L15" s="55">
        <f>COUNTIFS(HCBSCompliance!$I$2:$I$455,$A15, HCBSCompliance!$D$2:$D$455, "096", HCBSCompliance!$G$2:$G$455,"*Completed*", HCBSCompliance!$CY$2:$CY$455,"*Partially*")   + COUNTIFS(HCBSCompliance!$I$2:$I$455,$A15, HCBSCompliance!$D$2:$D$455, "*113*", HCBSCompliance!$G$2:$G$455,"*Completed*", HCBSCompliance!$CY$2:$CY$455,"*Partially*")   + COUNTIFS(HCBSCompliance!$I$2:$I$455,$A15, HCBSCompliance!$D$2:$D$455, "*904*", HCBSCompliance!$G$2:$G$455,"*Completed*", HCBSCompliance!$CY$2:$CY$455,"*Partially*")   + COUNTIFS(HCBSCompliance!$I$2:$I$455,$A15, HCBSCompliance!$D$2:$D$455, "*905*", HCBSCompliance!$G$2:$G$455,"*Completed*", HCBSCompliance!$CY$2:$CY$455,"*Partially*")   + COUNTIFS(HCBSCompliance!$I$2:$I$455,$A15, HCBSCompliance!$D$2:$D$455, "*915*", HCBSCompliance!$G$2:$G$455,"*Completed*", HCBSCompliance!$CY$2:$CY$455,"*Partially*")   + COUNTIFS(HCBSCompliance!$I$2:$I$455,$A15, HCBSCompliance!$D$2:$D$455, "*910*", HCBSCompliance!$G$2:$G$455,"*Completed*", HCBSCompliance!$CY$2:$CY$455,"*Partially*")   + COUNTIFS(HCBSCompliance!$I$2:$I$455,$A15, HCBSCompliance!$D$2:$D$455, "*920*", HCBSCompliance!$G$2:$G$455,"*Completed*", HCBSCompliance!$CY$2:$CY$455,"*Partially*")   + COUNTIFS(HCBSCompliance!$I$2:$I$455,$A15, HCBSCompliance!$D$2:$D$455, "096", HCBSCompliance!$G$2:$G$455,"*Submitted*", HCBSCompliance!$CY$2:$CY$455,"*Partially*")   + COUNTIFS(HCBSCompliance!$I$2:$I$455,$A15, HCBSCompliance!$D$2:$D$455, "*113*", HCBSCompliance!$G$2:$G$455,"*Submitted*", HCBSCompliance!$CY$2:$CY$455,"*Partially*")   + COUNTIFS(HCBSCompliance!$I$2:$I$455,$A15, HCBSCompliance!$D$2:$D$455, "*904*", HCBSCompliance!$G$2:$G$455,"*Submitted*", HCBSCompliance!$CY$2:$CY$455,"*Partially*")   + COUNTIFS(HCBSCompliance!$I$2:$I$455,$A15, HCBSCompliance!$D$2:$D$455, "*905*", HCBSCompliance!$G$2:$G$455,"*Submitted*", HCBSCompliance!$CY$2:$CY$455,"*Partially*")   + COUNTIFS(HCBSCompliance!$I$2:$I$455,$A15, HCBSCompliance!$D$2:$D$455, "*915*", HCBSCompliance!$G$2:$G$455,"*Submitted*", HCBSCompliance!$CY$2:$CY$455,"*Partially*")   + COUNTIFS(HCBSCompliance!$I$2:$I$455,$A15, HCBSCompliance!$D$2:$D$455, "*910*", HCBSCompliance!$G$2:$G$455,"*Submitted*", HCBSCompliance!$CY$2:$CY$455,"*Partially*")   + COUNTIFS(HCBSCompliance!$I$2:$I$455,$A15, HCBSCompliance!$D$2:$D$455, "*920*", HCBSCompliance!$G$2:$G$455,"*Submitted*", HCBSCompliance!$CY$2:$CY$455,"*Partially*")   + COUNTIFS(HCBSCompliance!$I$2:$I$455,$A15, HCBSCompliance!$D$2:$D$455, "096", HCBSCompliance!$G$2:$G$455,"*Completed*", HCBSCompliance!$CY$2:$CY$455,"*No*")   + COUNTIFS(HCBSCompliance!$I$2:$I$455,$A15, HCBSCompliance!$D$2:$D$455, "*113*", HCBSCompliance!$G$2:$G$455,"*Completed*", HCBSCompliance!$CY$2:$CY$455,"*No*")   + COUNTIFS(HCBSCompliance!$I$2:$I$455,$A15, HCBSCompliance!$D$2:$D$455, "*904*", HCBSCompliance!$G$2:$G$455,"*Completed*", HCBSCompliance!$CY$2:$CY$455,"*No*")   + COUNTIFS(HCBSCompliance!$I$2:$I$455,$A15, HCBSCompliance!$D$2:$D$455, "*905*", HCBSCompliance!$G$2:$G$455,"*Completed*", HCBSCompliance!$CY$2:$CY$455,"*No*")   + COUNTIFS(HCBSCompliance!$I$2:$I$455,$A15, HCBSCompliance!$D$2:$D$455, "*915*", HCBSCompliance!$G$2:$G$455,"*Completed*", HCBSCompliance!$CY$2:$CY$455,"*No*")   + COUNTIFS(HCBSCompliance!$I$2:$I$455,$A15, HCBSCompliance!$D$2:$D$455, "*910*", HCBSCompliance!$G$2:$G$455,"*Completed*", HCBSCompliance!$CY$2:$CY$455,"*No*")   + COUNTIFS(HCBSCompliance!$I$2:$I$455,$A15, HCBSCompliance!$D$2:$D$455, "*920*", HCBSCompliance!$G$2:$G$455,"*Completed*", HCBSCompliance!$CY$2:$CY$455,"*No*")   + COUNTIFS(HCBSCompliance!$I$2:$I$455,$A15, HCBSCompliance!$D$2:$D$455, "096", HCBSCompliance!$G$2:$G$455,"*Submitted*", HCBSCompliance!$CY$2:$CY$455,"*No*")   + COUNTIFS(HCBSCompliance!$I$2:$I$455,$A15, HCBSCompliance!$D$2:$D$455, "*113*", HCBSCompliance!$G$2:$G$455,"*Submitted*", HCBSCompliance!$CY$2:$CY$455,"*No*")   + COUNTIFS(HCBSCompliance!$I$2:$I$455,$A15, HCBSCompliance!$D$2:$D$455, "*904*", HCBSCompliance!$G$2:$G$455,"*Submitted*", HCBSCompliance!$CY$2:$CY$455,"*No*")   + COUNTIFS(HCBSCompliance!$I$2:$I$455,$A15, HCBSCompliance!$D$2:$D$455, "*905*", HCBSCompliance!$G$2:$G$455,"*Submitted*", HCBSCompliance!$CY$2:$CY$455,"*No*")   + COUNTIFS(HCBSCompliance!$I$2:$I$455,$A15, HCBSCompliance!$D$2:$D$455, "*915*", HCBSCompliance!$G$2:$G$455,"*Submitted*", HCBSCompliance!$CY$2:$CY$455,"*No*")   + COUNTIFS(HCBSCompliance!$I$2:$I$455,$A15, HCBSCompliance!$D$2:$D$455, "*910*", HCBSCompliance!$G$2:$G$455,"*Submitted*", HCBSCompliance!$CY$2:$CY$455,"*No*")   + COUNTIFS(HCBSCompliance!$I$2:$I$455,$A15, HCBSCompliance!$D$2:$D$455, "*920*", HCBSCompliance!$G$2:$G$455,"*Submitted*", HCBSCompliance!$CY$2:$CY$455,"*No*")</f>
        <v>0</v>
      </c>
      <c r="M15" s="55">
        <f>COUNTIFS(HCBSCompliance!$I$2:$I$455,$A15, HCBSCompliance!$D$2:$D$455, "096", HCBSCompliance!$G$2:$G$455,"*Completed*", HCBSCompliance!$DI$2:$DI$455,"*Partially*")   + COUNTIFS(HCBSCompliance!$I$2:$I$455,$A15, HCBSCompliance!$D$2:$D$455, "*113*", HCBSCompliance!$G$2:$G$455,"*Completed*", HCBSCompliance!$DI$2:$DI$455,"*Partially*")   + COUNTIFS(HCBSCompliance!$I$2:$I$455,$A15, HCBSCompliance!$D$2:$D$455, "*904*", HCBSCompliance!$G$2:$G$455,"*Completed*", HCBSCompliance!$DI$2:$DI$455,"*Partially*")   + COUNTIFS(HCBSCompliance!$I$2:$I$455,$A15, HCBSCompliance!$D$2:$D$455, "*905*", HCBSCompliance!$G$2:$G$455,"*Completed*", HCBSCompliance!$DI$2:$DI$455,"*Partially*")   + COUNTIFS(HCBSCompliance!$I$2:$I$455,$A15, HCBSCompliance!$D$2:$D$455, "*915*", HCBSCompliance!$G$2:$G$455,"*Completed*", HCBSCompliance!$DI$2:$DI$455,"*Partially*")   + COUNTIFS(HCBSCompliance!$I$2:$I$455,$A15, HCBSCompliance!$D$2:$D$455, "*910*", HCBSCompliance!$G$2:$G$455,"*Completed*", HCBSCompliance!$DI$2:$DI$455,"*Partially*")   + COUNTIFS(HCBSCompliance!$I$2:$I$455,$A15, HCBSCompliance!$D$2:$D$455, "*920*", HCBSCompliance!$G$2:$G$455,"*Completed*", HCBSCompliance!$DI$2:$DI$455,"*Partially*")   + COUNTIFS(HCBSCompliance!$I$2:$I$455,$A15, HCBSCompliance!$D$2:$D$455, "096", HCBSCompliance!$G$2:$G$455,"*Submitted*", HCBSCompliance!$DI$2:$DI$455,"*Partially*")   + COUNTIFS(HCBSCompliance!$I$2:$I$455,$A15, HCBSCompliance!$D$2:$D$455, "*113*", HCBSCompliance!$G$2:$G$455,"*Submitted*", HCBSCompliance!$DI$2:$DI$455,"*Partially*")   + COUNTIFS(HCBSCompliance!$I$2:$I$455,$A15, HCBSCompliance!$D$2:$D$455, "*904*", HCBSCompliance!$G$2:$G$455,"*Submitted*", HCBSCompliance!$DI$2:$DI$455,"*Partially*")   + COUNTIFS(HCBSCompliance!$I$2:$I$455,$A15, HCBSCompliance!$D$2:$D$455, "*905*", HCBSCompliance!$G$2:$G$455,"*Submitted*", HCBSCompliance!$DI$2:$DI$455,"*Partially*")   + COUNTIFS(HCBSCompliance!$I$2:$I$455,$A15, HCBSCompliance!$D$2:$D$455, "*915*", HCBSCompliance!$G$2:$G$455,"*Submitted*", HCBSCompliance!$DI$2:$DI$455,"*Partially*")   + COUNTIFS(HCBSCompliance!$I$2:$I$455,$A15, HCBSCompliance!$D$2:$D$455, "*910*", HCBSCompliance!$G$2:$G$455,"*Submitted*", HCBSCompliance!$DI$2:$DI$455,"*Partially*")   + COUNTIFS(HCBSCompliance!$I$2:$I$455,$A15, HCBSCompliance!$D$2:$D$455, "*920*", HCBSCompliance!$G$2:$G$455,"*Submitted*", HCBSCompliance!$DI$2:$DI$455,"*Partially*")   + COUNTIFS(HCBSCompliance!$I$2:$I$455,$A15, HCBSCompliance!$D$2:$D$455, "096", HCBSCompliance!$G$2:$G$455,"*Completed*", HCBSCompliance!$DI$2:$DI$455,"*No*")   + COUNTIFS(HCBSCompliance!$I$2:$I$455,$A15, HCBSCompliance!$D$2:$D$455, "*113*", HCBSCompliance!$G$2:$G$455,"*Completed*", HCBSCompliance!$DI$2:$DI$455,"*No*")   + COUNTIFS(HCBSCompliance!$I$2:$I$455,$A15, HCBSCompliance!$D$2:$D$455, "*904*", HCBSCompliance!$G$2:$G$455,"*Completed*", HCBSCompliance!$DI$2:$DI$455,"*No*")   + COUNTIFS(HCBSCompliance!$I$2:$I$455,$A15, HCBSCompliance!$D$2:$D$455, "*905*", HCBSCompliance!$G$2:$G$455,"*Completed*", HCBSCompliance!$DI$2:$DI$455,"*No*")   + COUNTIFS(HCBSCompliance!$I$2:$I$455,$A15, HCBSCompliance!$D$2:$D$455, "*915*", HCBSCompliance!$G$2:$G$455,"*Completed*", HCBSCompliance!$DI$2:$DI$455,"*No*")   + COUNTIFS(HCBSCompliance!$I$2:$I$455,$A15, HCBSCompliance!$D$2:$D$455, "*910*", HCBSCompliance!$G$2:$G$455,"*Completed*", HCBSCompliance!$DI$2:$DI$455,"*No*")   + COUNTIFS(HCBSCompliance!$I$2:$I$455,$A15, HCBSCompliance!$D$2:$D$455, "*920*", HCBSCompliance!$G$2:$G$455,"*Completed*", HCBSCompliance!$DI$2:$DI$455,"*No*")   + COUNTIFS(HCBSCompliance!$I$2:$I$455,$A15, HCBSCompliance!$D$2:$D$455, "096", HCBSCompliance!$G$2:$G$455,"*Submitted*", HCBSCompliance!$DI$2:$DI$455,"*No*")   + COUNTIFS(HCBSCompliance!$I$2:$I$455,$A15, HCBSCompliance!$D$2:$D$455, "*113*", HCBSCompliance!$G$2:$G$455,"*Submitted*", HCBSCompliance!$DI$2:$DI$455,"*No*")   + COUNTIFS(HCBSCompliance!$I$2:$I$455,$A15, HCBSCompliance!$D$2:$D$455, "*904*", HCBSCompliance!$G$2:$G$455,"*Submitted*", HCBSCompliance!$DI$2:$DI$455,"*No*")   + COUNTIFS(HCBSCompliance!$I$2:$I$455,$A15, HCBSCompliance!$D$2:$D$455, "*905*", HCBSCompliance!$G$2:$G$455,"*Submitted*", HCBSCompliance!$DI$2:$DI$455,"*No*")   + COUNTIFS(HCBSCompliance!$I$2:$I$455,$A15, HCBSCompliance!$D$2:$D$455, "*915*", HCBSCompliance!$G$2:$G$455,"*Submitted*", HCBSCompliance!$DI$2:$DI$455,"*No*")   + COUNTIFS(HCBSCompliance!$I$2:$I$455,$A15, HCBSCompliance!$D$2:$D$455, "*910*", HCBSCompliance!$G$2:$G$455,"*Submitted*", HCBSCompliance!$DI$2:$DI$455,"*No*")   + COUNTIFS(HCBSCompliance!$I$2:$I$455,$A15, HCBSCompliance!$D$2:$D$455, "*920*", HCBSCompliance!$G$2:$G$455,"*Submitted*", HCBSCompliance!$DI$2:$DI$455,"*No*")</f>
        <v>0</v>
      </c>
      <c r="N15" s="55">
        <f>COUNTIFS(HCBSCompliance!$I$2:$I$455,$A15, HCBSCompliance!$D$2:$D$455, "096", HCBSCompliance!$G$2:$G$455,"*Completed*", HCBSCompliance!$DQ$2:$DQ$455,"*Partially*")   + COUNTIFS(HCBSCompliance!$I$2:$I$455,$A15, HCBSCompliance!$D$2:$D$455, "*113*", HCBSCompliance!$G$2:$G$455,"*Completed*", HCBSCompliance!$DQ$2:$DQ$455,"*Partially*")   + COUNTIFS(HCBSCompliance!$I$2:$I$455,$A15, HCBSCompliance!$D$2:$D$455, "*904*", HCBSCompliance!$G$2:$G$455,"*Completed*", HCBSCompliance!$DQ$2:$DQ$455,"*Partially*")   + COUNTIFS(HCBSCompliance!$I$2:$I$455,$A15, HCBSCompliance!$D$2:$D$455, "*905*", HCBSCompliance!$G$2:$G$455,"*Completed*", HCBSCompliance!$DQ$2:$DQ$455,"*Partially*")   + COUNTIFS(HCBSCompliance!$I$2:$I$455,$A15, HCBSCompliance!$D$2:$D$455, "*915*", HCBSCompliance!$G$2:$G$455,"*Completed*", HCBSCompliance!$DQ$2:$DQ$455,"*Partially*")   + COUNTIFS(HCBSCompliance!$I$2:$I$455,$A15, HCBSCompliance!$D$2:$D$455, "*910*", HCBSCompliance!$G$2:$G$455,"*Completed*", HCBSCompliance!$DQ$2:$DQ$455,"*Partially*")   + COUNTIFS(HCBSCompliance!$I$2:$I$455,$A15, HCBSCompliance!$D$2:$D$455, "*920*", HCBSCompliance!$G$2:$G$455,"*Completed*", HCBSCompliance!$DQ$2:$DQ$455,"*Partially*")   + COUNTIFS(HCBSCompliance!$I$2:$I$455,$A15, HCBSCompliance!$D$2:$D$455, "096", HCBSCompliance!$G$2:$G$455,"*Submitted*", HCBSCompliance!$DQ$2:$DQ$455,"*Partially*")   + COUNTIFS(HCBSCompliance!$I$2:$I$455,$A15, HCBSCompliance!$D$2:$D$455, "*113*", HCBSCompliance!$G$2:$G$455,"*Submitted*", HCBSCompliance!$DQ$2:$DQ$455,"*Partially*")   + COUNTIFS(HCBSCompliance!$I$2:$I$455,$A15, HCBSCompliance!$D$2:$D$455, "*904*", HCBSCompliance!$G$2:$G$455,"*Submitted*", HCBSCompliance!$DQ$2:$DQ$455,"*Partially*")   + COUNTIFS(HCBSCompliance!$I$2:$I$455,$A15, HCBSCompliance!$D$2:$D$455, "*905*", HCBSCompliance!$G$2:$G$455,"*Submitted*", HCBSCompliance!$DQ$2:$DQ$455,"*Partially*")   + COUNTIFS(HCBSCompliance!$I$2:$I$455,$A15, HCBSCompliance!$D$2:$D$455, "*915*", HCBSCompliance!$G$2:$G$455,"*Submitted*", HCBSCompliance!$DQ$2:$DQ$455,"*Partially*")   + COUNTIFS(HCBSCompliance!$I$2:$I$455,$A15, HCBSCompliance!$D$2:$D$455, "*910*", HCBSCompliance!$G$2:$G$455,"*Submitted*", HCBSCompliance!$DQ$2:$DQ$455,"*Partially*")   + COUNTIFS(HCBSCompliance!$I$2:$I$455,$A15, HCBSCompliance!$D$2:$D$455, "*920*", HCBSCompliance!$G$2:$G$455,"*Submitted*", HCBSCompliance!$DQ$2:$DQ$455,"*Partially*")   + COUNTIFS(HCBSCompliance!$I$2:$I$455,$A15, HCBSCompliance!$D$2:$D$455, "096", HCBSCompliance!$G$2:$G$455,"*Completed*", HCBSCompliance!$DQ$2:$DQ$455,"*No*")   + COUNTIFS(HCBSCompliance!$I$2:$I$455,$A15, HCBSCompliance!$D$2:$D$455, "*113*", HCBSCompliance!$G$2:$G$455,"*Completed*", HCBSCompliance!$DQ$2:$DQ$455,"*No*")   + COUNTIFS(HCBSCompliance!$I$2:$I$455,$A15, HCBSCompliance!$D$2:$D$455, "*904*", HCBSCompliance!$G$2:$G$455,"*Completed*", HCBSCompliance!$DQ$2:$DQ$455,"*No*")   + COUNTIFS(HCBSCompliance!$I$2:$I$455,$A15, HCBSCompliance!$D$2:$D$455, "*905*", HCBSCompliance!$G$2:$G$455,"*Completed*", HCBSCompliance!$DQ$2:$DQ$455,"*No*")   + COUNTIFS(HCBSCompliance!$I$2:$I$455,$A15, HCBSCompliance!$D$2:$D$455, "*915*", HCBSCompliance!$G$2:$G$455,"*Completed*", HCBSCompliance!$DQ$2:$DQ$455,"*No*")   + COUNTIFS(HCBSCompliance!$I$2:$I$455,$A15, HCBSCompliance!$D$2:$D$455, "*910*", HCBSCompliance!$G$2:$G$455,"*Completed*", HCBSCompliance!$DQ$2:$DQ$455,"*No*")   + COUNTIFS(HCBSCompliance!$I$2:$I$455,$A15, HCBSCompliance!$D$2:$D$455, "*920*", HCBSCompliance!$G$2:$G$455,"*Completed*", HCBSCompliance!$DQ$2:$DQ$455,"*No*")   + COUNTIFS(HCBSCompliance!$I$2:$I$455,$A15, HCBSCompliance!$D$2:$D$455, "096", HCBSCompliance!$G$2:$G$455,"*Submitted*", HCBSCompliance!$DQ$2:$DQ$455,"*No*")   + COUNTIFS(HCBSCompliance!$I$2:$I$455,$A15, HCBSCompliance!$D$2:$D$455, "*113*", HCBSCompliance!$G$2:$G$455,"*Submitted*", HCBSCompliance!$DQ$2:$DQ$455,"*No*")   + COUNTIFS(HCBSCompliance!$I$2:$I$455,$A15, HCBSCompliance!$D$2:$D$455, "*904*", HCBSCompliance!$G$2:$G$455,"*Submitted*", HCBSCompliance!$DQ$2:$DQ$455,"*No*")   + COUNTIFS(HCBSCompliance!$I$2:$I$455,$A15, HCBSCompliance!$D$2:$D$455, "*905*", HCBSCompliance!$G$2:$G$455,"*Submitted*", HCBSCompliance!$DQ$2:$DQ$455,"*No*")   + COUNTIFS(HCBSCompliance!$I$2:$I$455,$A15, HCBSCompliance!$D$2:$D$455, "*915*", HCBSCompliance!$G$2:$G$455,"*Submitted*", HCBSCompliance!$DQ$2:$DQ$455,"*No*")   + COUNTIFS(HCBSCompliance!$I$2:$I$455,$A15, HCBSCompliance!$D$2:$D$455, "*910*", HCBSCompliance!$G$2:$G$455,"*Submitted*", HCBSCompliance!$DQ$2:$DQ$455,"*No*")   + COUNTIFS(HCBSCompliance!$I$2:$I$455,$A15, HCBSCompliance!$D$2:$D$455, "*920*", HCBSCompliance!$G$2:$G$455,"*Submitted*", HCBSCompliance!$DQ$2:$DQ$455,"*No*")</f>
        <v>0</v>
      </c>
      <c r="O15" s="55">
        <f>COUNTIFS(HCBSCompliance!$I$2:$I$455,$A15, HCBSCompliance!$D$2:$D$455, "096", HCBSCompliance!$G$2:$G$455,"*Completed*", HCBSCompliance!$EC$2:$EC$455,"*Partially*")   + COUNTIFS(HCBSCompliance!$I$2:$I$455,$A15, HCBSCompliance!$D$2:$D$455, "*113*", HCBSCompliance!$G$2:$G$455,"*Completed*", HCBSCompliance!$EC$2:$EC$455,"*Partially*")   + COUNTIFS(HCBSCompliance!$I$2:$I$455,$A15, HCBSCompliance!$D$2:$D$455, "*904*", HCBSCompliance!$G$2:$G$455,"*Completed*", HCBSCompliance!$EC$2:$EC$455,"*Partially*")   + COUNTIFS(HCBSCompliance!$I$2:$I$455,$A15, HCBSCompliance!$D$2:$D$455, "*905*", HCBSCompliance!$G$2:$G$455,"*Completed*", HCBSCompliance!$EC$2:$EC$455,"*Partially*")   + COUNTIFS(HCBSCompliance!$I$2:$I$455,$A15, HCBSCompliance!$D$2:$D$455, "*915*", HCBSCompliance!$G$2:$G$455,"*Completed*", HCBSCompliance!$EC$2:$EC$455,"*Partially*")   + COUNTIFS(HCBSCompliance!$I$2:$I$455,$A15, HCBSCompliance!$D$2:$D$455, "*910*", HCBSCompliance!$G$2:$G$455,"*Completed*", HCBSCompliance!$EC$2:$EC$455,"*Partially*")   + COUNTIFS(HCBSCompliance!$I$2:$I$455,$A15, HCBSCompliance!$D$2:$D$455, "*920*", HCBSCompliance!$G$2:$G$455,"*Completed*", HCBSCompliance!$EC$2:$EC$455,"*Partially*")   + COUNTIFS(HCBSCompliance!$I$2:$I$455,$A15, HCBSCompliance!$D$2:$D$455, "096", HCBSCompliance!$G$2:$G$455,"*Submitted*", HCBSCompliance!$EC$2:$EC$455,"*Partially*")   + COUNTIFS(HCBSCompliance!$I$2:$I$455,$A15, HCBSCompliance!$D$2:$D$455, "*113*", HCBSCompliance!$G$2:$G$455,"*Submitted*", HCBSCompliance!$EC$2:$EC$455,"*Partially*")   + COUNTIFS(HCBSCompliance!$I$2:$I$455,$A15, HCBSCompliance!$D$2:$D$455, "*904*", HCBSCompliance!$G$2:$G$455,"*Submitted*", HCBSCompliance!$EC$2:$EC$455,"*Partially*")   + COUNTIFS(HCBSCompliance!$I$2:$I$455,$A15, HCBSCompliance!$D$2:$D$455, "*905*", HCBSCompliance!$G$2:$G$455,"*Submitted*", HCBSCompliance!$EC$2:$EC$455,"*Partially*")   + COUNTIFS(HCBSCompliance!$I$2:$I$455,$A15, HCBSCompliance!$D$2:$D$455, "*915*", HCBSCompliance!$G$2:$G$455,"*Submitted*", HCBSCompliance!$EC$2:$EC$455,"*Partially*")   + COUNTIFS(HCBSCompliance!$I$2:$I$455,$A15, HCBSCompliance!$D$2:$D$455, "*910*", HCBSCompliance!$G$2:$G$455,"*Submitted*", HCBSCompliance!$EC$2:$EC$455,"*Partially*")   + COUNTIFS(HCBSCompliance!$I$2:$I$455,$A15, HCBSCompliance!$D$2:$D$455, "*920*", HCBSCompliance!$G$2:$G$455,"*Submitted*", HCBSCompliance!$EC$2:$EC$455,"*Partially*")   + COUNTIFS(HCBSCompliance!$I$2:$I$455,$A15, HCBSCompliance!$D$2:$D$455, "096", HCBSCompliance!$G$2:$G$455,"*Completed*", HCBSCompliance!$EC$2:$EC$455,"*No*")   + COUNTIFS(HCBSCompliance!$I$2:$I$455,$A15, HCBSCompliance!$D$2:$D$455, "*113*", HCBSCompliance!$G$2:$G$455,"*Completed*", HCBSCompliance!$EC$2:$EC$455,"*No*")   + COUNTIFS(HCBSCompliance!$I$2:$I$455,$A15, HCBSCompliance!$D$2:$D$455, "*904*", HCBSCompliance!$G$2:$G$455,"*Completed*", HCBSCompliance!$EC$2:$EC$455,"*No*")   + COUNTIFS(HCBSCompliance!$I$2:$I$455,$A15, HCBSCompliance!$D$2:$D$455, "*905*", HCBSCompliance!$G$2:$G$455,"*Completed*", HCBSCompliance!$EC$2:$EC$455,"*No*")   + COUNTIFS(HCBSCompliance!$I$2:$I$455,$A15, HCBSCompliance!$D$2:$D$455, "*915*", HCBSCompliance!$G$2:$G$455,"*Completed*", HCBSCompliance!$EC$2:$EC$455,"*No*")   + COUNTIFS(HCBSCompliance!$I$2:$I$455,$A15, HCBSCompliance!$D$2:$D$455, "*910*", HCBSCompliance!$G$2:$G$455,"*Completed*", HCBSCompliance!$EC$2:$EC$455,"*No*")   + COUNTIFS(HCBSCompliance!$I$2:$I$455,$A15, HCBSCompliance!$D$2:$D$455, "*920*", HCBSCompliance!$G$2:$G$455,"*Completed*", HCBSCompliance!$EC$2:$EC$455,"*No*")   + COUNTIFS(HCBSCompliance!$I$2:$I$455,$A15, HCBSCompliance!$D$2:$D$455, "096", HCBSCompliance!$G$2:$G$455,"*Submitted*", HCBSCompliance!$EC$2:$EC$455,"*No*")   + COUNTIFS(HCBSCompliance!$I$2:$I$455,$A15, HCBSCompliance!$D$2:$D$455, "*113*", HCBSCompliance!$G$2:$G$455,"*Submitted*", HCBSCompliance!$EC$2:$EC$455,"*No*")   + COUNTIFS(HCBSCompliance!$I$2:$I$455,$A15, HCBSCompliance!$D$2:$D$455, "*904*", HCBSCompliance!$G$2:$G$455,"*Submitted*", HCBSCompliance!$EC$2:$EC$455,"*No*")   + COUNTIFS(HCBSCompliance!$I$2:$I$455,$A15, HCBSCompliance!$D$2:$D$455, "*905*", HCBSCompliance!$G$2:$G$455,"*Submitted*", HCBSCompliance!$EC$2:$EC$455,"*No*")   + COUNTIFS(HCBSCompliance!$I$2:$I$455,$A15, HCBSCompliance!$D$2:$D$455, "*915*", HCBSCompliance!$G$2:$G$455,"*Submitted*", HCBSCompliance!$EC$2:$EC$455,"*No*")   + COUNTIFS(HCBSCompliance!$I$2:$I$455,$A15, HCBSCompliance!$D$2:$D$455, "*910*", HCBSCompliance!$G$2:$G$455,"*Submitted*", HCBSCompliance!$EC$2:$EC$455,"*No*")   + COUNTIFS(HCBSCompliance!$I$2:$I$455,$A15, HCBSCompliance!$D$2:$D$455, "*920*", HCBSCompliance!$G$2:$G$455,"*Submitted*", HCBSCompliance!$EC$2:$EC$455,"*No*")</f>
        <v>0</v>
      </c>
      <c r="P15" s="55">
        <f>COUNTIFS(HCBSCompliance!$I$2:$I$455,$A15, HCBSCompliance!$D$2:$D$455, "096", HCBSCompliance!$G$2:$G$455,"*Completed*", HCBSCompliance!$EM$2:$EM$455,"*Partially*")   + COUNTIFS(HCBSCompliance!$I$2:$I$455,$A15, HCBSCompliance!$D$2:$D$455, "*113*", HCBSCompliance!$G$2:$G$455,"*Completed*", HCBSCompliance!$EM$2:$EM$455,"*Partially*")   + COUNTIFS(HCBSCompliance!$I$2:$I$455,$A15, HCBSCompliance!$D$2:$D$455, "*904*", HCBSCompliance!$G$2:$G$455,"*Completed*", HCBSCompliance!$EM$2:$EM$455,"*Partially*")   + COUNTIFS(HCBSCompliance!$I$2:$I$455,$A15, HCBSCompliance!$D$2:$D$455, "*905*", HCBSCompliance!$G$2:$G$455,"*Completed*", HCBSCompliance!$EM$2:$EM$455,"*Partially*")   + COUNTIFS(HCBSCompliance!$I$2:$I$455,$A15, HCBSCompliance!$D$2:$D$455, "*915*", HCBSCompliance!$G$2:$G$455,"*Completed*", HCBSCompliance!$EM$2:$EM$455,"*Partially*")   + COUNTIFS(HCBSCompliance!$I$2:$I$455,$A15, HCBSCompliance!$D$2:$D$455, "*910*", HCBSCompliance!$G$2:$G$455,"*Completed*", HCBSCompliance!$EM$2:$EM$455,"*Partially*")   + COUNTIFS(HCBSCompliance!$I$2:$I$455,$A15, HCBSCompliance!$D$2:$D$455, "*920*", HCBSCompliance!$G$2:$G$455,"*Completed*", HCBSCompliance!$EM$2:$EM$455,"*Partially*")   + COUNTIFS(HCBSCompliance!$I$2:$I$455,$A15, HCBSCompliance!$D$2:$D$455, "096", HCBSCompliance!$G$2:$G$455,"*Submitted*", HCBSCompliance!$EM$2:$EM$455,"*Partially*")   + COUNTIFS(HCBSCompliance!$I$2:$I$455,$A15, HCBSCompliance!$D$2:$D$455, "*113*", HCBSCompliance!$G$2:$G$455,"*Submitted*", HCBSCompliance!$EM$2:$EM$455,"*Partially*")   + COUNTIFS(HCBSCompliance!$I$2:$I$455,$A15, HCBSCompliance!$D$2:$D$455, "*904*", HCBSCompliance!$G$2:$G$455,"*Submitted*", HCBSCompliance!$EM$2:$EM$455,"*Partially*")   + COUNTIFS(HCBSCompliance!$I$2:$I$455,$A15, HCBSCompliance!$D$2:$D$455, "*905*", HCBSCompliance!$G$2:$G$455,"*Submitted*", HCBSCompliance!$EM$2:$EM$455,"*Partially*")   + COUNTIFS(HCBSCompliance!$I$2:$I$455,$A15, HCBSCompliance!$D$2:$D$455, "*915*", HCBSCompliance!$G$2:$G$455,"*Submitted*", HCBSCompliance!$EM$2:$EM$455,"*Partially*")   + COUNTIFS(HCBSCompliance!$I$2:$I$455,$A15, HCBSCompliance!$D$2:$D$455, "*910*", HCBSCompliance!$G$2:$G$455,"*Submitted*", HCBSCompliance!$EM$2:$EM$455,"*Partially*")   + COUNTIFS(HCBSCompliance!$I$2:$I$455,$A15, HCBSCompliance!$D$2:$D$455, "*920*", HCBSCompliance!$G$2:$G$455,"*Submitted*", HCBSCompliance!$EM$2:$EM$455,"*Partially*")   + COUNTIFS(HCBSCompliance!$I$2:$I$455,$A15, HCBSCompliance!$D$2:$D$455, "096", HCBSCompliance!$G$2:$G$455,"*Completed*", HCBSCompliance!$EM$2:$EM$455,"*No*")   + COUNTIFS(HCBSCompliance!$I$2:$I$455,$A15, HCBSCompliance!$D$2:$D$455, "*113*", HCBSCompliance!$G$2:$G$455,"*Completed*", HCBSCompliance!$EM$2:$EM$455,"*No*")   + COUNTIFS(HCBSCompliance!$I$2:$I$455,$A15, HCBSCompliance!$D$2:$D$455, "*904*", HCBSCompliance!$G$2:$G$455,"*Completed*", HCBSCompliance!$EM$2:$EM$455,"*No*")   + COUNTIFS(HCBSCompliance!$I$2:$I$455,$A15, HCBSCompliance!$D$2:$D$455, "*905*", HCBSCompliance!$G$2:$G$455,"*Completed*", HCBSCompliance!$EM$2:$EM$455,"*No*")   + COUNTIFS(HCBSCompliance!$I$2:$I$455,$A15, HCBSCompliance!$D$2:$D$455, "*915*", HCBSCompliance!$G$2:$G$455,"*Completed*", HCBSCompliance!$EM$2:$EM$455,"*No*")   + COUNTIFS(HCBSCompliance!$I$2:$I$455,$A15, HCBSCompliance!$D$2:$D$455, "*910*", HCBSCompliance!$G$2:$G$455,"*Completed*", HCBSCompliance!$EM$2:$EM$455,"*No*")   + COUNTIFS(HCBSCompliance!$I$2:$I$455,$A15, HCBSCompliance!$D$2:$D$455, "*920*", HCBSCompliance!$G$2:$G$455,"*Completed*", HCBSCompliance!$EM$2:$EM$455,"*No*")   + COUNTIFS(HCBSCompliance!$I$2:$I$455,$A15, HCBSCompliance!$D$2:$D$455, "096", HCBSCompliance!$G$2:$G$455,"*Submitted*", HCBSCompliance!$EM$2:$EM$455,"*No*")   + COUNTIFS(HCBSCompliance!$I$2:$I$455,$A15, HCBSCompliance!$D$2:$D$455, "*113*", HCBSCompliance!$G$2:$G$455,"*Submitted*", HCBSCompliance!$EM$2:$EM$455,"*No*")   + COUNTIFS(HCBSCompliance!$I$2:$I$455,$A15, HCBSCompliance!$D$2:$D$455, "*904*", HCBSCompliance!$G$2:$G$455,"*Submitted*", HCBSCompliance!$EM$2:$EM$455,"*No*")   + COUNTIFS(HCBSCompliance!$I$2:$I$455,$A15, HCBSCompliance!$D$2:$D$455, "*905*", HCBSCompliance!$G$2:$G$455,"*Submitted*", HCBSCompliance!$EM$2:$EM$455,"*No*")   + COUNTIFS(HCBSCompliance!$I$2:$I$455,$A15, HCBSCompliance!$D$2:$D$455, "*915*", HCBSCompliance!$G$2:$G$455,"*Submitted*", HCBSCompliance!$EM$2:$EM$455,"*No*")   + COUNTIFS(HCBSCompliance!$I$2:$I$455,$A15, HCBSCompliance!$D$2:$D$455, "*910*", HCBSCompliance!$G$2:$G$455,"*Submitted*", HCBSCompliance!$EM$2:$EM$455,"*No*")   + COUNTIFS(HCBSCompliance!$I$2:$I$455,$A15, HCBSCompliance!$D$2:$D$455, "*920*", HCBSCompliance!$G$2:$G$455,"*Submitted*", HCBSCompliance!$EM$2:$EM$455,"*No*")</f>
        <v>0</v>
      </c>
      <c r="Q15" s="55">
        <f>COUNTIFS(HCBSCompliance!$I$2:$I$455,$A15, HCBSCompliance!$D$2:$D$455, "096", HCBSCompliance!$G$2:$G$455,"*Completed*", HCBSCompliance!$ES$2:$ES$455,"*Partially*")   + COUNTIFS(HCBSCompliance!$I$2:$I$455,$A15, HCBSCompliance!$D$2:$D$455, "*113*", HCBSCompliance!$G$2:$G$455,"*Completed*", HCBSCompliance!$ES$2:$ES$455,"*Partially*")   + COUNTIFS(HCBSCompliance!$I$2:$I$455,$A15, HCBSCompliance!$D$2:$D$455, "*904*", HCBSCompliance!$G$2:$G$455,"*Completed*", HCBSCompliance!$ES$2:$ES$455,"*Partially*")   + COUNTIFS(HCBSCompliance!$I$2:$I$455,$A15, HCBSCompliance!$D$2:$D$455, "*905*", HCBSCompliance!$G$2:$G$455,"*Completed*", HCBSCompliance!$ES$2:$ES$455,"*Partially*")   + COUNTIFS(HCBSCompliance!$I$2:$I$455,$A15, HCBSCompliance!$D$2:$D$455, "*915*", HCBSCompliance!$G$2:$G$455,"*Completed*", HCBSCompliance!$ES$2:$ES$455,"*Partially*")   + COUNTIFS(HCBSCompliance!$I$2:$I$455,$A15, HCBSCompliance!$D$2:$D$455, "*910*", HCBSCompliance!$G$2:$G$455,"*Completed*", HCBSCompliance!$ES$2:$ES$455,"*Partially*")   + COUNTIFS(HCBSCompliance!$I$2:$I$455,$A15, HCBSCompliance!$D$2:$D$455, "*920*", HCBSCompliance!$G$2:$G$455,"*Completed*", HCBSCompliance!$ES$2:$ES$455,"*Partially*")   + COUNTIFS(HCBSCompliance!$I$2:$I$455,$A15, HCBSCompliance!$D$2:$D$455, "096", HCBSCompliance!$G$2:$G$455,"*Submitted*", HCBSCompliance!$ES$2:$ES$455,"*Partially*")   + COUNTIFS(HCBSCompliance!$I$2:$I$455,$A15, HCBSCompliance!$D$2:$D$455, "*113*", HCBSCompliance!$G$2:$G$455,"*Submitted*", HCBSCompliance!$ES$2:$ES$455,"*Partially*")   + COUNTIFS(HCBSCompliance!$I$2:$I$455,$A15, HCBSCompliance!$D$2:$D$455, "*904*", HCBSCompliance!$G$2:$G$455,"*Submitted*", HCBSCompliance!$ES$2:$ES$455,"*Partially*")   + COUNTIFS(HCBSCompliance!$I$2:$I$455,$A15, HCBSCompliance!$D$2:$D$455, "*905*", HCBSCompliance!$G$2:$G$455,"*Submitted*", HCBSCompliance!$ES$2:$ES$455,"*Partially*")   + COUNTIFS(HCBSCompliance!$I$2:$I$455,$A15, HCBSCompliance!$D$2:$D$455, "*915*", HCBSCompliance!$G$2:$G$455,"*Submitted*", HCBSCompliance!$ES$2:$ES$455,"*Partially*")   + COUNTIFS(HCBSCompliance!$I$2:$I$455,$A15, HCBSCompliance!$D$2:$D$455, "*910*", HCBSCompliance!$G$2:$G$455,"*Submitted*", HCBSCompliance!$ES$2:$ES$455,"*Partially*")   + COUNTIFS(HCBSCompliance!$I$2:$I$455,$A15, HCBSCompliance!$D$2:$D$455, "*920*", HCBSCompliance!$G$2:$G$455,"*Submitted*", HCBSCompliance!$ES$2:$ES$455,"*Partially*")   + COUNTIFS(HCBSCompliance!$I$2:$I$455,$A15, HCBSCompliance!$D$2:$D$455, "096", HCBSCompliance!$G$2:$G$455,"*Completed*", HCBSCompliance!$ES$2:$ES$455,"*No*")   + COUNTIFS(HCBSCompliance!$I$2:$I$455,$A15, HCBSCompliance!$D$2:$D$455, "*113*", HCBSCompliance!$G$2:$G$455,"*Completed*", HCBSCompliance!$ES$2:$ES$455,"*No*")   + COUNTIFS(HCBSCompliance!$I$2:$I$455,$A15, HCBSCompliance!$D$2:$D$455, "*904*", HCBSCompliance!$G$2:$G$455,"*Completed*", HCBSCompliance!$ES$2:$ES$455,"*No*")   + COUNTIFS(HCBSCompliance!$I$2:$I$455,$A15, HCBSCompliance!$D$2:$D$455, "*905*", HCBSCompliance!$G$2:$G$455,"*Completed*", HCBSCompliance!$ES$2:$ES$455,"*No*")   + COUNTIFS(HCBSCompliance!$I$2:$I$455,$A15, HCBSCompliance!$D$2:$D$455, "*915*", HCBSCompliance!$G$2:$G$455,"*Completed*", HCBSCompliance!$ES$2:$ES$455,"*No*")   + COUNTIFS(HCBSCompliance!$I$2:$I$455,$A15, HCBSCompliance!$D$2:$D$455, "*910*", HCBSCompliance!$G$2:$G$455,"*Completed*", HCBSCompliance!$ES$2:$ES$455,"*No*")   + COUNTIFS(HCBSCompliance!$I$2:$I$455,$A15, HCBSCompliance!$D$2:$D$455, "*920*", HCBSCompliance!$G$2:$G$455,"*Completed*", HCBSCompliance!$ES$2:$ES$455,"*No*")   + COUNTIFS(HCBSCompliance!$I$2:$I$455,$A15, HCBSCompliance!$D$2:$D$455, "096", HCBSCompliance!$G$2:$G$455,"*Submitted*", HCBSCompliance!$ES$2:$ES$455,"*No*")   + COUNTIFS(HCBSCompliance!$I$2:$I$455,$A15, HCBSCompliance!$D$2:$D$455, "*113*", HCBSCompliance!$G$2:$G$455,"*Submitted*", HCBSCompliance!$ES$2:$ES$455,"*No*")   + COUNTIFS(HCBSCompliance!$I$2:$I$455,$A15, HCBSCompliance!$D$2:$D$455, "*904*", HCBSCompliance!$G$2:$G$455,"*Submitted*", HCBSCompliance!$ES$2:$ES$455,"*No*")   + COUNTIFS(HCBSCompliance!$I$2:$I$455,$A15, HCBSCompliance!$D$2:$D$455, "*905*", HCBSCompliance!$G$2:$G$455,"*Submitted*", HCBSCompliance!$ES$2:$ES$455,"*No*")   + COUNTIFS(HCBSCompliance!$I$2:$I$455,$A15, HCBSCompliance!$D$2:$D$455, "*915*", HCBSCompliance!$G$2:$G$455,"*Submitted*", HCBSCompliance!$ES$2:$ES$455,"*No*")   + COUNTIFS(HCBSCompliance!$I$2:$I$455,$A15, HCBSCompliance!$D$2:$D$455, "*910*", HCBSCompliance!$G$2:$G$455,"*Submitted*", HCBSCompliance!$ES$2:$ES$455,"*No*")   + COUNTIFS(HCBSCompliance!$I$2:$I$455,$A15, HCBSCompliance!$D$2:$D$455, "*920*", HCBSCompliance!$G$2:$G$455,"*Submitted*", HCBSCompliance!$ES$2:$ES$455,"*No*")</f>
        <v>0</v>
      </c>
      <c r="R15" s="55">
        <f>COUNTIFS(HCBSCompliance!$I$2:$I$455,$A15, HCBSCompliance!$D$2:$D$455, "096", HCBSCompliance!$G$2:$G$455,"*Completed*", HCBSCompliance!$EY$2:$EY$455,"*Partially*")   + COUNTIFS(HCBSCompliance!$I$2:$I$455,$A15, HCBSCompliance!$D$2:$D$455, "*113*", HCBSCompliance!$G$2:$G$455,"*Completed*", HCBSCompliance!$EY$2:$EY$455,"*Partially*")   + COUNTIFS(HCBSCompliance!$I$2:$I$455,$A15, HCBSCompliance!$D$2:$D$455, "*904*", HCBSCompliance!$G$2:$G$455,"*Completed*", HCBSCompliance!$EY$2:$EY$455,"*Partially*")   + COUNTIFS(HCBSCompliance!$I$2:$I$455,$A15, HCBSCompliance!$D$2:$D$455, "*905*", HCBSCompliance!$G$2:$G$455,"*Completed*", HCBSCompliance!$EY$2:$EY$455,"*Partially*")   + COUNTIFS(HCBSCompliance!$I$2:$I$455,$A15, HCBSCompliance!$D$2:$D$455, "*915*", HCBSCompliance!$G$2:$G$455,"*Completed*", HCBSCompliance!$EY$2:$EY$455,"*Partially*")   + COUNTIFS(HCBSCompliance!$I$2:$I$455,$A15, HCBSCompliance!$D$2:$D$455, "*910*", HCBSCompliance!$G$2:$G$455,"*Completed*", HCBSCompliance!$EY$2:$EY$455,"*Partially*")   + COUNTIFS(HCBSCompliance!$I$2:$I$455,$A15, HCBSCompliance!$D$2:$D$455, "*920*", HCBSCompliance!$G$2:$G$455,"*Completed*", HCBSCompliance!$EY$2:$EY$455,"*Partially*")   + COUNTIFS(HCBSCompliance!$I$2:$I$455,$A15, HCBSCompliance!$D$2:$D$455, "096", HCBSCompliance!$G$2:$G$455,"*Submitted*", HCBSCompliance!$EY$2:$EY$455,"*Partially*")   + COUNTIFS(HCBSCompliance!$I$2:$I$455,$A15, HCBSCompliance!$D$2:$D$455, "*113*", HCBSCompliance!$G$2:$G$455,"*Submitted*", HCBSCompliance!$EY$2:$EY$455,"*Partially*")   + COUNTIFS(HCBSCompliance!$I$2:$I$455,$A15, HCBSCompliance!$D$2:$D$455, "*904*", HCBSCompliance!$G$2:$G$455,"*Submitted*", HCBSCompliance!$EY$2:$EY$455,"*Partially*")   + COUNTIFS(HCBSCompliance!$I$2:$I$455,$A15, HCBSCompliance!$D$2:$D$455, "*905*", HCBSCompliance!$G$2:$G$455,"*Submitted*", HCBSCompliance!$EY$2:$EY$455,"*Partially*")   + COUNTIFS(HCBSCompliance!$I$2:$I$455,$A15, HCBSCompliance!$D$2:$D$455, "*915*", HCBSCompliance!$G$2:$G$455,"*Submitted*", HCBSCompliance!$EY$2:$EY$455,"*Partially*")   + COUNTIFS(HCBSCompliance!$I$2:$I$455,$A15, HCBSCompliance!$D$2:$D$455, "*910*", HCBSCompliance!$G$2:$G$455,"*Submitted*", HCBSCompliance!$EY$2:$EY$455,"*Partially*")   + COUNTIFS(HCBSCompliance!$I$2:$I$455,$A15, HCBSCompliance!$D$2:$D$455, "*920*", HCBSCompliance!$G$2:$G$455,"*Submitted*", HCBSCompliance!$EY$2:$EY$455,"*Partially*")   + COUNTIFS(HCBSCompliance!$I$2:$I$455,$A15, HCBSCompliance!$D$2:$D$455, "096", HCBSCompliance!$G$2:$G$455,"*Completed*", HCBSCompliance!$EY$2:$EY$455,"*No*")   + COUNTIFS(HCBSCompliance!$I$2:$I$455,$A15, HCBSCompliance!$D$2:$D$455, "*113*", HCBSCompliance!$G$2:$G$455,"*Completed*", HCBSCompliance!$EY$2:$EY$455,"*No*")   + COUNTIFS(HCBSCompliance!$I$2:$I$455,$A15, HCBSCompliance!$D$2:$D$455, "*904*", HCBSCompliance!$G$2:$G$455,"*Completed*", HCBSCompliance!$EY$2:$EY$455,"*No*")   + COUNTIFS(HCBSCompliance!$I$2:$I$455,$A15, HCBSCompliance!$D$2:$D$455, "*905*", HCBSCompliance!$G$2:$G$455,"*Completed*", HCBSCompliance!$EY$2:$EY$455,"*No*")   + COUNTIFS(HCBSCompliance!$I$2:$I$455,$A15, HCBSCompliance!$D$2:$D$455, "*915*", HCBSCompliance!$G$2:$G$455,"*Completed*", HCBSCompliance!$EY$2:$EY$455,"*No*")   + COUNTIFS(HCBSCompliance!$I$2:$I$455,$A15, HCBSCompliance!$D$2:$D$455, "*910*", HCBSCompliance!$G$2:$G$455,"*Completed*", HCBSCompliance!$EY$2:$EY$455,"*No*")   + COUNTIFS(HCBSCompliance!$I$2:$I$455,$A15, HCBSCompliance!$D$2:$D$455, "*920*", HCBSCompliance!$G$2:$G$455,"*Completed*", HCBSCompliance!$EY$2:$EY$455,"*No*")   + COUNTIFS(HCBSCompliance!$I$2:$I$455,$A15, HCBSCompliance!$D$2:$D$455, "096", HCBSCompliance!$G$2:$G$455,"*Submitted*", HCBSCompliance!$EY$2:$EY$455,"*No*")   + COUNTIFS(HCBSCompliance!$I$2:$I$455,$A15, HCBSCompliance!$D$2:$D$455, "*113*", HCBSCompliance!$G$2:$G$455,"*Submitted*", HCBSCompliance!$EY$2:$EY$455,"*No*")   + COUNTIFS(HCBSCompliance!$I$2:$I$455,$A15, HCBSCompliance!$D$2:$D$455, "*904*", HCBSCompliance!$G$2:$G$455,"*Submitted*", HCBSCompliance!$EY$2:$EY$455,"*No*")   + COUNTIFS(HCBSCompliance!$I$2:$I$455,$A15, HCBSCompliance!$D$2:$D$455, "*905*", HCBSCompliance!$G$2:$G$455,"*Submitted*", HCBSCompliance!$EY$2:$EY$455,"*No*")   + COUNTIFS(HCBSCompliance!$I$2:$I$455,$A15, HCBSCompliance!$D$2:$D$455, "*915*", HCBSCompliance!$G$2:$G$455,"*Submitted*", HCBSCompliance!$EY$2:$EY$455,"*No*")   + COUNTIFS(HCBSCompliance!$I$2:$I$455,$A15, HCBSCompliance!$D$2:$D$455, "*910*", HCBSCompliance!$G$2:$G$455,"*Submitted*", HCBSCompliance!$EY$2:$EY$455,"*No*")   + COUNTIFS(HCBSCompliance!$I$2:$I$455,$A15, HCBSCompliance!$D$2:$D$455, "*920*", HCBSCompliance!$G$2:$G$455,"*Submitted*", HCBSCompliance!$EY$2:$EY$455,"*No*")</f>
        <v>0</v>
      </c>
    </row>
    <row r="16" spans="1:64" hidden="1" x14ac:dyDescent="0.2">
      <c r="A16" s="54" t="s">
        <v>204</v>
      </c>
      <c r="B16" s="55">
        <f>COUNTIFS(HCBSCompliance!$I$2:$I$455,$A16, HCBSCompliance!$D$2:$D$455, "096")  +COUNTIFS(HCBSCompliance!$I$2:$I$455,$A16, HCBSCompliance!$D$2:$D$455, "*113*")  +COUNTIFS(HCBSCompliance!$I$2:$I$455,$A16, HCBSCompliance!$D$2:$D$455, "*904*")  +COUNTIFS(HCBSCompliance!$I$2:$I$455,$A16, HCBSCompliance!$D$2:$D$455, "*905*")  +COUNTIFS(HCBSCompliance!$I$2:$I$455,$A16, HCBSCompliance!$D$2:$D$455, "*915*")  +COUNTIFS(HCBSCompliance!$I$2:$I$455,$A16, HCBSCompliance!$D$2:$D$455, "*910*")  +COUNTIFS(HCBSCompliance!$I$2:$I$455,$A16, HCBSCompliance!$D$2:$D$455, "*920*")</f>
        <v>0</v>
      </c>
      <c r="C16" s="55">
        <f>COUNTIFS(HCBSCompliance!$I$2:$I$455,$A16, HCBSCompliance!$D$2:$D$455, "096", HCBSCompliance!$G$2:$G$455,"*Completed*")  +COUNTIFS(HCBSCompliance!$I$2:$I$455,$A16, HCBSCompliance!$D$2:$D$455, "*113*", HCBSCompliance!$G$2:$G$455,"*Completed*")  +COUNTIFS(HCBSCompliance!$I$2:$I$455,$A16, HCBSCompliance!$D$2:$D$455, "*904*", HCBSCompliance!$G$2:$G$455,"*Completed*")  +COUNTIFS(HCBSCompliance!$I$2:$I$455,$A16, HCBSCompliance!$D$2:$D$455, "*905*", HCBSCompliance!$G$2:$G$455,"*Completed*")  +COUNTIFS(HCBSCompliance!$I$2:$I$455,$A16, HCBSCompliance!$D$2:$D$455, "*915*", HCBSCompliance!$G$2:$G$455,"*Completed*")  +COUNTIFS(HCBSCompliance!$I$2:$I$455,$A16, HCBSCompliance!$D$2:$D$455, "*910*", HCBSCompliance!$G$2:$G$455,"*Completed*")  +COUNTIFS(HCBSCompliance!$I$2:$I$455,$A16, HCBSCompliance!$D$2:$D$455, "*920*", HCBSCompliance!$G$2:$G$455,"*Completed*")  +COUNTIFS(HCBSCompliance!$I$2:$I$455,$A16, HCBSCompliance!$D$2:$D$455, "096", HCBSCompliance!$G$2:$G$455,"*Submitted*")  +COUNTIFS(HCBSCompliance!$I$2:$I$455,$A16, HCBSCompliance!$D$2:$D$455, "*113*", HCBSCompliance!$G$2:$G$455,"*Submitted*")  +COUNTIFS(HCBSCompliance!$I$2:$I$455,$A16, HCBSCompliance!$D$2:$D$455, "*904*", HCBSCompliance!$G$2:$G$455,"*Submitted*")  +COUNTIFS(HCBSCompliance!$I$2:$I$455,$A16, HCBSCompliance!$D$2:$D$455, "*905*", HCBSCompliance!$G$2:$G$455,"*Submitted*")  +COUNTIFS(HCBSCompliance!$I$2:$I$455,$A16, HCBSCompliance!$D$2:$D$455, "*915*", HCBSCompliance!$G$2:$G$455,"*Submitted*")  +COUNTIFS(HCBSCompliance!$I$2:$I$455,$A16, HCBSCompliance!$D$2:$D$455, "*910*", HCBSCompliance!$G$2:$G$455,"*Submitted*")  +COUNTIFS(HCBSCompliance!$I$2:$I$455,$A16, HCBSCompliance!$D$2:$D$455, "*920*", HCBSCompliance!$G$2:$G$455,"*Submitted*")</f>
        <v>0</v>
      </c>
      <c r="D16" s="56" t="str">
        <f t="shared" si="0"/>
        <v>n/a</v>
      </c>
      <c r="E16" s="56" t="str">
        <f>IFERROR((COUNTIFS(HCBSCompliance!$I$2:$I$455,$A16, HCBSCompliance!$D$2:$D$455, "096", HCBSCompliance!$FA$2:$FA$455,"*no*", HCBSCompliance!$G$2:$G$455, "*Completed*") + COUNTIFS(HCBSCompliance!$I$2:$I$455,$A16, HCBSCompliance!$D$2:$D$455, "*113*", HCBSCompliance!$FA$2:$FA$455,"*no*", HCBSCompliance!$G$2:$G$455, "*Completed*") + COUNTIFS(HCBSCompliance!$I$2:$I$455,$A16, HCBSCompliance!$D$2:$D$455, "*904*", HCBSCompliance!$FA$2:$FA$455,"*no*", HCBSCompliance!$G$2:$G$455, "*Completed*") + COUNTIFS(HCBSCompliance!$I$2:$I$455,$A16, HCBSCompliance!$D$2:$D$455, "*905*", HCBSCompliance!$FA$2:$FA$455,"*no*", HCBSCompliance!$G$2:$G$455, "*Completed*") + COUNTIFS(HCBSCompliance!$I$2:$I$455,$A16, HCBSCompliance!$D$2:$D$455, "*915*", HCBSCompliance!$FA$2:$FA$455,"*no*", HCBSCompliance!$G$2:$G$455, "*Completed*") + COUNTIFS(HCBSCompliance!$I$2:$I$455,$A16, HCBSCompliance!$D$2:$D$455, "*910*", HCBSCompliance!$FA$2:$FA$455,"*no*", HCBSCompliance!$G$2:$G$455, "*Completed*") + COUNTIFS(HCBSCompliance!$I$2:$I$455,$A16, HCBSCompliance!$D$2:$D$455, "*920*", HCBSCompliance!$FA$2:$FA$455,"*no*", HCBSCompliance!$G$2:$G$455, "*Completed*") + COUNTIFS(HCBSCompliance!$I$2:$I$455,$A16, HCBSCompliance!$D$2:$D$455, "096", HCBSCompliance!$FA$2:$FA$455,"*no*", HCBSCompliance!$G$2:$G$455, "*Submitted*") + COUNTIFS(HCBSCompliance!$I$2:$I$455,$A16, HCBSCompliance!$D$2:$D$455, "*113*", HCBSCompliance!$FA$2:$FA$455,"*no*", HCBSCompliance!$G$2:$G$455, "*Submitted*") + COUNTIFS(HCBSCompliance!$I$2:$I$455,$A16, HCBSCompliance!$D$2:$D$455, "*904*", HCBSCompliance!$FA$2:$FA$455,"*no*", HCBSCompliance!$G$2:$G$455, "*Submitted*") + COUNTIFS(HCBSCompliance!$I$2:$I$455,$A16, HCBSCompliance!$D$2:$D$455, "*905*", HCBSCompliance!$FA$2:$FA$455,"*no*", HCBSCompliance!$G$2:$G$455, "*Submitted*") + COUNTIFS(HCBSCompliance!$I$2:$I$455,$A16, HCBSCompliance!$D$2:$D$455, "*915*", HCBSCompliance!$FA$2:$FA$455,"*no*", HCBSCompliance!$G$2:$G$455, "*Submitted*") + COUNTIFS(HCBSCompliance!$I$2:$I$455,$A16, HCBSCompliance!$D$2:$D$455, "*910*", HCBSCompliance!$FA$2:$FA$455,"*no*", HCBSCompliance!$G$2:$G$455, "*Submitted*") + COUNTIFS(HCBSCompliance!$I$2:$I$455,$A16, HCBSCompliance!$D$2:$D$455, "*920*", HCBSCompliance!$FA$2:$FA$455,"*no*", HCBSCompliance!$G$2:$G$455, "*Submitted*"))  /  $C16, "n/a")</f>
        <v>n/a</v>
      </c>
      <c r="F16" s="56" t="str">
        <f>IFERROR((COUNTIFS(HCBSCompliance!$I$2:$I$455,$A16, HCBSCompliance!$D$2:$D$455, "096", HCBSCompliance!$FA$2:$FA$455,"*yes*", HCBSCompliance!$G$2:$G$455, "*Completed*") + COUNTIFS(HCBSCompliance!$I$2:$I$455,$A16, HCBSCompliance!$D$2:$D$455, "*113*", HCBSCompliance!$FA$2:$FA$455,"*yes*", HCBSCompliance!$G$2:$G$455, "*Completed*") + COUNTIFS(HCBSCompliance!$I$2:$I$455,$A16, HCBSCompliance!$D$2:$D$455, "*904*", HCBSCompliance!$FA$2:$FA$455,"*yes*", HCBSCompliance!$G$2:$G$455, "*Completed*") + COUNTIFS(HCBSCompliance!$I$2:$I$455,$A16, HCBSCompliance!$D$2:$D$455, "*905*", HCBSCompliance!$FA$2:$FA$455,"*yes*", HCBSCompliance!$G$2:$G$455, "*Completed*") + COUNTIFS(HCBSCompliance!$I$2:$I$455,$A16, HCBSCompliance!$D$2:$D$455, "*915*", HCBSCompliance!$FA$2:$FA$455,"*yes*", HCBSCompliance!$G$2:$G$455, "*Completed*") + COUNTIFS(HCBSCompliance!$I$2:$I$455,$A16, HCBSCompliance!$D$2:$D$455, "*910*", HCBSCompliance!$FA$2:$FA$455,"*yes*", HCBSCompliance!$G$2:$G$455, "*Completed*") + COUNTIFS(HCBSCompliance!$I$2:$I$455,$A16, HCBSCompliance!$D$2:$D$455, "*920*", HCBSCompliance!$FA$2:$FA$455,"*yes*", HCBSCompliance!$G$2:$G$455, "*Completed*") + COUNTIFS(HCBSCompliance!$I$2:$I$455,$A16, HCBSCompliance!$D$2:$D$455, "096", HCBSCompliance!$FA$2:$FA$455,"*yes*", HCBSCompliance!$G$2:$G$455, "*Submitted*") + COUNTIFS(HCBSCompliance!$I$2:$I$455,$A16, HCBSCompliance!$D$2:$D$455, "*113*", HCBSCompliance!$FA$2:$FA$455,"*yes*", HCBSCompliance!$G$2:$G$455, "*Submitted*") + COUNTIFS(HCBSCompliance!$I$2:$I$455,$A16, HCBSCompliance!$D$2:$D$455, "*904*", HCBSCompliance!$FA$2:$FA$455,"*yes*", HCBSCompliance!$G$2:$G$455, "*Submitted*") + COUNTIFS(HCBSCompliance!$I$2:$I$455,$A16, HCBSCompliance!$D$2:$D$455, "*905*", HCBSCompliance!$FA$2:$FA$455,"*yes*", HCBSCompliance!$G$2:$G$455, "*Submitted*") + COUNTIFS(HCBSCompliance!$I$2:$I$455,$A16, HCBSCompliance!$D$2:$D$455, "*915*", HCBSCompliance!$FA$2:$FA$455,"*yes*", HCBSCompliance!$G$2:$G$455, "*Submitted*") + COUNTIFS(HCBSCompliance!$I$2:$I$455,$A16, HCBSCompliance!$D$2:$D$455, "*910*", HCBSCompliance!$FA$2:$FA$455,"*yes*", HCBSCompliance!$G$2:$G$455, "*Submitted*") + COUNTIFS(HCBSCompliance!$I$2:$I$455,$A16, HCBSCompliance!$D$2:$D$455, "*920*", HCBSCompliance!$FA$2:$FA$455,"*yes*", HCBSCompliance!$G$2:$G$455, "*Submitted*"))  /  $C16, "n/a")</f>
        <v>n/a</v>
      </c>
      <c r="G16" s="57" t="str">
        <f>IFERROR((COUNTIFS(HCBSCompliance!$D$2:$D$455, "096", HCBSCompliance!$I$2:$I$455, $A16, HCBSCompliance!$G$2:$G$455, "*Completed*", HCBSCompliance!$FE$2:$FE$455, "TRUE") + COUNTIFS(HCBSCompliance!$D$2:$D$455, "*113*", HCBSCompliance!$I$2:$I$455, $A16, HCBSCompliance!$G$2:$G$455, "*Completed*", HCBSCompliance!$FE$2:$FE$455, "TRUE") + COUNTIFS(HCBSCompliance!$D$2:$D$455, "*904*", HCBSCompliance!$I$2:$I$455, $A16, HCBSCompliance!$G$2:$G$455, "*Completed*", HCBSCompliance!$FE$2:$FE$455, "TRUE") + COUNTIFS(HCBSCompliance!$D$2:$D$455, "*905*", HCBSCompliance!$I$2:$I$455, $A16, HCBSCompliance!$G$2:$G$455, "*Completed*", HCBSCompliance!$FE$2:$FE$455, "TRUE") + COUNTIFS(HCBSCompliance!$D$2:$D$455, "*915*", HCBSCompliance!$I$2:$I$455, $A16, HCBSCompliance!$G$2:$G$455, "*Completed*", HCBSCompliance!$FE$2:$FE$455, "TRUE") + COUNTIFS(HCBSCompliance!$D$2:$D$455, "*910*", HCBSCompliance!$I$2:$I$455, $A16, HCBSCompliance!$G$2:$G$455, "*Completed*", HCBSCompliance!$FE$2:$FE$455, "TRUE") + COUNTIFS(HCBSCompliance!$D$2:$D$455, "*920*", HCBSCompliance!$I$2:$I$455, $A16, HCBSCompliance!$G$2:$G$455, "*Completed*", HCBSCompliance!$FE$2:$FE$455, "TRUE") + COUNTIFS(HCBSCompliance!$D$2:$D$455, "096", HCBSCompliance!$I$2:$I$455, $A16, HCBSCompliance!$G$2:$G$455, "*Submitted*", HCBSCompliance!$FE$2:$FE$455, "TRUE") + COUNTIFS(HCBSCompliance!$D$2:$D$455, "*113*", HCBSCompliance!$I$2:$I$455, $A16, HCBSCompliance!$G$2:$G$455, "*Submitted*", HCBSCompliance!$FE$2:$FE$455, "TRUE") + COUNTIFS(HCBSCompliance!$D$2:$D$455, "*904*", HCBSCompliance!$I$2:$I$455, $A16, HCBSCompliance!$G$2:$G$455, "*Submitted*", HCBSCompliance!$FE$2:$FE$455, "TRUE") + COUNTIFS(HCBSCompliance!$D$2:$D$455, "*905*", HCBSCompliance!$I$2:$I$455, $A16, HCBSCompliance!$G$2:$G$455, "*Submitted*", HCBSCompliance!$FE$2:$FE$455, "TRUE") + COUNTIFS(HCBSCompliance!$D$2:$D$455, "*915*", HCBSCompliance!$I$2:$I$455, $A16, HCBSCompliance!$G$2:$G$455, "*Submitted*", HCBSCompliance!$FE$2:$FE$455, "TRUE") + COUNTIFS(HCBSCompliance!$D$2:$D$455, "*910*", HCBSCompliance!$I$2:$I$455, $A16, HCBSCompliance!$G$2:$G$455, "*Submitted*", HCBSCompliance!$FE$2:$FE$455, "TRUE") + COUNTIFS(HCBSCompliance!$D$2:$D$455, "*920*", HCBSCompliance!$I$2:$I$455, $A16, HCBSCompliance!$G$2:$G$455, "*Submitted*", HCBSCompliance!$FE$2:$FE$455, "TRUE")) /  $C16, "n/a")</f>
        <v>n/a</v>
      </c>
      <c r="H16" s="57"/>
      <c r="I16" s="55">
        <f>COUNTIFS(HCBSCompliance!$I$2:$I$455,$A16, HCBSCompliance!$D$2:$D$455, "096", HCBSCompliance!$G$2:$G$455,"*Completed*", HCBSCompliance!$BC$2:$BC$455,"*Partially*")   + COUNTIFS(HCBSCompliance!$I$2:$I$455,$A16, HCBSCompliance!$D$2:$D$455, "*113*", HCBSCompliance!$G$2:$G$455,"*Completed*", HCBSCompliance!$BC$2:$BC$455,"*Partially*")   + COUNTIFS(HCBSCompliance!$I$2:$I$455,$A16, HCBSCompliance!$D$2:$D$455, "*904*", HCBSCompliance!$G$2:$G$455,"*Completed*", HCBSCompliance!$BC$2:$BC$455,"*Partially*")   + COUNTIFS(HCBSCompliance!$I$2:$I$455,$A16, HCBSCompliance!$D$2:$D$455, "*905*", HCBSCompliance!$G$2:$G$455,"*Completed*", HCBSCompliance!$BC$2:$BC$455,"*Partially*")   + COUNTIFS(HCBSCompliance!$I$2:$I$455,$A16, HCBSCompliance!$D$2:$D$455, "*915*", HCBSCompliance!$G$2:$G$455,"*Completed*", HCBSCompliance!$BC$2:$BC$455,"*Partially*")   + COUNTIFS(HCBSCompliance!$I$2:$I$455,$A16, HCBSCompliance!$D$2:$D$455, "*910*", HCBSCompliance!$G$2:$G$455,"*Completed*", HCBSCompliance!$BC$2:$BC$455,"*Partially*")   + COUNTIFS(HCBSCompliance!$I$2:$I$455,$A16, HCBSCompliance!$D$2:$D$455, "*920*", HCBSCompliance!$G$2:$G$455,"*Completed*", HCBSCompliance!$BC$2:$BC$455,"*Partially*")   + COUNTIFS(HCBSCompliance!$I$2:$I$455,$A16, HCBSCompliance!$D$2:$D$455, "096", HCBSCompliance!$G$2:$G$455,"*Submitted*", HCBSCompliance!$BC$2:$BC$455,"*Partially*")   + COUNTIFS(HCBSCompliance!$I$2:$I$455,$A16, HCBSCompliance!$D$2:$D$455, "*113*", HCBSCompliance!$G$2:$G$455,"*Submitted*", HCBSCompliance!$BC$2:$BC$455,"*Partially*")   + COUNTIFS(HCBSCompliance!$I$2:$I$455,$A16, HCBSCompliance!$D$2:$D$455, "*904*", HCBSCompliance!$G$2:$G$455,"*Submitted*", HCBSCompliance!$BC$2:$BC$455,"*Partially*")   + COUNTIFS(HCBSCompliance!$I$2:$I$455,$A16, HCBSCompliance!$D$2:$D$455, "*905*", HCBSCompliance!$G$2:$G$455,"*Submitted*", HCBSCompliance!$BC$2:$BC$455,"*Partially*")   + COUNTIFS(HCBSCompliance!$I$2:$I$455,$A16, HCBSCompliance!$D$2:$D$455, "*915*", HCBSCompliance!$G$2:$G$455,"*Submitted*", HCBSCompliance!$BC$2:$BC$455,"*Partially*")   + COUNTIFS(HCBSCompliance!$I$2:$I$455,$A16, HCBSCompliance!$D$2:$D$455, "*910*", HCBSCompliance!$G$2:$G$455,"*Submitted*", HCBSCompliance!$BC$2:$BC$455,"*Partially*")   + COUNTIFS(HCBSCompliance!$I$2:$I$455,$A16, HCBSCompliance!$D$2:$D$455, "*920*", HCBSCompliance!$G$2:$G$455,"*Submitted*", HCBSCompliance!$BC$2:$BC$455,"*Partially*")   + COUNTIFS(HCBSCompliance!$I$2:$I$455,$A16, HCBSCompliance!$D$2:$D$455, "096", HCBSCompliance!$G$2:$G$455,"*Completed*", HCBSCompliance!$BC$2:$BC$455,"*NotMet*")   + COUNTIFS(HCBSCompliance!$I$2:$I$455,$A16, HCBSCompliance!$D$2:$D$455, "*113*", HCBSCompliance!$G$2:$G$455,"*Completed*", HCBSCompliance!$BC$2:$BC$455,"*NotMet*")   + COUNTIFS(HCBSCompliance!$I$2:$I$455,$A16, HCBSCompliance!$D$2:$D$455, "*904*", HCBSCompliance!$G$2:$G$455,"*Completed*", HCBSCompliance!$BC$2:$BC$455,"*NotMet*")   + COUNTIFS(HCBSCompliance!$I$2:$I$455,$A16, HCBSCompliance!$D$2:$D$455, "*905*", HCBSCompliance!$G$2:$G$455,"*Completed*", HCBSCompliance!$BC$2:$BC$455,"*NotMet*")   + COUNTIFS(HCBSCompliance!$I$2:$I$455,$A16, HCBSCompliance!$D$2:$D$455, "*915*", HCBSCompliance!$G$2:$G$455,"*Completed*", HCBSCompliance!$BC$2:$BC$455,"*NotMet*")   + COUNTIFS(HCBSCompliance!$I$2:$I$455,$A16, HCBSCompliance!$D$2:$D$455, "*910*", HCBSCompliance!$G$2:$G$455,"*Completed*", HCBSCompliance!$BC$2:$BC$455,"*NotMet*")   + COUNTIFS(HCBSCompliance!$I$2:$I$455,$A16, HCBSCompliance!$D$2:$D$455, "*920*", HCBSCompliance!$G$2:$G$455,"*Completed*", HCBSCompliance!$BC$2:$BC$455,"*NotMet*")   + COUNTIFS(HCBSCompliance!$I$2:$I$455,$A16, HCBSCompliance!$D$2:$D$455, "096", HCBSCompliance!$G$2:$G$455,"*Submitted*", HCBSCompliance!$BC$2:$BC$455,"*NotMet*")   + COUNTIFS(HCBSCompliance!$I$2:$I$455,$A16, HCBSCompliance!$D$2:$D$455, "*113*", HCBSCompliance!$G$2:$G$455,"*Submitted*", HCBSCompliance!$BC$2:$BC$455,"*NotMet*")   + COUNTIFS(HCBSCompliance!$I$2:$I$455,$A16, HCBSCompliance!$D$2:$D$455, "*904*", HCBSCompliance!$G$2:$G$455,"*Submitted*", HCBSCompliance!$BC$2:$BC$455,"*NotMet*")   + COUNTIFS(HCBSCompliance!$I$2:$I$455,$A16, HCBSCompliance!$D$2:$D$455, "*905*", HCBSCompliance!$G$2:$G$455,"*Submitted*", HCBSCompliance!$BC$2:$BC$455,"*NotMet*")   + COUNTIFS(HCBSCompliance!$I$2:$I$455,$A16, HCBSCompliance!$D$2:$D$455, "*915*", HCBSCompliance!$G$2:$G$455,"*Submitted*", HCBSCompliance!$BC$2:$BC$455,"*NotMet*")   + COUNTIFS(HCBSCompliance!$I$2:$I$455,$A16, HCBSCompliance!$D$2:$D$455, "*910*", HCBSCompliance!$G$2:$G$455,"*Submitted*", HCBSCompliance!$BC$2:$BC$455,"*NotMet*")   + COUNTIFS(HCBSCompliance!$I$2:$I$455,$A16, HCBSCompliance!$D$2:$D$455, "*920*", HCBSCompliance!$G$2:$G$455,"*Submitted*", HCBSCompliance!$BC$2:$BC$455,"*NotMet*")</f>
        <v>0</v>
      </c>
      <c r="J16" s="55">
        <f>COUNTIFS(HCBSCompliance!$I$2:$I$455,$A16, HCBSCompliance!$D$2:$D$455, "096", HCBSCompliance!$G$2:$G$455,"*Completed*", HCBSCompliance!$BI$2:$BI$455,"*Partially*")   + COUNTIFS(HCBSCompliance!$I$2:$I$455,$A16, HCBSCompliance!$D$2:$D$455, "*113*", HCBSCompliance!$G$2:$G$455,"*Completed*", HCBSCompliance!$BI$2:$BI$455,"*Partially*")   + COUNTIFS(HCBSCompliance!$I$2:$I$455,$A16, HCBSCompliance!$D$2:$D$455, "*904*", HCBSCompliance!$G$2:$G$455,"*Completed*", HCBSCompliance!$BI$2:$BI$455,"*Partially*")   + COUNTIFS(HCBSCompliance!$I$2:$I$455,$A16, HCBSCompliance!$D$2:$D$455, "*905*", HCBSCompliance!$G$2:$G$455,"*Completed*", HCBSCompliance!$BI$2:$BI$455,"*Partially*")   + COUNTIFS(HCBSCompliance!$I$2:$I$455,$A16, HCBSCompliance!$D$2:$D$455, "*915*", HCBSCompliance!$G$2:$G$455,"*Completed*", HCBSCompliance!$BI$2:$BI$455,"*Partially*")   + COUNTIFS(HCBSCompliance!$I$2:$I$455,$A16, HCBSCompliance!$D$2:$D$455, "*910*", HCBSCompliance!$G$2:$G$455,"*Completed*", HCBSCompliance!$BI$2:$BI$455,"*Partially*")   + COUNTIFS(HCBSCompliance!$I$2:$I$455,$A16, HCBSCompliance!$D$2:$D$455, "*920*", HCBSCompliance!$G$2:$G$455,"*Completed*", HCBSCompliance!$BI$2:$BI$455,"*Partially*")   + COUNTIFS(HCBSCompliance!$I$2:$I$455,$A16, HCBSCompliance!$D$2:$D$455, "096", HCBSCompliance!$G$2:$G$455,"*Submitted*", HCBSCompliance!$BI$2:$BI$455,"*Partially*")   + COUNTIFS(HCBSCompliance!$I$2:$I$455,$A16, HCBSCompliance!$D$2:$D$455, "*113*", HCBSCompliance!$G$2:$G$455,"*Submitted*", HCBSCompliance!$BI$2:$BI$455,"*Partially*")   + COUNTIFS(HCBSCompliance!$I$2:$I$455,$A16, HCBSCompliance!$D$2:$D$455, "*904*", HCBSCompliance!$G$2:$G$455,"*Submitted*", HCBSCompliance!$BI$2:$BI$455,"*Partially*")   + COUNTIFS(HCBSCompliance!$I$2:$I$455,$A16, HCBSCompliance!$D$2:$D$455, "*905*", HCBSCompliance!$G$2:$G$455,"*Submitted*", HCBSCompliance!$BI$2:$BI$455,"*Partially*")   + COUNTIFS(HCBSCompliance!$I$2:$I$455,$A16, HCBSCompliance!$D$2:$D$455, "*915*", HCBSCompliance!$G$2:$G$455,"*Submitted*", HCBSCompliance!$BI$2:$BI$455,"*Partially*")   + COUNTIFS(HCBSCompliance!$I$2:$I$455,$A16, HCBSCompliance!$D$2:$D$455, "*910*", HCBSCompliance!$G$2:$G$455,"*Submitted*", HCBSCompliance!$BI$2:$BI$455,"*Partially*")   + COUNTIFS(HCBSCompliance!$I$2:$I$455,$A16, HCBSCompliance!$D$2:$D$455, "*920*", HCBSCompliance!$G$2:$G$455,"*Submitted*", HCBSCompliance!$BI$2:$BI$455,"*Partially*")   + COUNTIFS(HCBSCompliance!$I$2:$I$455,$A16, HCBSCompliance!$D$2:$D$455, "096", HCBSCompliance!$G$2:$G$455,"*Completed*", HCBSCompliance!$BI$2:$BI$455,"*No*")   + COUNTIFS(HCBSCompliance!$I$2:$I$455,$A16, HCBSCompliance!$D$2:$D$455, "*113*", HCBSCompliance!$G$2:$G$455,"*Completed*", HCBSCompliance!$BI$2:$BI$455,"*No*")   + COUNTIFS(HCBSCompliance!$I$2:$I$455,$A16, HCBSCompliance!$D$2:$D$455, "*904*", HCBSCompliance!$G$2:$G$455,"*Completed*", HCBSCompliance!$BI$2:$BI$455,"*No*")   + COUNTIFS(HCBSCompliance!$I$2:$I$455,$A16, HCBSCompliance!$D$2:$D$455, "*905*", HCBSCompliance!$G$2:$G$455,"*Completed*", HCBSCompliance!$BI$2:$BI$455,"*No*")   + COUNTIFS(HCBSCompliance!$I$2:$I$455,$A16, HCBSCompliance!$D$2:$D$455, "*915*", HCBSCompliance!$G$2:$G$455,"*Completed*", HCBSCompliance!$BI$2:$BI$455,"*No*")   + COUNTIFS(HCBSCompliance!$I$2:$I$455,$A16, HCBSCompliance!$D$2:$D$455, "*910*", HCBSCompliance!$G$2:$G$455,"*Completed*", HCBSCompliance!$BI$2:$BI$455,"*No*")   + COUNTIFS(HCBSCompliance!$I$2:$I$455,$A16, HCBSCompliance!$D$2:$D$455, "*920*", HCBSCompliance!$G$2:$G$455,"*Completed*", HCBSCompliance!$BI$2:$BI$455,"*No*")   + COUNTIFS(HCBSCompliance!$I$2:$I$455,$A16, HCBSCompliance!$D$2:$D$455, "096", HCBSCompliance!$G$2:$G$455,"*Submitted*", HCBSCompliance!$BI$2:$BI$455,"*No*")   + COUNTIFS(HCBSCompliance!$I$2:$I$455,$A16, HCBSCompliance!$D$2:$D$455, "*113*", HCBSCompliance!$G$2:$G$455,"*Submitted*", HCBSCompliance!$BI$2:$BI$455,"*No*")   + COUNTIFS(HCBSCompliance!$I$2:$I$455,$A16, HCBSCompliance!$D$2:$D$455, "*904*", HCBSCompliance!$G$2:$G$455,"*Submitted*", HCBSCompliance!$BI$2:$BI$455,"*No*")   + COUNTIFS(HCBSCompliance!$I$2:$I$455,$A16, HCBSCompliance!$D$2:$D$455, "*905*", HCBSCompliance!$G$2:$G$455,"*Submitted*", HCBSCompliance!$BI$2:$BI$455,"*No*")   + COUNTIFS(HCBSCompliance!$I$2:$I$455,$A16, HCBSCompliance!$D$2:$D$455, "*915*", HCBSCompliance!$G$2:$G$455,"*Submitted*", HCBSCompliance!$BI$2:$BI$455,"*No*")   + COUNTIFS(HCBSCompliance!$I$2:$I$455,$A16, HCBSCompliance!$D$2:$D$455, "*910*", HCBSCompliance!$G$2:$G$455,"*Submitted*", HCBSCompliance!$BI$2:$BI$455,"*No*")   + COUNTIFS(HCBSCompliance!$I$2:$I$455,$A16, HCBSCompliance!$D$2:$D$455, "*920*", HCBSCompliance!$G$2:$G$455,"*Submitted*", HCBSCompliance!$BI$2:$BI$455,"*No*")</f>
        <v>0</v>
      </c>
      <c r="K16" s="55">
        <f>COUNTIFS(HCBSCompliance!$I$2:$I$455,$A16, HCBSCompliance!$D$2:$D$455, "096", HCBSCompliance!$G$2:$G$455,"*Completed*", HCBSCompliance!$CK$2:$CK$455,"*Partially*")   + COUNTIFS(HCBSCompliance!$I$2:$I$455,$A16, HCBSCompliance!$D$2:$D$455, "*113*", HCBSCompliance!$G$2:$G$455,"*Completed*", HCBSCompliance!$CK$2:$CK$455,"*Partially*")   + COUNTIFS(HCBSCompliance!$I$2:$I$455,$A16, HCBSCompliance!$D$2:$D$455, "*904*", HCBSCompliance!$G$2:$G$455,"*Completed*", HCBSCompliance!$CK$2:$CK$455,"*Partially*")   + COUNTIFS(HCBSCompliance!$I$2:$I$455,$A16, HCBSCompliance!$D$2:$D$455, "*905*", HCBSCompliance!$G$2:$G$455,"*Completed*", HCBSCompliance!$CK$2:$CK$455,"*Partially*")   + COUNTIFS(HCBSCompliance!$I$2:$I$455,$A16, HCBSCompliance!$D$2:$D$455, "*915*", HCBSCompliance!$G$2:$G$455,"*Completed*", HCBSCompliance!$CK$2:$CK$455,"*Partially*")   + COUNTIFS(HCBSCompliance!$I$2:$I$455,$A16, HCBSCompliance!$D$2:$D$455, "*910*", HCBSCompliance!$G$2:$G$455,"*Completed*", HCBSCompliance!$CK$2:$CK$455,"*Partially*")   + COUNTIFS(HCBSCompliance!$I$2:$I$455,$A16, HCBSCompliance!$D$2:$D$455, "*920*", HCBSCompliance!$G$2:$G$455,"*Completed*", HCBSCompliance!$CK$2:$CK$455,"*Partially*")   + COUNTIFS(HCBSCompliance!$I$2:$I$455,$A16, HCBSCompliance!$D$2:$D$455, "096", HCBSCompliance!$G$2:$G$455,"*Submitted*", HCBSCompliance!$CK$2:$CK$455,"*Partially*")   + COUNTIFS(HCBSCompliance!$I$2:$I$455,$A16, HCBSCompliance!$D$2:$D$455, "*113*", HCBSCompliance!$G$2:$G$455,"*Submitted*", HCBSCompliance!$CK$2:$CK$455,"*Partially*")   + COUNTIFS(HCBSCompliance!$I$2:$I$455,$A16, HCBSCompliance!$D$2:$D$455, "*904*", HCBSCompliance!$G$2:$G$455,"*Submitted*", HCBSCompliance!$CK$2:$CK$455,"*Partially*")   + COUNTIFS(HCBSCompliance!$I$2:$I$455,$A16, HCBSCompliance!$D$2:$D$455, "*905*", HCBSCompliance!$G$2:$G$455,"*Submitted*", HCBSCompliance!$CK$2:$CK$455,"*Partially*")   + COUNTIFS(HCBSCompliance!$I$2:$I$455,$A16, HCBSCompliance!$D$2:$D$455, "*915*", HCBSCompliance!$G$2:$G$455,"*Submitted*", HCBSCompliance!$CK$2:$CK$455,"*Partially*")   + COUNTIFS(HCBSCompliance!$I$2:$I$455,$A16, HCBSCompliance!$D$2:$D$455, "*910*", HCBSCompliance!$G$2:$G$455,"*Submitted*", HCBSCompliance!$CK$2:$CK$455,"*Partially*")   + COUNTIFS(HCBSCompliance!$I$2:$I$455,$A16, HCBSCompliance!$D$2:$D$455, "*920*", HCBSCompliance!$G$2:$G$455,"*Submitted*", HCBSCompliance!$CK$2:$CK$455,"*Partially*")   + COUNTIFS(HCBSCompliance!$I$2:$I$455,$A16, HCBSCompliance!$D$2:$D$455, "096", HCBSCompliance!$G$2:$G$455,"*Completed*", HCBSCompliance!$CK$2:$CK$455,"*No*")   + COUNTIFS(HCBSCompliance!$I$2:$I$455,$A16, HCBSCompliance!$D$2:$D$455, "*113*", HCBSCompliance!$G$2:$G$455,"*Completed*", HCBSCompliance!$CK$2:$CK$455,"*No*")   + COUNTIFS(HCBSCompliance!$I$2:$I$455,$A16, HCBSCompliance!$D$2:$D$455, "*904*", HCBSCompliance!$G$2:$G$455,"*Completed*", HCBSCompliance!$CK$2:$CK$455,"*No*")   + COUNTIFS(HCBSCompliance!$I$2:$I$455,$A16, HCBSCompliance!$D$2:$D$455, "*905*", HCBSCompliance!$G$2:$G$455,"*Completed*", HCBSCompliance!$CK$2:$CK$455,"*No*")   + COUNTIFS(HCBSCompliance!$I$2:$I$455,$A16, HCBSCompliance!$D$2:$D$455, "*915*", HCBSCompliance!$G$2:$G$455,"*Completed*", HCBSCompliance!$CK$2:$CK$455,"*No*")   + COUNTIFS(HCBSCompliance!$I$2:$I$455,$A16, HCBSCompliance!$D$2:$D$455, "*910*", HCBSCompliance!$G$2:$G$455,"*Completed*", HCBSCompliance!$CK$2:$CK$455,"*No*")   + COUNTIFS(HCBSCompliance!$I$2:$I$455,$A16, HCBSCompliance!$D$2:$D$455, "*920*", HCBSCompliance!$G$2:$G$455,"*Completed*", HCBSCompliance!$CK$2:$CK$455,"*No*")   + COUNTIFS(HCBSCompliance!$I$2:$I$455,$A16, HCBSCompliance!$D$2:$D$455, "096", HCBSCompliance!$G$2:$G$455,"*Submitted*", HCBSCompliance!$CK$2:$CK$455,"*No*")   + COUNTIFS(HCBSCompliance!$I$2:$I$455,$A16, HCBSCompliance!$D$2:$D$455, "*113*", HCBSCompliance!$G$2:$G$455,"*Submitted*", HCBSCompliance!$CK$2:$CK$455,"*No*")   + COUNTIFS(HCBSCompliance!$I$2:$I$455,$A16, HCBSCompliance!$D$2:$D$455, "*904*", HCBSCompliance!$G$2:$G$455,"*Submitted*", HCBSCompliance!$CK$2:$CK$455,"*No*")   + COUNTIFS(HCBSCompliance!$I$2:$I$455,$A16, HCBSCompliance!$D$2:$D$455, "*905*", HCBSCompliance!$G$2:$G$455,"*Submitted*", HCBSCompliance!$CK$2:$CK$455,"*No*")   + COUNTIFS(HCBSCompliance!$I$2:$I$455,$A16, HCBSCompliance!$D$2:$D$455, "*915*", HCBSCompliance!$G$2:$G$455,"*Submitted*", HCBSCompliance!$CK$2:$CK$455,"*No*")   + COUNTIFS(HCBSCompliance!$I$2:$I$455,$A16, HCBSCompliance!$D$2:$D$455, "*910*", HCBSCompliance!$G$2:$G$455,"*Submitted*", HCBSCompliance!$CK$2:$CK$455,"*No*")   + COUNTIFS(HCBSCompliance!$I$2:$I$455,$A16, HCBSCompliance!$D$2:$D$455, "*920*", HCBSCompliance!$G$2:$G$455,"*Submitted*", HCBSCompliance!$CK$2:$CK$455,"*No*")</f>
        <v>0</v>
      </c>
      <c r="L16" s="55">
        <f>COUNTIFS(HCBSCompliance!$I$2:$I$455,$A16, HCBSCompliance!$D$2:$D$455, "096", HCBSCompliance!$G$2:$G$455,"*Completed*", HCBSCompliance!$CY$2:$CY$455,"*Partially*")   + COUNTIFS(HCBSCompliance!$I$2:$I$455,$A16, HCBSCompliance!$D$2:$D$455, "*113*", HCBSCompliance!$G$2:$G$455,"*Completed*", HCBSCompliance!$CY$2:$CY$455,"*Partially*")   + COUNTIFS(HCBSCompliance!$I$2:$I$455,$A16, HCBSCompliance!$D$2:$D$455, "*904*", HCBSCompliance!$G$2:$G$455,"*Completed*", HCBSCompliance!$CY$2:$CY$455,"*Partially*")   + COUNTIFS(HCBSCompliance!$I$2:$I$455,$A16, HCBSCompliance!$D$2:$D$455, "*905*", HCBSCompliance!$G$2:$G$455,"*Completed*", HCBSCompliance!$CY$2:$CY$455,"*Partially*")   + COUNTIFS(HCBSCompliance!$I$2:$I$455,$A16, HCBSCompliance!$D$2:$D$455, "*915*", HCBSCompliance!$G$2:$G$455,"*Completed*", HCBSCompliance!$CY$2:$CY$455,"*Partially*")   + COUNTIFS(HCBSCompliance!$I$2:$I$455,$A16, HCBSCompliance!$D$2:$D$455, "*910*", HCBSCompliance!$G$2:$G$455,"*Completed*", HCBSCompliance!$CY$2:$CY$455,"*Partially*")   + COUNTIFS(HCBSCompliance!$I$2:$I$455,$A16, HCBSCompliance!$D$2:$D$455, "*920*", HCBSCompliance!$G$2:$G$455,"*Completed*", HCBSCompliance!$CY$2:$CY$455,"*Partially*")   + COUNTIFS(HCBSCompliance!$I$2:$I$455,$A16, HCBSCompliance!$D$2:$D$455, "096", HCBSCompliance!$G$2:$G$455,"*Submitted*", HCBSCompliance!$CY$2:$CY$455,"*Partially*")   + COUNTIFS(HCBSCompliance!$I$2:$I$455,$A16, HCBSCompliance!$D$2:$D$455, "*113*", HCBSCompliance!$G$2:$G$455,"*Submitted*", HCBSCompliance!$CY$2:$CY$455,"*Partially*")   + COUNTIFS(HCBSCompliance!$I$2:$I$455,$A16, HCBSCompliance!$D$2:$D$455, "*904*", HCBSCompliance!$G$2:$G$455,"*Submitted*", HCBSCompliance!$CY$2:$CY$455,"*Partially*")   + COUNTIFS(HCBSCompliance!$I$2:$I$455,$A16, HCBSCompliance!$D$2:$D$455, "*905*", HCBSCompliance!$G$2:$G$455,"*Submitted*", HCBSCompliance!$CY$2:$CY$455,"*Partially*")   + COUNTIFS(HCBSCompliance!$I$2:$I$455,$A16, HCBSCompliance!$D$2:$D$455, "*915*", HCBSCompliance!$G$2:$G$455,"*Submitted*", HCBSCompliance!$CY$2:$CY$455,"*Partially*")   + COUNTIFS(HCBSCompliance!$I$2:$I$455,$A16, HCBSCompliance!$D$2:$D$455, "*910*", HCBSCompliance!$G$2:$G$455,"*Submitted*", HCBSCompliance!$CY$2:$CY$455,"*Partially*")   + COUNTIFS(HCBSCompliance!$I$2:$I$455,$A16, HCBSCompliance!$D$2:$D$455, "*920*", HCBSCompliance!$G$2:$G$455,"*Submitted*", HCBSCompliance!$CY$2:$CY$455,"*Partially*")   + COUNTIFS(HCBSCompliance!$I$2:$I$455,$A16, HCBSCompliance!$D$2:$D$455, "096", HCBSCompliance!$G$2:$G$455,"*Completed*", HCBSCompliance!$CY$2:$CY$455,"*No*")   + COUNTIFS(HCBSCompliance!$I$2:$I$455,$A16, HCBSCompliance!$D$2:$D$455, "*113*", HCBSCompliance!$G$2:$G$455,"*Completed*", HCBSCompliance!$CY$2:$CY$455,"*No*")   + COUNTIFS(HCBSCompliance!$I$2:$I$455,$A16, HCBSCompliance!$D$2:$D$455, "*904*", HCBSCompliance!$G$2:$G$455,"*Completed*", HCBSCompliance!$CY$2:$CY$455,"*No*")   + COUNTIFS(HCBSCompliance!$I$2:$I$455,$A16, HCBSCompliance!$D$2:$D$455, "*905*", HCBSCompliance!$G$2:$G$455,"*Completed*", HCBSCompliance!$CY$2:$CY$455,"*No*")   + COUNTIFS(HCBSCompliance!$I$2:$I$455,$A16, HCBSCompliance!$D$2:$D$455, "*915*", HCBSCompliance!$G$2:$G$455,"*Completed*", HCBSCompliance!$CY$2:$CY$455,"*No*")   + COUNTIFS(HCBSCompliance!$I$2:$I$455,$A16, HCBSCompliance!$D$2:$D$455, "*910*", HCBSCompliance!$G$2:$G$455,"*Completed*", HCBSCompliance!$CY$2:$CY$455,"*No*")   + COUNTIFS(HCBSCompliance!$I$2:$I$455,$A16, HCBSCompliance!$D$2:$D$455, "*920*", HCBSCompliance!$G$2:$G$455,"*Completed*", HCBSCompliance!$CY$2:$CY$455,"*No*")   + COUNTIFS(HCBSCompliance!$I$2:$I$455,$A16, HCBSCompliance!$D$2:$D$455, "096", HCBSCompliance!$G$2:$G$455,"*Submitted*", HCBSCompliance!$CY$2:$CY$455,"*No*")   + COUNTIFS(HCBSCompliance!$I$2:$I$455,$A16, HCBSCompliance!$D$2:$D$455, "*113*", HCBSCompliance!$G$2:$G$455,"*Submitted*", HCBSCompliance!$CY$2:$CY$455,"*No*")   + COUNTIFS(HCBSCompliance!$I$2:$I$455,$A16, HCBSCompliance!$D$2:$D$455, "*904*", HCBSCompliance!$G$2:$G$455,"*Submitted*", HCBSCompliance!$CY$2:$CY$455,"*No*")   + COUNTIFS(HCBSCompliance!$I$2:$I$455,$A16, HCBSCompliance!$D$2:$D$455, "*905*", HCBSCompliance!$G$2:$G$455,"*Submitted*", HCBSCompliance!$CY$2:$CY$455,"*No*")   + COUNTIFS(HCBSCompliance!$I$2:$I$455,$A16, HCBSCompliance!$D$2:$D$455, "*915*", HCBSCompliance!$G$2:$G$455,"*Submitted*", HCBSCompliance!$CY$2:$CY$455,"*No*")   + COUNTIFS(HCBSCompliance!$I$2:$I$455,$A16, HCBSCompliance!$D$2:$D$455, "*910*", HCBSCompliance!$G$2:$G$455,"*Submitted*", HCBSCompliance!$CY$2:$CY$455,"*No*")   + COUNTIFS(HCBSCompliance!$I$2:$I$455,$A16, HCBSCompliance!$D$2:$D$455, "*920*", HCBSCompliance!$G$2:$G$455,"*Submitted*", HCBSCompliance!$CY$2:$CY$455,"*No*")</f>
        <v>0</v>
      </c>
      <c r="M16" s="55">
        <f>COUNTIFS(HCBSCompliance!$I$2:$I$455,$A16, HCBSCompliance!$D$2:$D$455, "096", HCBSCompliance!$G$2:$G$455,"*Completed*", HCBSCompliance!$DI$2:$DI$455,"*Partially*")   + COUNTIFS(HCBSCompliance!$I$2:$I$455,$A16, HCBSCompliance!$D$2:$D$455, "*113*", HCBSCompliance!$G$2:$G$455,"*Completed*", HCBSCompliance!$DI$2:$DI$455,"*Partially*")   + COUNTIFS(HCBSCompliance!$I$2:$I$455,$A16, HCBSCompliance!$D$2:$D$455, "*904*", HCBSCompliance!$G$2:$G$455,"*Completed*", HCBSCompliance!$DI$2:$DI$455,"*Partially*")   + COUNTIFS(HCBSCompliance!$I$2:$I$455,$A16, HCBSCompliance!$D$2:$D$455, "*905*", HCBSCompliance!$G$2:$G$455,"*Completed*", HCBSCompliance!$DI$2:$DI$455,"*Partially*")   + COUNTIFS(HCBSCompliance!$I$2:$I$455,$A16, HCBSCompliance!$D$2:$D$455, "*915*", HCBSCompliance!$G$2:$G$455,"*Completed*", HCBSCompliance!$DI$2:$DI$455,"*Partially*")   + COUNTIFS(HCBSCompliance!$I$2:$I$455,$A16, HCBSCompliance!$D$2:$D$455, "*910*", HCBSCompliance!$G$2:$G$455,"*Completed*", HCBSCompliance!$DI$2:$DI$455,"*Partially*")   + COUNTIFS(HCBSCompliance!$I$2:$I$455,$A16, HCBSCompliance!$D$2:$D$455, "*920*", HCBSCompliance!$G$2:$G$455,"*Completed*", HCBSCompliance!$DI$2:$DI$455,"*Partially*")   + COUNTIFS(HCBSCompliance!$I$2:$I$455,$A16, HCBSCompliance!$D$2:$D$455, "096", HCBSCompliance!$G$2:$G$455,"*Submitted*", HCBSCompliance!$DI$2:$DI$455,"*Partially*")   + COUNTIFS(HCBSCompliance!$I$2:$I$455,$A16, HCBSCompliance!$D$2:$D$455, "*113*", HCBSCompliance!$G$2:$G$455,"*Submitted*", HCBSCompliance!$DI$2:$DI$455,"*Partially*")   + COUNTIFS(HCBSCompliance!$I$2:$I$455,$A16, HCBSCompliance!$D$2:$D$455, "*904*", HCBSCompliance!$G$2:$G$455,"*Submitted*", HCBSCompliance!$DI$2:$DI$455,"*Partially*")   + COUNTIFS(HCBSCompliance!$I$2:$I$455,$A16, HCBSCompliance!$D$2:$D$455, "*905*", HCBSCompliance!$G$2:$G$455,"*Submitted*", HCBSCompliance!$DI$2:$DI$455,"*Partially*")   + COUNTIFS(HCBSCompliance!$I$2:$I$455,$A16, HCBSCompliance!$D$2:$D$455, "*915*", HCBSCompliance!$G$2:$G$455,"*Submitted*", HCBSCompliance!$DI$2:$DI$455,"*Partially*")   + COUNTIFS(HCBSCompliance!$I$2:$I$455,$A16, HCBSCompliance!$D$2:$D$455, "*910*", HCBSCompliance!$G$2:$G$455,"*Submitted*", HCBSCompliance!$DI$2:$DI$455,"*Partially*")   + COUNTIFS(HCBSCompliance!$I$2:$I$455,$A16, HCBSCompliance!$D$2:$D$455, "*920*", HCBSCompliance!$G$2:$G$455,"*Submitted*", HCBSCompliance!$DI$2:$DI$455,"*Partially*")   + COUNTIFS(HCBSCompliance!$I$2:$I$455,$A16, HCBSCompliance!$D$2:$D$455, "096", HCBSCompliance!$G$2:$G$455,"*Completed*", HCBSCompliance!$DI$2:$DI$455,"*No*")   + COUNTIFS(HCBSCompliance!$I$2:$I$455,$A16, HCBSCompliance!$D$2:$D$455, "*113*", HCBSCompliance!$G$2:$G$455,"*Completed*", HCBSCompliance!$DI$2:$DI$455,"*No*")   + COUNTIFS(HCBSCompliance!$I$2:$I$455,$A16, HCBSCompliance!$D$2:$D$455, "*904*", HCBSCompliance!$G$2:$G$455,"*Completed*", HCBSCompliance!$DI$2:$DI$455,"*No*")   + COUNTIFS(HCBSCompliance!$I$2:$I$455,$A16, HCBSCompliance!$D$2:$D$455, "*905*", HCBSCompliance!$G$2:$G$455,"*Completed*", HCBSCompliance!$DI$2:$DI$455,"*No*")   + COUNTIFS(HCBSCompliance!$I$2:$I$455,$A16, HCBSCompliance!$D$2:$D$455, "*915*", HCBSCompliance!$G$2:$G$455,"*Completed*", HCBSCompliance!$DI$2:$DI$455,"*No*")   + COUNTIFS(HCBSCompliance!$I$2:$I$455,$A16, HCBSCompliance!$D$2:$D$455, "*910*", HCBSCompliance!$G$2:$G$455,"*Completed*", HCBSCompliance!$DI$2:$DI$455,"*No*")   + COUNTIFS(HCBSCompliance!$I$2:$I$455,$A16, HCBSCompliance!$D$2:$D$455, "*920*", HCBSCompliance!$G$2:$G$455,"*Completed*", HCBSCompliance!$DI$2:$DI$455,"*No*")   + COUNTIFS(HCBSCompliance!$I$2:$I$455,$A16, HCBSCompliance!$D$2:$D$455, "096", HCBSCompliance!$G$2:$G$455,"*Submitted*", HCBSCompliance!$DI$2:$DI$455,"*No*")   + COUNTIFS(HCBSCompliance!$I$2:$I$455,$A16, HCBSCompliance!$D$2:$D$455, "*113*", HCBSCompliance!$G$2:$G$455,"*Submitted*", HCBSCompliance!$DI$2:$DI$455,"*No*")   + COUNTIFS(HCBSCompliance!$I$2:$I$455,$A16, HCBSCompliance!$D$2:$D$455, "*904*", HCBSCompliance!$G$2:$G$455,"*Submitted*", HCBSCompliance!$DI$2:$DI$455,"*No*")   + COUNTIFS(HCBSCompliance!$I$2:$I$455,$A16, HCBSCompliance!$D$2:$D$455, "*905*", HCBSCompliance!$G$2:$G$455,"*Submitted*", HCBSCompliance!$DI$2:$DI$455,"*No*")   + COUNTIFS(HCBSCompliance!$I$2:$I$455,$A16, HCBSCompliance!$D$2:$D$455, "*915*", HCBSCompliance!$G$2:$G$455,"*Submitted*", HCBSCompliance!$DI$2:$DI$455,"*No*")   + COUNTIFS(HCBSCompliance!$I$2:$I$455,$A16, HCBSCompliance!$D$2:$D$455, "*910*", HCBSCompliance!$G$2:$G$455,"*Submitted*", HCBSCompliance!$DI$2:$DI$455,"*No*")   + COUNTIFS(HCBSCompliance!$I$2:$I$455,$A16, HCBSCompliance!$D$2:$D$455, "*920*", HCBSCompliance!$G$2:$G$455,"*Submitted*", HCBSCompliance!$DI$2:$DI$455,"*No*")</f>
        <v>0</v>
      </c>
      <c r="N16" s="55">
        <f>COUNTIFS(HCBSCompliance!$I$2:$I$455,$A16, HCBSCompliance!$D$2:$D$455, "096", HCBSCompliance!$G$2:$G$455,"*Completed*", HCBSCompliance!$DQ$2:$DQ$455,"*Partially*")   + COUNTIFS(HCBSCompliance!$I$2:$I$455,$A16, HCBSCompliance!$D$2:$D$455, "*113*", HCBSCompliance!$G$2:$G$455,"*Completed*", HCBSCompliance!$DQ$2:$DQ$455,"*Partially*")   + COUNTIFS(HCBSCompliance!$I$2:$I$455,$A16, HCBSCompliance!$D$2:$D$455, "*904*", HCBSCompliance!$G$2:$G$455,"*Completed*", HCBSCompliance!$DQ$2:$DQ$455,"*Partially*")   + COUNTIFS(HCBSCompliance!$I$2:$I$455,$A16, HCBSCompliance!$D$2:$D$455, "*905*", HCBSCompliance!$G$2:$G$455,"*Completed*", HCBSCompliance!$DQ$2:$DQ$455,"*Partially*")   + COUNTIFS(HCBSCompliance!$I$2:$I$455,$A16, HCBSCompliance!$D$2:$D$455, "*915*", HCBSCompliance!$G$2:$G$455,"*Completed*", HCBSCompliance!$DQ$2:$DQ$455,"*Partially*")   + COUNTIFS(HCBSCompliance!$I$2:$I$455,$A16, HCBSCompliance!$D$2:$D$455, "*910*", HCBSCompliance!$G$2:$G$455,"*Completed*", HCBSCompliance!$DQ$2:$DQ$455,"*Partially*")   + COUNTIFS(HCBSCompliance!$I$2:$I$455,$A16, HCBSCompliance!$D$2:$D$455, "*920*", HCBSCompliance!$G$2:$G$455,"*Completed*", HCBSCompliance!$DQ$2:$DQ$455,"*Partially*")   + COUNTIFS(HCBSCompliance!$I$2:$I$455,$A16, HCBSCompliance!$D$2:$D$455, "096", HCBSCompliance!$G$2:$G$455,"*Submitted*", HCBSCompliance!$DQ$2:$DQ$455,"*Partially*")   + COUNTIFS(HCBSCompliance!$I$2:$I$455,$A16, HCBSCompliance!$D$2:$D$455, "*113*", HCBSCompliance!$G$2:$G$455,"*Submitted*", HCBSCompliance!$DQ$2:$DQ$455,"*Partially*")   + COUNTIFS(HCBSCompliance!$I$2:$I$455,$A16, HCBSCompliance!$D$2:$D$455, "*904*", HCBSCompliance!$G$2:$G$455,"*Submitted*", HCBSCompliance!$DQ$2:$DQ$455,"*Partially*")   + COUNTIFS(HCBSCompliance!$I$2:$I$455,$A16, HCBSCompliance!$D$2:$D$455, "*905*", HCBSCompliance!$G$2:$G$455,"*Submitted*", HCBSCompliance!$DQ$2:$DQ$455,"*Partially*")   + COUNTIFS(HCBSCompliance!$I$2:$I$455,$A16, HCBSCompliance!$D$2:$D$455, "*915*", HCBSCompliance!$G$2:$G$455,"*Submitted*", HCBSCompliance!$DQ$2:$DQ$455,"*Partially*")   + COUNTIFS(HCBSCompliance!$I$2:$I$455,$A16, HCBSCompliance!$D$2:$D$455, "*910*", HCBSCompliance!$G$2:$G$455,"*Submitted*", HCBSCompliance!$DQ$2:$DQ$455,"*Partially*")   + COUNTIFS(HCBSCompliance!$I$2:$I$455,$A16, HCBSCompliance!$D$2:$D$455, "*920*", HCBSCompliance!$G$2:$G$455,"*Submitted*", HCBSCompliance!$DQ$2:$DQ$455,"*Partially*")   + COUNTIFS(HCBSCompliance!$I$2:$I$455,$A16, HCBSCompliance!$D$2:$D$455, "096", HCBSCompliance!$G$2:$G$455,"*Completed*", HCBSCompliance!$DQ$2:$DQ$455,"*No*")   + COUNTIFS(HCBSCompliance!$I$2:$I$455,$A16, HCBSCompliance!$D$2:$D$455, "*113*", HCBSCompliance!$G$2:$G$455,"*Completed*", HCBSCompliance!$DQ$2:$DQ$455,"*No*")   + COUNTIFS(HCBSCompliance!$I$2:$I$455,$A16, HCBSCompliance!$D$2:$D$455, "*904*", HCBSCompliance!$G$2:$G$455,"*Completed*", HCBSCompliance!$DQ$2:$DQ$455,"*No*")   + COUNTIFS(HCBSCompliance!$I$2:$I$455,$A16, HCBSCompliance!$D$2:$D$455, "*905*", HCBSCompliance!$G$2:$G$455,"*Completed*", HCBSCompliance!$DQ$2:$DQ$455,"*No*")   + COUNTIFS(HCBSCompliance!$I$2:$I$455,$A16, HCBSCompliance!$D$2:$D$455, "*915*", HCBSCompliance!$G$2:$G$455,"*Completed*", HCBSCompliance!$DQ$2:$DQ$455,"*No*")   + COUNTIFS(HCBSCompliance!$I$2:$I$455,$A16, HCBSCompliance!$D$2:$D$455, "*910*", HCBSCompliance!$G$2:$G$455,"*Completed*", HCBSCompliance!$DQ$2:$DQ$455,"*No*")   + COUNTIFS(HCBSCompliance!$I$2:$I$455,$A16, HCBSCompliance!$D$2:$D$455, "*920*", HCBSCompliance!$G$2:$G$455,"*Completed*", HCBSCompliance!$DQ$2:$DQ$455,"*No*")   + COUNTIFS(HCBSCompliance!$I$2:$I$455,$A16, HCBSCompliance!$D$2:$D$455, "096", HCBSCompliance!$G$2:$G$455,"*Submitted*", HCBSCompliance!$DQ$2:$DQ$455,"*No*")   + COUNTIFS(HCBSCompliance!$I$2:$I$455,$A16, HCBSCompliance!$D$2:$D$455, "*113*", HCBSCompliance!$G$2:$G$455,"*Submitted*", HCBSCompliance!$DQ$2:$DQ$455,"*No*")   + COUNTIFS(HCBSCompliance!$I$2:$I$455,$A16, HCBSCompliance!$D$2:$D$455, "*904*", HCBSCompliance!$G$2:$G$455,"*Submitted*", HCBSCompliance!$DQ$2:$DQ$455,"*No*")   + COUNTIFS(HCBSCompliance!$I$2:$I$455,$A16, HCBSCompliance!$D$2:$D$455, "*905*", HCBSCompliance!$G$2:$G$455,"*Submitted*", HCBSCompliance!$DQ$2:$DQ$455,"*No*")   + COUNTIFS(HCBSCompliance!$I$2:$I$455,$A16, HCBSCompliance!$D$2:$D$455, "*915*", HCBSCompliance!$G$2:$G$455,"*Submitted*", HCBSCompliance!$DQ$2:$DQ$455,"*No*")   + COUNTIFS(HCBSCompliance!$I$2:$I$455,$A16, HCBSCompliance!$D$2:$D$455, "*910*", HCBSCompliance!$G$2:$G$455,"*Submitted*", HCBSCompliance!$DQ$2:$DQ$455,"*No*")   + COUNTIFS(HCBSCompliance!$I$2:$I$455,$A16, HCBSCompliance!$D$2:$D$455, "*920*", HCBSCompliance!$G$2:$G$455,"*Submitted*", HCBSCompliance!$DQ$2:$DQ$455,"*No*")</f>
        <v>0</v>
      </c>
      <c r="O16" s="55">
        <f>COUNTIFS(HCBSCompliance!$I$2:$I$455,$A16, HCBSCompliance!$D$2:$D$455, "096", HCBSCompliance!$G$2:$G$455,"*Completed*", HCBSCompliance!$EC$2:$EC$455,"*Partially*")   + COUNTIFS(HCBSCompliance!$I$2:$I$455,$A16, HCBSCompliance!$D$2:$D$455, "*113*", HCBSCompliance!$G$2:$G$455,"*Completed*", HCBSCompliance!$EC$2:$EC$455,"*Partially*")   + COUNTIFS(HCBSCompliance!$I$2:$I$455,$A16, HCBSCompliance!$D$2:$D$455, "*904*", HCBSCompliance!$G$2:$G$455,"*Completed*", HCBSCompliance!$EC$2:$EC$455,"*Partially*")   + COUNTIFS(HCBSCompliance!$I$2:$I$455,$A16, HCBSCompliance!$D$2:$D$455, "*905*", HCBSCompliance!$G$2:$G$455,"*Completed*", HCBSCompliance!$EC$2:$EC$455,"*Partially*")   + COUNTIFS(HCBSCompliance!$I$2:$I$455,$A16, HCBSCompliance!$D$2:$D$455, "*915*", HCBSCompliance!$G$2:$G$455,"*Completed*", HCBSCompliance!$EC$2:$EC$455,"*Partially*")   + COUNTIFS(HCBSCompliance!$I$2:$I$455,$A16, HCBSCompliance!$D$2:$D$455, "*910*", HCBSCompliance!$G$2:$G$455,"*Completed*", HCBSCompliance!$EC$2:$EC$455,"*Partially*")   + COUNTIFS(HCBSCompliance!$I$2:$I$455,$A16, HCBSCompliance!$D$2:$D$455, "*920*", HCBSCompliance!$G$2:$G$455,"*Completed*", HCBSCompliance!$EC$2:$EC$455,"*Partially*")   + COUNTIFS(HCBSCompliance!$I$2:$I$455,$A16, HCBSCompliance!$D$2:$D$455, "096", HCBSCompliance!$G$2:$G$455,"*Submitted*", HCBSCompliance!$EC$2:$EC$455,"*Partially*")   + COUNTIFS(HCBSCompliance!$I$2:$I$455,$A16, HCBSCompliance!$D$2:$D$455, "*113*", HCBSCompliance!$G$2:$G$455,"*Submitted*", HCBSCompliance!$EC$2:$EC$455,"*Partially*")   + COUNTIFS(HCBSCompliance!$I$2:$I$455,$A16, HCBSCompliance!$D$2:$D$455, "*904*", HCBSCompliance!$G$2:$G$455,"*Submitted*", HCBSCompliance!$EC$2:$EC$455,"*Partially*")   + COUNTIFS(HCBSCompliance!$I$2:$I$455,$A16, HCBSCompliance!$D$2:$D$455, "*905*", HCBSCompliance!$G$2:$G$455,"*Submitted*", HCBSCompliance!$EC$2:$EC$455,"*Partially*")   + COUNTIFS(HCBSCompliance!$I$2:$I$455,$A16, HCBSCompliance!$D$2:$D$455, "*915*", HCBSCompliance!$G$2:$G$455,"*Submitted*", HCBSCompliance!$EC$2:$EC$455,"*Partially*")   + COUNTIFS(HCBSCompliance!$I$2:$I$455,$A16, HCBSCompliance!$D$2:$D$455, "*910*", HCBSCompliance!$G$2:$G$455,"*Submitted*", HCBSCompliance!$EC$2:$EC$455,"*Partially*")   + COUNTIFS(HCBSCompliance!$I$2:$I$455,$A16, HCBSCompliance!$D$2:$D$455, "*920*", HCBSCompliance!$G$2:$G$455,"*Submitted*", HCBSCompliance!$EC$2:$EC$455,"*Partially*")   + COUNTIFS(HCBSCompliance!$I$2:$I$455,$A16, HCBSCompliance!$D$2:$D$455, "096", HCBSCompliance!$G$2:$G$455,"*Completed*", HCBSCompliance!$EC$2:$EC$455,"*No*")   + COUNTIFS(HCBSCompliance!$I$2:$I$455,$A16, HCBSCompliance!$D$2:$D$455, "*113*", HCBSCompliance!$G$2:$G$455,"*Completed*", HCBSCompliance!$EC$2:$EC$455,"*No*")   + COUNTIFS(HCBSCompliance!$I$2:$I$455,$A16, HCBSCompliance!$D$2:$D$455, "*904*", HCBSCompliance!$G$2:$G$455,"*Completed*", HCBSCompliance!$EC$2:$EC$455,"*No*")   + COUNTIFS(HCBSCompliance!$I$2:$I$455,$A16, HCBSCompliance!$D$2:$D$455, "*905*", HCBSCompliance!$G$2:$G$455,"*Completed*", HCBSCompliance!$EC$2:$EC$455,"*No*")   + COUNTIFS(HCBSCompliance!$I$2:$I$455,$A16, HCBSCompliance!$D$2:$D$455, "*915*", HCBSCompliance!$G$2:$G$455,"*Completed*", HCBSCompliance!$EC$2:$EC$455,"*No*")   + COUNTIFS(HCBSCompliance!$I$2:$I$455,$A16, HCBSCompliance!$D$2:$D$455, "*910*", HCBSCompliance!$G$2:$G$455,"*Completed*", HCBSCompliance!$EC$2:$EC$455,"*No*")   + COUNTIFS(HCBSCompliance!$I$2:$I$455,$A16, HCBSCompliance!$D$2:$D$455, "*920*", HCBSCompliance!$G$2:$G$455,"*Completed*", HCBSCompliance!$EC$2:$EC$455,"*No*")   + COUNTIFS(HCBSCompliance!$I$2:$I$455,$A16, HCBSCompliance!$D$2:$D$455, "096", HCBSCompliance!$G$2:$G$455,"*Submitted*", HCBSCompliance!$EC$2:$EC$455,"*No*")   + COUNTIFS(HCBSCompliance!$I$2:$I$455,$A16, HCBSCompliance!$D$2:$D$455, "*113*", HCBSCompliance!$G$2:$G$455,"*Submitted*", HCBSCompliance!$EC$2:$EC$455,"*No*")   + COUNTIFS(HCBSCompliance!$I$2:$I$455,$A16, HCBSCompliance!$D$2:$D$455, "*904*", HCBSCompliance!$G$2:$G$455,"*Submitted*", HCBSCompliance!$EC$2:$EC$455,"*No*")   + COUNTIFS(HCBSCompliance!$I$2:$I$455,$A16, HCBSCompliance!$D$2:$D$455, "*905*", HCBSCompliance!$G$2:$G$455,"*Submitted*", HCBSCompliance!$EC$2:$EC$455,"*No*")   + COUNTIFS(HCBSCompliance!$I$2:$I$455,$A16, HCBSCompliance!$D$2:$D$455, "*915*", HCBSCompliance!$G$2:$G$455,"*Submitted*", HCBSCompliance!$EC$2:$EC$455,"*No*")   + COUNTIFS(HCBSCompliance!$I$2:$I$455,$A16, HCBSCompliance!$D$2:$D$455, "*910*", HCBSCompliance!$G$2:$G$455,"*Submitted*", HCBSCompliance!$EC$2:$EC$455,"*No*")   + COUNTIFS(HCBSCompliance!$I$2:$I$455,$A16, HCBSCompliance!$D$2:$D$455, "*920*", HCBSCompliance!$G$2:$G$455,"*Submitted*", HCBSCompliance!$EC$2:$EC$455,"*No*")</f>
        <v>0</v>
      </c>
      <c r="P16" s="55">
        <f>COUNTIFS(HCBSCompliance!$I$2:$I$455,$A16, HCBSCompliance!$D$2:$D$455, "096", HCBSCompliance!$G$2:$G$455,"*Completed*", HCBSCompliance!$EM$2:$EM$455,"*Partially*")   + COUNTIFS(HCBSCompliance!$I$2:$I$455,$A16, HCBSCompliance!$D$2:$D$455, "*113*", HCBSCompliance!$G$2:$G$455,"*Completed*", HCBSCompliance!$EM$2:$EM$455,"*Partially*")   + COUNTIFS(HCBSCompliance!$I$2:$I$455,$A16, HCBSCompliance!$D$2:$D$455, "*904*", HCBSCompliance!$G$2:$G$455,"*Completed*", HCBSCompliance!$EM$2:$EM$455,"*Partially*")   + COUNTIFS(HCBSCompliance!$I$2:$I$455,$A16, HCBSCompliance!$D$2:$D$455, "*905*", HCBSCompliance!$G$2:$G$455,"*Completed*", HCBSCompliance!$EM$2:$EM$455,"*Partially*")   + COUNTIFS(HCBSCompliance!$I$2:$I$455,$A16, HCBSCompliance!$D$2:$D$455, "*915*", HCBSCompliance!$G$2:$G$455,"*Completed*", HCBSCompliance!$EM$2:$EM$455,"*Partially*")   + COUNTIFS(HCBSCompliance!$I$2:$I$455,$A16, HCBSCompliance!$D$2:$D$455, "*910*", HCBSCompliance!$G$2:$G$455,"*Completed*", HCBSCompliance!$EM$2:$EM$455,"*Partially*")   + COUNTIFS(HCBSCompliance!$I$2:$I$455,$A16, HCBSCompliance!$D$2:$D$455, "*920*", HCBSCompliance!$G$2:$G$455,"*Completed*", HCBSCompliance!$EM$2:$EM$455,"*Partially*")   + COUNTIFS(HCBSCompliance!$I$2:$I$455,$A16, HCBSCompliance!$D$2:$D$455, "096", HCBSCompliance!$G$2:$G$455,"*Submitted*", HCBSCompliance!$EM$2:$EM$455,"*Partially*")   + COUNTIFS(HCBSCompliance!$I$2:$I$455,$A16, HCBSCompliance!$D$2:$D$455, "*113*", HCBSCompliance!$G$2:$G$455,"*Submitted*", HCBSCompliance!$EM$2:$EM$455,"*Partially*")   + COUNTIFS(HCBSCompliance!$I$2:$I$455,$A16, HCBSCompliance!$D$2:$D$455, "*904*", HCBSCompliance!$G$2:$G$455,"*Submitted*", HCBSCompliance!$EM$2:$EM$455,"*Partially*")   + COUNTIFS(HCBSCompliance!$I$2:$I$455,$A16, HCBSCompliance!$D$2:$D$455, "*905*", HCBSCompliance!$G$2:$G$455,"*Submitted*", HCBSCompliance!$EM$2:$EM$455,"*Partially*")   + COUNTIFS(HCBSCompliance!$I$2:$I$455,$A16, HCBSCompliance!$D$2:$D$455, "*915*", HCBSCompliance!$G$2:$G$455,"*Submitted*", HCBSCompliance!$EM$2:$EM$455,"*Partially*")   + COUNTIFS(HCBSCompliance!$I$2:$I$455,$A16, HCBSCompliance!$D$2:$D$455, "*910*", HCBSCompliance!$G$2:$G$455,"*Submitted*", HCBSCompliance!$EM$2:$EM$455,"*Partially*")   + COUNTIFS(HCBSCompliance!$I$2:$I$455,$A16, HCBSCompliance!$D$2:$D$455, "*920*", HCBSCompliance!$G$2:$G$455,"*Submitted*", HCBSCompliance!$EM$2:$EM$455,"*Partially*")   + COUNTIFS(HCBSCompliance!$I$2:$I$455,$A16, HCBSCompliance!$D$2:$D$455, "096", HCBSCompliance!$G$2:$G$455,"*Completed*", HCBSCompliance!$EM$2:$EM$455,"*No*")   + COUNTIFS(HCBSCompliance!$I$2:$I$455,$A16, HCBSCompliance!$D$2:$D$455, "*113*", HCBSCompliance!$G$2:$G$455,"*Completed*", HCBSCompliance!$EM$2:$EM$455,"*No*")   + COUNTIFS(HCBSCompliance!$I$2:$I$455,$A16, HCBSCompliance!$D$2:$D$455, "*904*", HCBSCompliance!$G$2:$G$455,"*Completed*", HCBSCompliance!$EM$2:$EM$455,"*No*")   + COUNTIFS(HCBSCompliance!$I$2:$I$455,$A16, HCBSCompliance!$D$2:$D$455, "*905*", HCBSCompliance!$G$2:$G$455,"*Completed*", HCBSCompliance!$EM$2:$EM$455,"*No*")   + COUNTIFS(HCBSCompliance!$I$2:$I$455,$A16, HCBSCompliance!$D$2:$D$455, "*915*", HCBSCompliance!$G$2:$G$455,"*Completed*", HCBSCompliance!$EM$2:$EM$455,"*No*")   + COUNTIFS(HCBSCompliance!$I$2:$I$455,$A16, HCBSCompliance!$D$2:$D$455, "*910*", HCBSCompliance!$G$2:$G$455,"*Completed*", HCBSCompliance!$EM$2:$EM$455,"*No*")   + COUNTIFS(HCBSCompliance!$I$2:$I$455,$A16, HCBSCompliance!$D$2:$D$455, "*920*", HCBSCompliance!$G$2:$G$455,"*Completed*", HCBSCompliance!$EM$2:$EM$455,"*No*")   + COUNTIFS(HCBSCompliance!$I$2:$I$455,$A16, HCBSCompliance!$D$2:$D$455, "096", HCBSCompliance!$G$2:$G$455,"*Submitted*", HCBSCompliance!$EM$2:$EM$455,"*No*")   + COUNTIFS(HCBSCompliance!$I$2:$I$455,$A16, HCBSCompliance!$D$2:$D$455, "*113*", HCBSCompliance!$G$2:$G$455,"*Submitted*", HCBSCompliance!$EM$2:$EM$455,"*No*")   + COUNTIFS(HCBSCompliance!$I$2:$I$455,$A16, HCBSCompliance!$D$2:$D$455, "*904*", HCBSCompliance!$G$2:$G$455,"*Submitted*", HCBSCompliance!$EM$2:$EM$455,"*No*")   + COUNTIFS(HCBSCompliance!$I$2:$I$455,$A16, HCBSCompliance!$D$2:$D$455, "*905*", HCBSCompliance!$G$2:$G$455,"*Submitted*", HCBSCompliance!$EM$2:$EM$455,"*No*")   + COUNTIFS(HCBSCompliance!$I$2:$I$455,$A16, HCBSCompliance!$D$2:$D$455, "*915*", HCBSCompliance!$G$2:$G$455,"*Submitted*", HCBSCompliance!$EM$2:$EM$455,"*No*")   + COUNTIFS(HCBSCompliance!$I$2:$I$455,$A16, HCBSCompliance!$D$2:$D$455, "*910*", HCBSCompliance!$G$2:$G$455,"*Submitted*", HCBSCompliance!$EM$2:$EM$455,"*No*")   + COUNTIFS(HCBSCompliance!$I$2:$I$455,$A16, HCBSCompliance!$D$2:$D$455, "*920*", HCBSCompliance!$G$2:$G$455,"*Submitted*", HCBSCompliance!$EM$2:$EM$455,"*No*")</f>
        <v>0</v>
      </c>
      <c r="Q16" s="55">
        <f>COUNTIFS(HCBSCompliance!$I$2:$I$455,$A16, HCBSCompliance!$D$2:$D$455, "096", HCBSCompliance!$G$2:$G$455,"*Completed*", HCBSCompliance!$ES$2:$ES$455,"*Partially*")   + COUNTIFS(HCBSCompliance!$I$2:$I$455,$A16, HCBSCompliance!$D$2:$D$455, "*113*", HCBSCompliance!$G$2:$G$455,"*Completed*", HCBSCompliance!$ES$2:$ES$455,"*Partially*")   + COUNTIFS(HCBSCompliance!$I$2:$I$455,$A16, HCBSCompliance!$D$2:$D$455, "*904*", HCBSCompliance!$G$2:$G$455,"*Completed*", HCBSCompliance!$ES$2:$ES$455,"*Partially*")   + COUNTIFS(HCBSCompliance!$I$2:$I$455,$A16, HCBSCompliance!$D$2:$D$455, "*905*", HCBSCompliance!$G$2:$G$455,"*Completed*", HCBSCompliance!$ES$2:$ES$455,"*Partially*")   + COUNTIFS(HCBSCompliance!$I$2:$I$455,$A16, HCBSCompliance!$D$2:$D$455, "*915*", HCBSCompliance!$G$2:$G$455,"*Completed*", HCBSCompliance!$ES$2:$ES$455,"*Partially*")   + COUNTIFS(HCBSCompliance!$I$2:$I$455,$A16, HCBSCompliance!$D$2:$D$455, "*910*", HCBSCompliance!$G$2:$G$455,"*Completed*", HCBSCompliance!$ES$2:$ES$455,"*Partially*")   + COUNTIFS(HCBSCompliance!$I$2:$I$455,$A16, HCBSCompliance!$D$2:$D$455, "*920*", HCBSCompliance!$G$2:$G$455,"*Completed*", HCBSCompliance!$ES$2:$ES$455,"*Partially*")   + COUNTIFS(HCBSCompliance!$I$2:$I$455,$A16, HCBSCompliance!$D$2:$D$455, "096", HCBSCompliance!$G$2:$G$455,"*Submitted*", HCBSCompliance!$ES$2:$ES$455,"*Partially*")   + COUNTIFS(HCBSCompliance!$I$2:$I$455,$A16, HCBSCompliance!$D$2:$D$455, "*113*", HCBSCompliance!$G$2:$G$455,"*Submitted*", HCBSCompliance!$ES$2:$ES$455,"*Partially*")   + COUNTIFS(HCBSCompliance!$I$2:$I$455,$A16, HCBSCompliance!$D$2:$D$455, "*904*", HCBSCompliance!$G$2:$G$455,"*Submitted*", HCBSCompliance!$ES$2:$ES$455,"*Partially*")   + COUNTIFS(HCBSCompliance!$I$2:$I$455,$A16, HCBSCompliance!$D$2:$D$455, "*905*", HCBSCompliance!$G$2:$G$455,"*Submitted*", HCBSCompliance!$ES$2:$ES$455,"*Partially*")   + COUNTIFS(HCBSCompliance!$I$2:$I$455,$A16, HCBSCompliance!$D$2:$D$455, "*915*", HCBSCompliance!$G$2:$G$455,"*Submitted*", HCBSCompliance!$ES$2:$ES$455,"*Partially*")   + COUNTIFS(HCBSCompliance!$I$2:$I$455,$A16, HCBSCompliance!$D$2:$D$455, "*910*", HCBSCompliance!$G$2:$G$455,"*Submitted*", HCBSCompliance!$ES$2:$ES$455,"*Partially*")   + COUNTIFS(HCBSCompliance!$I$2:$I$455,$A16, HCBSCompliance!$D$2:$D$455, "*920*", HCBSCompliance!$G$2:$G$455,"*Submitted*", HCBSCompliance!$ES$2:$ES$455,"*Partially*")   + COUNTIFS(HCBSCompliance!$I$2:$I$455,$A16, HCBSCompliance!$D$2:$D$455, "096", HCBSCompliance!$G$2:$G$455,"*Completed*", HCBSCompliance!$ES$2:$ES$455,"*No*")   + COUNTIFS(HCBSCompliance!$I$2:$I$455,$A16, HCBSCompliance!$D$2:$D$455, "*113*", HCBSCompliance!$G$2:$G$455,"*Completed*", HCBSCompliance!$ES$2:$ES$455,"*No*")   + COUNTIFS(HCBSCompliance!$I$2:$I$455,$A16, HCBSCompliance!$D$2:$D$455, "*904*", HCBSCompliance!$G$2:$G$455,"*Completed*", HCBSCompliance!$ES$2:$ES$455,"*No*")   + COUNTIFS(HCBSCompliance!$I$2:$I$455,$A16, HCBSCompliance!$D$2:$D$455, "*905*", HCBSCompliance!$G$2:$G$455,"*Completed*", HCBSCompliance!$ES$2:$ES$455,"*No*")   + COUNTIFS(HCBSCompliance!$I$2:$I$455,$A16, HCBSCompliance!$D$2:$D$455, "*915*", HCBSCompliance!$G$2:$G$455,"*Completed*", HCBSCompliance!$ES$2:$ES$455,"*No*")   + COUNTIFS(HCBSCompliance!$I$2:$I$455,$A16, HCBSCompliance!$D$2:$D$455, "*910*", HCBSCompliance!$G$2:$G$455,"*Completed*", HCBSCompliance!$ES$2:$ES$455,"*No*")   + COUNTIFS(HCBSCompliance!$I$2:$I$455,$A16, HCBSCompliance!$D$2:$D$455, "*920*", HCBSCompliance!$G$2:$G$455,"*Completed*", HCBSCompliance!$ES$2:$ES$455,"*No*")   + COUNTIFS(HCBSCompliance!$I$2:$I$455,$A16, HCBSCompliance!$D$2:$D$455, "096", HCBSCompliance!$G$2:$G$455,"*Submitted*", HCBSCompliance!$ES$2:$ES$455,"*No*")   + COUNTIFS(HCBSCompliance!$I$2:$I$455,$A16, HCBSCompliance!$D$2:$D$455, "*113*", HCBSCompliance!$G$2:$G$455,"*Submitted*", HCBSCompliance!$ES$2:$ES$455,"*No*")   + COUNTIFS(HCBSCompliance!$I$2:$I$455,$A16, HCBSCompliance!$D$2:$D$455, "*904*", HCBSCompliance!$G$2:$G$455,"*Submitted*", HCBSCompliance!$ES$2:$ES$455,"*No*")   + COUNTIFS(HCBSCompliance!$I$2:$I$455,$A16, HCBSCompliance!$D$2:$D$455, "*905*", HCBSCompliance!$G$2:$G$455,"*Submitted*", HCBSCompliance!$ES$2:$ES$455,"*No*")   + COUNTIFS(HCBSCompliance!$I$2:$I$455,$A16, HCBSCompliance!$D$2:$D$455, "*915*", HCBSCompliance!$G$2:$G$455,"*Submitted*", HCBSCompliance!$ES$2:$ES$455,"*No*")   + COUNTIFS(HCBSCompliance!$I$2:$I$455,$A16, HCBSCompliance!$D$2:$D$455, "*910*", HCBSCompliance!$G$2:$G$455,"*Submitted*", HCBSCompliance!$ES$2:$ES$455,"*No*")   + COUNTIFS(HCBSCompliance!$I$2:$I$455,$A16, HCBSCompliance!$D$2:$D$455, "*920*", HCBSCompliance!$G$2:$G$455,"*Submitted*", HCBSCompliance!$ES$2:$ES$455,"*No*")</f>
        <v>0</v>
      </c>
      <c r="R16" s="55">
        <f>COUNTIFS(HCBSCompliance!$I$2:$I$455,$A16, HCBSCompliance!$D$2:$D$455, "096", HCBSCompliance!$G$2:$G$455,"*Completed*", HCBSCompliance!$EY$2:$EY$455,"*Partially*")   + COUNTIFS(HCBSCompliance!$I$2:$I$455,$A16, HCBSCompliance!$D$2:$D$455, "*113*", HCBSCompliance!$G$2:$G$455,"*Completed*", HCBSCompliance!$EY$2:$EY$455,"*Partially*")   + COUNTIFS(HCBSCompliance!$I$2:$I$455,$A16, HCBSCompliance!$D$2:$D$455, "*904*", HCBSCompliance!$G$2:$G$455,"*Completed*", HCBSCompliance!$EY$2:$EY$455,"*Partially*")   + COUNTIFS(HCBSCompliance!$I$2:$I$455,$A16, HCBSCompliance!$D$2:$D$455, "*905*", HCBSCompliance!$G$2:$G$455,"*Completed*", HCBSCompliance!$EY$2:$EY$455,"*Partially*")   + COUNTIFS(HCBSCompliance!$I$2:$I$455,$A16, HCBSCompliance!$D$2:$D$455, "*915*", HCBSCompliance!$G$2:$G$455,"*Completed*", HCBSCompliance!$EY$2:$EY$455,"*Partially*")   + COUNTIFS(HCBSCompliance!$I$2:$I$455,$A16, HCBSCompliance!$D$2:$D$455, "*910*", HCBSCompliance!$G$2:$G$455,"*Completed*", HCBSCompliance!$EY$2:$EY$455,"*Partially*")   + COUNTIFS(HCBSCompliance!$I$2:$I$455,$A16, HCBSCompliance!$D$2:$D$455, "*920*", HCBSCompliance!$G$2:$G$455,"*Completed*", HCBSCompliance!$EY$2:$EY$455,"*Partially*")   + COUNTIFS(HCBSCompliance!$I$2:$I$455,$A16, HCBSCompliance!$D$2:$D$455, "096", HCBSCompliance!$G$2:$G$455,"*Submitted*", HCBSCompliance!$EY$2:$EY$455,"*Partially*")   + COUNTIFS(HCBSCompliance!$I$2:$I$455,$A16, HCBSCompliance!$D$2:$D$455, "*113*", HCBSCompliance!$G$2:$G$455,"*Submitted*", HCBSCompliance!$EY$2:$EY$455,"*Partially*")   + COUNTIFS(HCBSCompliance!$I$2:$I$455,$A16, HCBSCompliance!$D$2:$D$455, "*904*", HCBSCompliance!$G$2:$G$455,"*Submitted*", HCBSCompliance!$EY$2:$EY$455,"*Partially*")   + COUNTIFS(HCBSCompliance!$I$2:$I$455,$A16, HCBSCompliance!$D$2:$D$455, "*905*", HCBSCompliance!$G$2:$G$455,"*Submitted*", HCBSCompliance!$EY$2:$EY$455,"*Partially*")   + COUNTIFS(HCBSCompliance!$I$2:$I$455,$A16, HCBSCompliance!$D$2:$D$455, "*915*", HCBSCompliance!$G$2:$G$455,"*Submitted*", HCBSCompliance!$EY$2:$EY$455,"*Partially*")   + COUNTIFS(HCBSCompliance!$I$2:$I$455,$A16, HCBSCompliance!$D$2:$D$455, "*910*", HCBSCompliance!$G$2:$G$455,"*Submitted*", HCBSCompliance!$EY$2:$EY$455,"*Partially*")   + COUNTIFS(HCBSCompliance!$I$2:$I$455,$A16, HCBSCompliance!$D$2:$D$455, "*920*", HCBSCompliance!$G$2:$G$455,"*Submitted*", HCBSCompliance!$EY$2:$EY$455,"*Partially*")   + COUNTIFS(HCBSCompliance!$I$2:$I$455,$A16, HCBSCompliance!$D$2:$D$455, "096", HCBSCompliance!$G$2:$G$455,"*Completed*", HCBSCompliance!$EY$2:$EY$455,"*No*")   + COUNTIFS(HCBSCompliance!$I$2:$I$455,$A16, HCBSCompliance!$D$2:$D$455, "*113*", HCBSCompliance!$G$2:$G$455,"*Completed*", HCBSCompliance!$EY$2:$EY$455,"*No*")   + COUNTIFS(HCBSCompliance!$I$2:$I$455,$A16, HCBSCompliance!$D$2:$D$455, "*904*", HCBSCompliance!$G$2:$G$455,"*Completed*", HCBSCompliance!$EY$2:$EY$455,"*No*")   + COUNTIFS(HCBSCompliance!$I$2:$I$455,$A16, HCBSCompliance!$D$2:$D$455, "*905*", HCBSCompliance!$G$2:$G$455,"*Completed*", HCBSCompliance!$EY$2:$EY$455,"*No*")   + COUNTIFS(HCBSCompliance!$I$2:$I$455,$A16, HCBSCompliance!$D$2:$D$455, "*915*", HCBSCompliance!$G$2:$G$455,"*Completed*", HCBSCompliance!$EY$2:$EY$455,"*No*")   + COUNTIFS(HCBSCompliance!$I$2:$I$455,$A16, HCBSCompliance!$D$2:$D$455, "*910*", HCBSCompliance!$G$2:$G$455,"*Completed*", HCBSCompliance!$EY$2:$EY$455,"*No*")   + COUNTIFS(HCBSCompliance!$I$2:$I$455,$A16, HCBSCompliance!$D$2:$D$455, "*920*", HCBSCompliance!$G$2:$G$455,"*Completed*", HCBSCompliance!$EY$2:$EY$455,"*No*")   + COUNTIFS(HCBSCompliance!$I$2:$I$455,$A16, HCBSCompliance!$D$2:$D$455, "096", HCBSCompliance!$G$2:$G$455,"*Submitted*", HCBSCompliance!$EY$2:$EY$455,"*No*")   + COUNTIFS(HCBSCompliance!$I$2:$I$455,$A16, HCBSCompliance!$D$2:$D$455, "*113*", HCBSCompliance!$G$2:$G$455,"*Submitted*", HCBSCompliance!$EY$2:$EY$455,"*No*")   + COUNTIFS(HCBSCompliance!$I$2:$I$455,$A16, HCBSCompliance!$D$2:$D$455, "*904*", HCBSCompliance!$G$2:$G$455,"*Submitted*", HCBSCompliance!$EY$2:$EY$455,"*No*")   + COUNTIFS(HCBSCompliance!$I$2:$I$455,$A16, HCBSCompliance!$D$2:$D$455, "*905*", HCBSCompliance!$G$2:$G$455,"*Submitted*", HCBSCompliance!$EY$2:$EY$455,"*No*")   + COUNTIFS(HCBSCompliance!$I$2:$I$455,$A16, HCBSCompliance!$D$2:$D$455, "*915*", HCBSCompliance!$G$2:$G$455,"*Submitted*", HCBSCompliance!$EY$2:$EY$455,"*No*")   + COUNTIFS(HCBSCompliance!$I$2:$I$455,$A16, HCBSCompliance!$D$2:$D$455, "*910*", HCBSCompliance!$G$2:$G$455,"*Submitted*", HCBSCompliance!$EY$2:$EY$455,"*No*")   + COUNTIFS(HCBSCompliance!$I$2:$I$455,$A16, HCBSCompliance!$D$2:$D$455, "*920*", HCBSCompliance!$G$2:$G$455,"*Submitted*", HCBSCompliance!$EY$2:$EY$455,"*No*")</f>
        <v>0</v>
      </c>
    </row>
    <row r="17" spans="1:64" hidden="1" x14ac:dyDescent="0.2">
      <c r="A17" s="54" t="s">
        <v>275</v>
      </c>
      <c r="B17" s="55">
        <f>COUNTIFS(HCBSCompliance!$I$2:$I$455,$A17, HCBSCompliance!$D$2:$D$455, "096")  +COUNTIFS(HCBSCompliance!$I$2:$I$455,$A17, HCBSCompliance!$D$2:$D$455, "*113*")  +COUNTIFS(HCBSCompliance!$I$2:$I$455,$A17, HCBSCompliance!$D$2:$D$455, "*904*")  +COUNTIFS(HCBSCompliance!$I$2:$I$455,$A17, HCBSCompliance!$D$2:$D$455, "*905*")  +COUNTIFS(HCBSCompliance!$I$2:$I$455,$A17, HCBSCompliance!$D$2:$D$455, "*915*")  +COUNTIFS(HCBSCompliance!$I$2:$I$455,$A17, HCBSCompliance!$D$2:$D$455, "*910*")  +COUNTIFS(HCBSCompliance!$I$2:$I$455,$A17, HCBSCompliance!$D$2:$D$455, "*920*")</f>
        <v>0</v>
      </c>
      <c r="C17" s="55">
        <f>COUNTIFS(HCBSCompliance!$I$2:$I$455,$A17, HCBSCompliance!$D$2:$D$455, "096", HCBSCompliance!$G$2:$G$455,"*Completed*")  +COUNTIFS(HCBSCompliance!$I$2:$I$455,$A17, HCBSCompliance!$D$2:$D$455, "*113*", HCBSCompliance!$G$2:$G$455,"*Completed*")  +COUNTIFS(HCBSCompliance!$I$2:$I$455,$A17, HCBSCompliance!$D$2:$D$455, "*904*", HCBSCompliance!$G$2:$G$455,"*Completed*")  +COUNTIFS(HCBSCompliance!$I$2:$I$455,$A17, HCBSCompliance!$D$2:$D$455, "*905*", HCBSCompliance!$G$2:$G$455,"*Completed*")  +COUNTIFS(HCBSCompliance!$I$2:$I$455,$A17, HCBSCompliance!$D$2:$D$455, "*915*", HCBSCompliance!$G$2:$G$455,"*Completed*")  +COUNTIFS(HCBSCompliance!$I$2:$I$455,$A17, HCBSCompliance!$D$2:$D$455, "*910*", HCBSCompliance!$G$2:$G$455,"*Completed*")  +COUNTIFS(HCBSCompliance!$I$2:$I$455,$A17, HCBSCompliance!$D$2:$D$455, "*920*", HCBSCompliance!$G$2:$G$455,"*Completed*")  +COUNTIFS(HCBSCompliance!$I$2:$I$455,$A17, HCBSCompliance!$D$2:$D$455, "096", HCBSCompliance!$G$2:$G$455,"*Submitted*")  +COUNTIFS(HCBSCompliance!$I$2:$I$455,$A17, HCBSCompliance!$D$2:$D$455, "*113*", HCBSCompliance!$G$2:$G$455,"*Submitted*")  +COUNTIFS(HCBSCompliance!$I$2:$I$455,$A17, HCBSCompliance!$D$2:$D$455, "*904*", HCBSCompliance!$G$2:$G$455,"*Submitted*")  +COUNTIFS(HCBSCompliance!$I$2:$I$455,$A17, HCBSCompliance!$D$2:$D$455, "*905*", HCBSCompliance!$G$2:$G$455,"*Submitted*")  +COUNTIFS(HCBSCompliance!$I$2:$I$455,$A17, HCBSCompliance!$D$2:$D$455, "*915*", HCBSCompliance!$G$2:$G$455,"*Submitted*")  +COUNTIFS(HCBSCompliance!$I$2:$I$455,$A17, HCBSCompliance!$D$2:$D$455, "*910*", HCBSCompliance!$G$2:$G$455,"*Submitted*")  +COUNTIFS(HCBSCompliance!$I$2:$I$455,$A17, HCBSCompliance!$D$2:$D$455, "*920*", HCBSCompliance!$G$2:$G$455,"*Submitted*")</f>
        <v>0</v>
      </c>
      <c r="D17" s="56" t="str">
        <f t="shared" si="0"/>
        <v>n/a</v>
      </c>
      <c r="E17" s="56" t="str">
        <f>IFERROR((COUNTIFS(HCBSCompliance!$I$2:$I$455,$A17, HCBSCompliance!$D$2:$D$455, "096", HCBSCompliance!$FA$2:$FA$455,"*no*", HCBSCompliance!$G$2:$G$455, "*Completed*") + COUNTIFS(HCBSCompliance!$I$2:$I$455,$A17, HCBSCompliance!$D$2:$D$455, "*113*", HCBSCompliance!$FA$2:$FA$455,"*no*", HCBSCompliance!$G$2:$G$455, "*Completed*") + COUNTIFS(HCBSCompliance!$I$2:$I$455,$A17, HCBSCompliance!$D$2:$D$455, "*904*", HCBSCompliance!$FA$2:$FA$455,"*no*", HCBSCompliance!$G$2:$G$455, "*Completed*") + COUNTIFS(HCBSCompliance!$I$2:$I$455,$A17, HCBSCompliance!$D$2:$D$455, "*905*", HCBSCompliance!$FA$2:$FA$455,"*no*", HCBSCompliance!$G$2:$G$455, "*Completed*") + COUNTIFS(HCBSCompliance!$I$2:$I$455,$A17, HCBSCompliance!$D$2:$D$455, "*915*", HCBSCompliance!$FA$2:$FA$455,"*no*", HCBSCompliance!$G$2:$G$455, "*Completed*") + COUNTIFS(HCBSCompliance!$I$2:$I$455,$A17, HCBSCompliance!$D$2:$D$455, "*910*", HCBSCompliance!$FA$2:$FA$455,"*no*", HCBSCompliance!$G$2:$G$455, "*Completed*") + COUNTIFS(HCBSCompliance!$I$2:$I$455,$A17, HCBSCompliance!$D$2:$D$455, "*920*", HCBSCompliance!$FA$2:$FA$455,"*no*", HCBSCompliance!$G$2:$G$455, "*Completed*") + COUNTIFS(HCBSCompliance!$I$2:$I$455,$A17, HCBSCompliance!$D$2:$D$455, "096", HCBSCompliance!$FA$2:$FA$455,"*no*", HCBSCompliance!$G$2:$G$455, "*Submitted*") + COUNTIFS(HCBSCompliance!$I$2:$I$455,$A17, HCBSCompliance!$D$2:$D$455, "*113*", HCBSCompliance!$FA$2:$FA$455,"*no*", HCBSCompliance!$G$2:$G$455, "*Submitted*") + COUNTIFS(HCBSCompliance!$I$2:$I$455,$A17, HCBSCompliance!$D$2:$D$455, "*904*", HCBSCompliance!$FA$2:$FA$455,"*no*", HCBSCompliance!$G$2:$G$455, "*Submitted*") + COUNTIFS(HCBSCompliance!$I$2:$I$455,$A17, HCBSCompliance!$D$2:$D$455, "*905*", HCBSCompliance!$FA$2:$FA$455,"*no*", HCBSCompliance!$G$2:$G$455, "*Submitted*") + COUNTIFS(HCBSCompliance!$I$2:$I$455,$A17, HCBSCompliance!$D$2:$D$455, "*915*", HCBSCompliance!$FA$2:$FA$455,"*no*", HCBSCompliance!$G$2:$G$455, "*Submitted*") + COUNTIFS(HCBSCompliance!$I$2:$I$455,$A17, HCBSCompliance!$D$2:$D$455, "*910*", HCBSCompliance!$FA$2:$FA$455,"*no*", HCBSCompliance!$G$2:$G$455, "*Submitted*") + COUNTIFS(HCBSCompliance!$I$2:$I$455,$A17, HCBSCompliance!$D$2:$D$455, "*920*", HCBSCompliance!$FA$2:$FA$455,"*no*", HCBSCompliance!$G$2:$G$455, "*Submitted*"))  /  $C17, "n/a")</f>
        <v>n/a</v>
      </c>
      <c r="F17" s="56" t="str">
        <f>IFERROR((COUNTIFS(HCBSCompliance!$I$2:$I$455,$A17, HCBSCompliance!$D$2:$D$455, "096", HCBSCompliance!$FA$2:$FA$455,"*yes*", HCBSCompliance!$G$2:$G$455, "*Completed*") + COUNTIFS(HCBSCompliance!$I$2:$I$455,$A17, HCBSCompliance!$D$2:$D$455, "*113*", HCBSCompliance!$FA$2:$FA$455,"*yes*", HCBSCompliance!$G$2:$G$455, "*Completed*") + COUNTIFS(HCBSCompliance!$I$2:$I$455,$A17, HCBSCompliance!$D$2:$D$455, "*904*", HCBSCompliance!$FA$2:$FA$455,"*yes*", HCBSCompliance!$G$2:$G$455, "*Completed*") + COUNTIFS(HCBSCompliance!$I$2:$I$455,$A17, HCBSCompliance!$D$2:$D$455, "*905*", HCBSCompliance!$FA$2:$FA$455,"*yes*", HCBSCompliance!$G$2:$G$455, "*Completed*") + COUNTIFS(HCBSCompliance!$I$2:$I$455,$A17, HCBSCompliance!$D$2:$D$455, "*915*", HCBSCompliance!$FA$2:$FA$455,"*yes*", HCBSCompliance!$G$2:$G$455, "*Completed*") + COUNTIFS(HCBSCompliance!$I$2:$I$455,$A17, HCBSCompliance!$D$2:$D$455, "*910*", HCBSCompliance!$FA$2:$FA$455,"*yes*", HCBSCompliance!$G$2:$G$455, "*Completed*") + COUNTIFS(HCBSCompliance!$I$2:$I$455,$A17, HCBSCompliance!$D$2:$D$455, "*920*", HCBSCompliance!$FA$2:$FA$455,"*yes*", HCBSCompliance!$G$2:$G$455, "*Completed*") + COUNTIFS(HCBSCompliance!$I$2:$I$455,$A17, HCBSCompliance!$D$2:$D$455, "096", HCBSCompliance!$FA$2:$FA$455,"*yes*", HCBSCompliance!$G$2:$G$455, "*Submitted*") + COUNTIFS(HCBSCompliance!$I$2:$I$455,$A17, HCBSCompliance!$D$2:$D$455, "*113*", HCBSCompliance!$FA$2:$FA$455,"*yes*", HCBSCompliance!$G$2:$G$455, "*Submitted*") + COUNTIFS(HCBSCompliance!$I$2:$I$455,$A17, HCBSCompliance!$D$2:$D$455, "*904*", HCBSCompliance!$FA$2:$FA$455,"*yes*", HCBSCompliance!$G$2:$G$455, "*Submitted*") + COUNTIFS(HCBSCompliance!$I$2:$I$455,$A17, HCBSCompliance!$D$2:$D$455, "*905*", HCBSCompliance!$FA$2:$FA$455,"*yes*", HCBSCompliance!$G$2:$G$455, "*Submitted*") + COUNTIFS(HCBSCompliance!$I$2:$I$455,$A17, HCBSCompliance!$D$2:$D$455, "*915*", HCBSCompliance!$FA$2:$FA$455,"*yes*", HCBSCompliance!$G$2:$G$455, "*Submitted*") + COUNTIFS(HCBSCompliance!$I$2:$I$455,$A17, HCBSCompliance!$D$2:$D$455, "*910*", HCBSCompliance!$FA$2:$FA$455,"*yes*", HCBSCompliance!$G$2:$G$455, "*Submitted*") + COUNTIFS(HCBSCompliance!$I$2:$I$455,$A17, HCBSCompliance!$D$2:$D$455, "*920*", HCBSCompliance!$FA$2:$FA$455,"*yes*", HCBSCompliance!$G$2:$G$455, "*Submitted*"))  /  $C17, "n/a")</f>
        <v>n/a</v>
      </c>
      <c r="G17" s="57" t="str">
        <f>IFERROR((COUNTIFS(HCBSCompliance!$D$2:$D$455, "096", HCBSCompliance!$I$2:$I$455, $A17, HCBSCompliance!$G$2:$G$455, "*Completed*", HCBSCompliance!$FE$2:$FE$455, "TRUE") + COUNTIFS(HCBSCompliance!$D$2:$D$455, "*113*", HCBSCompliance!$I$2:$I$455, $A17, HCBSCompliance!$G$2:$G$455, "*Completed*", HCBSCompliance!$FE$2:$FE$455, "TRUE") + COUNTIFS(HCBSCompliance!$D$2:$D$455, "*904*", HCBSCompliance!$I$2:$I$455, $A17, HCBSCompliance!$G$2:$G$455, "*Completed*", HCBSCompliance!$FE$2:$FE$455, "TRUE") + COUNTIFS(HCBSCompliance!$D$2:$D$455, "*905*", HCBSCompliance!$I$2:$I$455, $A17, HCBSCompliance!$G$2:$G$455, "*Completed*", HCBSCompliance!$FE$2:$FE$455, "TRUE") + COUNTIFS(HCBSCompliance!$D$2:$D$455, "*915*", HCBSCompliance!$I$2:$I$455, $A17, HCBSCompliance!$G$2:$G$455, "*Completed*", HCBSCompliance!$FE$2:$FE$455, "TRUE") + COUNTIFS(HCBSCompliance!$D$2:$D$455, "*910*", HCBSCompliance!$I$2:$I$455, $A17, HCBSCompliance!$G$2:$G$455, "*Completed*", HCBSCompliance!$FE$2:$FE$455, "TRUE") + COUNTIFS(HCBSCompliance!$D$2:$D$455, "*920*", HCBSCompliance!$I$2:$I$455, $A17, HCBSCompliance!$G$2:$G$455, "*Completed*", HCBSCompliance!$FE$2:$FE$455, "TRUE") + COUNTIFS(HCBSCompliance!$D$2:$D$455, "096", HCBSCompliance!$I$2:$I$455, $A17, HCBSCompliance!$G$2:$G$455, "*Submitted*", HCBSCompliance!$FE$2:$FE$455, "TRUE") + COUNTIFS(HCBSCompliance!$D$2:$D$455, "*113*", HCBSCompliance!$I$2:$I$455, $A17, HCBSCompliance!$G$2:$G$455, "*Submitted*", HCBSCompliance!$FE$2:$FE$455, "TRUE") + COUNTIFS(HCBSCompliance!$D$2:$D$455, "*904*", HCBSCompliance!$I$2:$I$455, $A17, HCBSCompliance!$G$2:$G$455, "*Submitted*", HCBSCompliance!$FE$2:$FE$455, "TRUE") + COUNTIFS(HCBSCompliance!$D$2:$D$455, "*905*", HCBSCompliance!$I$2:$I$455, $A17, HCBSCompliance!$G$2:$G$455, "*Submitted*", HCBSCompliance!$FE$2:$FE$455, "TRUE") + COUNTIFS(HCBSCompliance!$D$2:$D$455, "*915*", HCBSCompliance!$I$2:$I$455, $A17, HCBSCompliance!$G$2:$G$455, "*Submitted*", HCBSCompliance!$FE$2:$FE$455, "TRUE") + COUNTIFS(HCBSCompliance!$D$2:$D$455, "*910*", HCBSCompliance!$I$2:$I$455, $A17, HCBSCompliance!$G$2:$G$455, "*Submitted*", HCBSCompliance!$FE$2:$FE$455, "TRUE") + COUNTIFS(HCBSCompliance!$D$2:$D$455, "*920*", HCBSCompliance!$I$2:$I$455, $A17, HCBSCompliance!$G$2:$G$455, "*Submitted*", HCBSCompliance!$FE$2:$FE$455, "TRUE")) /  $C17, "n/a")</f>
        <v>n/a</v>
      </c>
      <c r="H17" s="57"/>
      <c r="I17" s="55">
        <f>COUNTIFS(HCBSCompliance!$I$2:$I$455,$A17, HCBSCompliance!$D$2:$D$455, "096", HCBSCompliance!$G$2:$G$455,"*Completed*", HCBSCompliance!$BC$2:$BC$455,"*Partially*")   + COUNTIFS(HCBSCompliance!$I$2:$I$455,$A17, HCBSCompliance!$D$2:$D$455, "*113*", HCBSCompliance!$G$2:$G$455,"*Completed*", HCBSCompliance!$BC$2:$BC$455,"*Partially*")   + COUNTIFS(HCBSCompliance!$I$2:$I$455,$A17, HCBSCompliance!$D$2:$D$455, "*904*", HCBSCompliance!$G$2:$G$455,"*Completed*", HCBSCompliance!$BC$2:$BC$455,"*Partially*")   + COUNTIFS(HCBSCompliance!$I$2:$I$455,$A17, HCBSCompliance!$D$2:$D$455, "*905*", HCBSCompliance!$G$2:$G$455,"*Completed*", HCBSCompliance!$BC$2:$BC$455,"*Partially*")   + COUNTIFS(HCBSCompliance!$I$2:$I$455,$A17, HCBSCompliance!$D$2:$D$455, "*915*", HCBSCompliance!$G$2:$G$455,"*Completed*", HCBSCompliance!$BC$2:$BC$455,"*Partially*")   + COUNTIFS(HCBSCompliance!$I$2:$I$455,$A17, HCBSCompliance!$D$2:$D$455, "*910*", HCBSCompliance!$G$2:$G$455,"*Completed*", HCBSCompliance!$BC$2:$BC$455,"*Partially*")   + COUNTIFS(HCBSCompliance!$I$2:$I$455,$A17, HCBSCompliance!$D$2:$D$455, "*920*", HCBSCompliance!$G$2:$G$455,"*Completed*", HCBSCompliance!$BC$2:$BC$455,"*Partially*")   + COUNTIFS(HCBSCompliance!$I$2:$I$455,$A17, HCBSCompliance!$D$2:$D$455, "096", HCBSCompliance!$G$2:$G$455,"*Submitted*", HCBSCompliance!$BC$2:$BC$455,"*Partially*")   + COUNTIFS(HCBSCompliance!$I$2:$I$455,$A17, HCBSCompliance!$D$2:$D$455, "*113*", HCBSCompliance!$G$2:$G$455,"*Submitted*", HCBSCompliance!$BC$2:$BC$455,"*Partially*")   + COUNTIFS(HCBSCompliance!$I$2:$I$455,$A17, HCBSCompliance!$D$2:$D$455, "*904*", HCBSCompliance!$G$2:$G$455,"*Submitted*", HCBSCompliance!$BC$2:$BC$455,"*Partially*")   + COUNTIFS(HCBSCompliance!$I$2:$I$455,$A17, HCBSCompliance!$D$2:$D$455, "*905*", HCBSCompliance!$G$2:$G$455,"*Submitted*", HCBSCompliance!$BC$2:$BC$455,"*Partially*")   + COUNTIFS(HCBSCompliance!$I$2:$I$455,$A17, HCBSCompliance!$D$2:$D$455, "*915*", HCBSCompliance!$G$2:$G$455,"*Submitted*", HCBSCompliance!$BC$2:$BC$455,"*Partially*")   + COUNTIFS(HCBSCompliance!$I$2:$I$455,$A17, HCBSCompliance!$D$2:$D$455, "*910*", HCBSCompliance!$G$2:$G$455,"*Submitted*", HCBSCompliance!$BC$2:$BC$455,"*Partially*")   + COUNTIFS(HCBSCompliance!$I$2:$I$455,$A17, HCBSCompliance!$D$2:$D$455, "*920*", HCBSCompliance!$G$2:$G$455,"*Submitted*", HCBSCompliance!$BC$2:$BC$455,"*Partially*")   + COUNTIFS(HCBSCompliance!$I$2:$I$455,$A17, HCBSCompliance!$D$2:$D$455, "096", HCBSCompliance!$G$2:$G$455,"*Completed*", HCBSCompliance!$BC$2:$BC$455,"*NotMet*")   + COUNTIFS(HCBSCompliance!$I$2:$I$455,$A17, HCBSCompliance!$D$2:$D$455, "*113*", HCBSCompliance!$G$2:$G$455,"*Completed*", HCBSCompliance!$BC$2:$BC$455,"*NotMet*")   + COUNTIFS(HCBSCompliance!$I$2:$I$455,$A17, HCBSCompliance!$D$2:$D$455, "*904*", HCBSCompliance!$G$2:$G$455,"*Completed*", HCBSCompliance!$BC$2:$BC$455,"*NotMet*")   + COUNTIFS(HCBSCompliance!$I$2:$I$455,$A17, HCBSCompliance!$D$2:$D$455, "*905*", HCBSCompliance!$G$2:$G$455,"*Completed*", HCBSCompliance!$BC$2:$BC$455,"*NotMet*")   + COUNTIFS(HCBSCompliance!$I$2:$I$455,$A17, HCBSCompliance!$D$2:$D$455, "*915*", HCBSCompliance!$G$2:$G$455,"*Completed*", HCBSCompliance!$BC$2:$BC$455,"*NotMet*")   + COUNTIFS(HCBSCompliance!$I$2:$I$455,$A17, HCBSCompliance!$D$2:$D$455, "*910*", HCBSCompliance!$G$2:$G$455,"*Completed*", HCBSCompliance!$BC$2:$BC$455,"*NotMet*")   + COUNTIFS(HCBSCompliance!$I$2:$I$455,$A17, HCBSCompliance!$D$2:$D$455, "*920*", HCBSCompliance!$G$2:$G$455,"*Completed*", HCBSCompliance!$BC$2:$BC$455,"*NotMet*")   + COUNTIFS(HCBSCompliance!$I$2:$I$455,$A17, HCBSCompliance!$D$2:$D$455, "096", HCBSCompliance!$G$2:$G$455,"*Submitted*", HCBSCompliance!$BC$2:$BC$455,"*NotMet*")   + COUNTIFS(HCBSCompliance!$I$2:$I$455,$A17, HCBSCompliance!$D$2:$D$455, "*113*", HCBSCompliance!$G$2:$G$455,"*Submitted*", HCBSCompliance!$BC$2:$BC$455,"*NotMet*")   + COUNTIFS(HCBSCompliance!$I$2:$I$455,$A17, HCBSCompliance!$D$2:$D$455, "*904*", HCBSCompliance!$G$2:$G$455,"*Submitted*", HCBSCompliance!$BC$2:$BC$455,"*NotMet*")   + COUNTIFS(HCBSCompliance!$I$2:$I$455,$A17, HCBSCompliance!$D$2:$D$455, "*905*", HCBSCompliance!$G$2:$G$455,"*Submitted*", HCBSCompliance!$BC$2:$BC$455,"*NotMet*")   + COUNTIFS(HCBSCompliance!$I$2:$I$455,$A17, HCBSCompliance!$D$2:$D$455, "*915*", HCBSCompliance!$G$2:$G$455,"*Submitted*", HCBSCompliance!$BC$2:$BC$455,"*NotMet*")   + COUNTIFS(HCBSCompliance!$I$2:$I$455,$A17, HCBSCompliance!$D$2:$D$455, "*910*", HCBSCompliance!$G$2:$G$455,"*Submitted*", HCBSCompliance!$BC$2:$BC$455,"*NotMet*")   + COUNTIFS(HCBSCompliance!$I$2:$I$455,$A17, HCBSCompliance!$D$2:$D$455, "*920*", HCBSCompliance!$G$2:$G$455,"*Submitted*", HCBSCompliance!$BC$2:$BC$455,"*NotMet*")</f>
        <v>0</v>
      </c>
      <c r="J17" s="55">
        <f>COUNTIFS(HCBSCompliance!$I$2:$I$455,$A17, HCBSCompliance!$D$2:$D$455, "096", HCBSCompliance!$G$2:$G$455,"*Completed*", HCBSCompliance!$BI$2:$BI$455,"*Partially*")   + COUNTIFS(HCBSCompliance!$I$2:$I$455,$A17, HCBSCompliance!$D$2:$D$455, "*113*", HCBSCompliance!$G$2:$G$455,"*Completed*", HCBSCompliance!$BI$2:$BI$455,"*Partially*")   + COUNTIFS(HCBSCompliance!$I$2:$I$455,$A17, HCBSCompliance!$D$2:$D$455, "*904*", HCBSCompliance!$G$2:$G$455,"*Completed*", HCBSCompliance!$BI$2:$BI$455,"*Partially*")   + COUNTIFS(HCBSCompliance!$I$2:$I$455,$A17, HCBSCompliance!$D$2:$D$455, "*905*", HCBSCompliance!$G$2:$G$455,"*Completed*", HCBSCompliance!$BI$2:$BI$455,"*Partially*")   + COUNTIFS(HCBSCompliance!$I$2:$I$455,$A17, HCBSCompliance!$D$2:$D$455, "*915*", HCBSCompliance!$G$2:$G$455,"*Completed*", HCBSCompliance!$BI$2:$BI$455,"*Partially*")   + COUNTIFS(HCBSCompliance!$I$2:$I$455,$A17, HCBSCompliance!$D$2:$D$455, "*910*", HCBSCompliance!$G$2:$G$455,"*Completed*", HCBSCompliance!$BI$2:$BI$455,"*Partially*")   + COUNTIFS(HCBSCompliance!$I$2:$I$455,$A17, HCBSCompliance!$D$2:$D$455, "*920*", HCBSCompliance!$G$2:$G$455,"*Completed*", HCBSCompliance!$BI$2:$BI$455,"*Partially*")   + COUNTIFS(HCBSCompliance!$I$2:$I$455,$A17, HCBSCompliance!$D$2:$D$455, "096", HCBSCompliance!$G$2:$G$455,"*Submitted*", HCBSCompliance!$BI$2:$BI$455,"*Partially*")   + COUNTIFS(HCBSCompliance!$I$2:$I$455,$A17, HCBSCompliance!$D$2:$D$455, "*113*", HCBSCompliance!$G$2:$G$455,"*Submitted*", HCBSCompliance!$BI$2:$BI$455,"*Partially*")   + COUNTIFS(HCBSCompliance!$I$2:$I$455,$A17, HCBSCompliance!$D$2:$D$455, "*904*", HCBSCompliance!$G$2:$G$455,"*Submitted*", HCBSCompliance!$BI$2:$BI$455,"*Partially*")   + COUNTIFS(HCBSCompliance!$I$2:$I$455,$A17, HCBSCompliance!$D$2:$D$455, "*905*", HCBSCompliance!$G$2:$G$455,"*Submitted*", HCBSCompliance!$BI$2:$BI$455,"*Partially*")   + COUNTIFS(HCBSCompliance!$I$2:$I$455,$A17, HCBSCompliance!$D$2:$D$455, "*915*", HCBSCompliance!$G$2:$G$455,"*Submitted*", HCBSCompliance!$BI$2:$BI$455,"*Partially*")   + COUNTIFS(HCBSCompliance!$I$2:$I$455,$A17, HCBSCompliance!$D$2:$D$455, "*910*", HCBSCompliance!$G$2:$G$455,"*Submitted*", HCBSCompliance!$BI$2:$BI$455,"*Partially*")   + COUNTIFS(HCBSCompliance!$I$2:$I$455,$A17, HCBSCompliance!$D$2:$D$455, "*920*", HCBSCompliance!$G$2:$G$455,"*Submitted*", HCBSCompliance!$BI$2:$BI$455,"*Partially*")   + COUNTIFS(HCBSCompliance!$I$2:$I$455,$A17, HCBSCompliance!$D$2:$D$455, "096", HCBSCompliance!$G$2:$G$455,"*Completed*", HCBSCompliance!$BI$2:$BI$455,"*No*")   + COUNTIFS(HCBSCompliance!$I$2:$I$455,$A17, HCBSCompliance!$D$2:$D$455, "*113*", HCBSCompliance!$G$2:$G$455,"*Completed*", HCBSCompliance!$BI$2:$BI$455,"*No*")   + COUNTIFS(HCBSCompliance!$I$2:$I$455,$A17, HCBSCompliance!$D$2:$D$455, "*904*", HCBSCompliance!$G$2:$G$455,"*Completed*", HCBSCompliance!$BI$2:$BI$455,"*No*")   + COUNTIFS(HCBSCompliance!$I$2:$I$455,$A17, HCBSCompliance!$D$2:$D$455, "*905*", HCBSCompliance!$G$2:$G$455,"*Completed*", HCBSCompliance!$BI$2:$BI$455,"*No*")   + COUNTIFS(HCBSCompliance!$I$2:$I$455,$A17, HCBSCompliance!$D$2:$D$455, "*915*", HCBSCompliance!$G$2:$G$455,"*Completed*", HCBSCompliance!$BI$2:$BI$455,"*No*")   + COUNTIFS(HCBSCompliance!$I$2:$I$455,$A17, HCBSCompliance!$D$2:$D$455, "*910*", HCBSCompliance!$G$2:$G$455,"*Completed*", HCBSCompliance!$BI$2:$BI$455,"*No*")   + COUNTIFS(HCBSCompliance!$I$2:$I$455,$A17, HCBSCompliance!$D$2:$D$455, "*920*", HCBSCompliance!$G$2:$G$455,"*Completed*", HCBSCompliance!$BI$2:$BI$455,"*No*")   + COUNTIFS(HCBSCompliance!$I$2:$I$455,$A17, HCBSCompliance!$D$2:$D$455, "096", HCBSCompliance!$G$2:$G$455,"*Submitted*", HCBSCompliance!$BI$2:$BI$455,"*No*")   + COUNTIFS(HCBSCompliance!$I$2:$I$455,$A17, HCBSCompliance!$D$2:$D$455, "*113*", HCBSCompliance!$G$2:$G$455,"*Submitted*", HCBSCompliance!$BI$2:$BI$455,"*No*")   + COUNTIFS(HCBSCompliance!$I$2:$I$455,$A17, HCBSCompliance!$D$2:$D$455, "*904*", HCBSCompliance!$G$2:$G$455,"*Submitted*", HCBSCompliance!$BI$2:$BI$455,"*No*")   + COUNTIFS(HCBSCompliance!$I$2:$I$455,$A17, HCBSCompliance!$D$2:$D$455, "*905*", HCBSCompliance!$G$2:$G$455,"*Submitted*", HCBSCompliance!$BI$2:$BI$455,"*No*")   + COUNTIFS(HCBSCompliance!$I$2:$I$455,$A17, HCBSCompliance!$D$2:$D$455, "*915*", HCBSCompliance!$G$2:$G$455,"*Submitted*", HCBSCompliance!$BI$2:$BI$455,"*No*")   + COUNTIFS(HCBSCompliance!$I$2:$I$455,$A17, HCBSCompliance!$D$2:$D$455, "*910*", HCBSCompliance!$G$2:$G$455,"*Submitted*", HCBSCompliance!$BI$2:$BI$455,"*No*")   + COUNTIFS(HCBSCompliance!$I$2:$I$455,$A17, HCBSCompliance!$D$2:$D$455, "*920*", HCBSCompliance!$G$2:$G$455,"*Submitted*", HCBSCompliance!$BI$2:$BI$455,"*No*")</f>
        <v>0</v>
      </c>
      <c r="K17" s="55">
        <f>COUNTIFS(HCBSCompliance!$I$2:$I$455,$A17, HCBSCompliance!$D$2:$D$455, "096", HCBSCompliance!$G$2:$G$455,"*Completed*", HCBSCompliance!$CK$2:$CK$455,"*Partially*")   + COUNTIFS(HCBSCompliance!$I$2:$I$455,$A17, HCBSCompliance!$D$2:$D$455, "*113*", HCBSCompliance!$G$2:$G$455,"*Completed*", HCBSCompliance!$CK$2:$CK$455,"*Partially*")   + COUNTIFS(HCBSCompliance!$I$2:$I$455,$A17, HCBSCompliance!$D$2:$D$455, "*904*", HCBSCompliance!$G$2:$G$455,"*Completed*", HCBSCompliance!$CK$2:$CK$455,"*Partially*")   + COUNTIFS(HCBSCompliance!$I$2:$I$455,$A17, HCBSCompliance!$D$2:$D$455, "*905*", HCBSCompliance!$G$2:$G$455,"*Completed*", HCBSCompliance!$CK$2:$CK$455,"*Partially*")   + COUNTIFS(HCBSCompliance!$I$2:$I$455,$A17, HCBSCompliance!$D$2:$D$455, "*915*", HCBSCompliance!$G$2:$G$455,"*Completed*", HCBSCompliance!$CK$2:$CK$455,"*Partially*")   + COUNTIFS(HCBSCompliance!$I$2:$I$455,$A17, HCBSCompliance!$D$2:$D$455, "*910*", HCBSCompliance!$G$2:$G$455,"*Completed*", HCBSCompliance!$CK$2:$CK$455,"*Partially*")   + COUNTIFS(HCBSCompliance!$I$2:$I$455,$A17, HCBSCompliance!$D$2:$D$455, "*920*", HCBSCompliance!$G$2:$G$455,"*Completed*", HCBSCompliance!$CK$2:$CK$455,"*Partially*")   + COUNTIFS(HCBSCompliance!$I$2:$I$455,$A17, HCBSCompliance!$D$2:$D$455, "096", HCBSCompliance!$G$2:$G$455,"*Submitted*", HCBSCompliance!$CK$2:$CK$455,"*Partially*")   + COUNTIFS(HCBSCompliance!$I$2:$I$455,$A17, HCBSCompliance!$D$2:$D$455, "*113*", HCBSCompliance!$G$2:$G$455,"*Submitted*", HCBSCompliance!$CK$2:$CK$455,"*Partially*")   + COUNTIFS(HCBSCompliance!$I$2:$I$455,$A17, HCBSCompliance!$D$2:$D$455, "*904*", HCBSCompliance!$G$2:$G$455,"*Submitted*", HCBSCompliance!$CK$2:$CK$455,"*Partially*")   + COUNTIFS(HCBSCompliance!$I$2:$I$455,$A17, HCBSCompliance!$D$2:$D$455, "*905*", HCBSCompliance!$G$2:$G$455,"*Submitted*", HCBSCompliance!$CK$2:$CK$455,"*Partially*")   + COUNTIFS(HCBSCompliance!$I$2:$I$455,$A17, HCBSCompliance!$D$2:$D$455, "*915*", HCBSCompliance!$G$2:$G$455,"*Submitted*", HCBSCompliance!$CK$2:$CK$455,"*Partially*")   + COUNTIFS(HCBSCompliance!$I$2:$I$455,$A17, HCBSCompliance!$D$2:$D$455, "*910*", HCBSCompliance!$G$2:$G$455,"*Submitted*", HCBSCompliance!$CK$2:$CK$455,"*Partially*")   + COUNTIFS(HCBSCompliance!$I$2:$I$455,$A17, HCBSCompliance!$D$2:$D$455, "*920*", HCBSCompliance!$G$2:$G$455,"*Submitted*", HCBSCompliance!$CK$2:$CK$455,"*Partially*")   + COUNTIFS(HCBSCompliance!$I$2:$I$455,$A17, HCBSCompliance!$D$2:$D$455, "096", HCBSCompliance!$G$2:$G$455,"*Completed*", HCBSCompliance!$CK$2:$CK$455,"*No*")   + COUNTIFS(HCBSCompliance!$I$2:$I$455,$A17, HCBSCompliance!$D$2:$D$455, "*113*", HCBSCompliance!$G$2:$G$455,"*Completed*", HCBSCompliance!$CK$2:$CK$455,"*No*")   + COUNTIFS(HCBSCompliance!$I$2:$I$455,$A17, HCBSCompliance!$D$2:$D$455, "*904*", HCBSCompliance!$G$2:$G$455,"*Completed*", HCBSCompliance!$CK$2:$CK$455,"*No*")   + COUNTIFS(HCBSCompliance!$I$2:$I$455,$A17, HCBSCompliance!$D$2:$D$455, "*905*", HCBSCompliance!$G$2:$G$455,"*Completed*", HCBSCompliance!$CK$2:$CK$455,"*No*")   + COUNTIFS(HCBSCompliance!$I$2:$I$455,$A17, HCBSCompliance!$D$2:$D$455, "*915*", HCBSCompliance!$G$2:$G$455,"*Completed*", HCBSCompliance!$CK$2:$CK$455,"*No*")   + COUNTIFS(HCBSCompliance!$I$2:$I$455,$A17, HCBSCompliance!$D$2:$D$455, "*910*", HCBSCompliance!$G$2:$G$455,"*Completed*", HCBSCompliance!$CK$2:$CK$455,"*No*")   + COUNTIFS(HCBSCompliance!$I$2:$I$455,$A17, HCBSCompliance!$D$2:$D$455, "*920*", HCBSCompliance!$G$2:$G$455,"*Completed*", HCBSCompliance!$CK$2:$CK$455,"*No*")   + COUNTIFS(HCBSCompliance!$I$2:$I$455,$A17, HCBSCompliance!$D$2:$D$455, "096", HCBSCompliance!$G$2:$G$455,"*Submitted*", HCBSCompliance!$CK$2:$CK$455,"*No*")   + COUNTIFS(HCBSCompliance!$I$2:$I$455,$A17, HCBSCompliance!$D$2:$D$455, "*113*", HCBSCompliance!$G$2:$G$455,"*Submitted*", HCBSCompliance!$CK$2:$CK$455,"*No*")   + COUNTIFS(HCBSCompliance!$I$2:$I$455,$A17, HCBSCompliance!$D$2:$D$455, "*904*", HCBSCompliance!$G$2:$G$455,"*Submitted*", HCBSCompliance!$CK$2:$CK$455,"*No*")   + COUNTIFS(HCBSCompliance!$I$2:$I$455,$A17, HCBSCompliance!$D$2:$D$455, "*905*", HCBSCompliance!$G$2:$G$455,"*Submitted*", HCBSCompliance!$CK$2:$CK$455,"*No*")   + COUNTIFS(HCBSCompliance!$I$2:$I$455,$A17, HCBSCompliance!$D$2:$D$455, "*915*", HCBSCompliance!$G$2:$G$455,"*Submitted*", HCBSCompliance!$CK$2:$CK$455,"*No*")   + COUNTIFS(HCBSCompliance!$I$2:$I$455,$A17, HCBSCompliance!$D$2:$D$455, "*910*", HCBSCompliance!$G$2:$G$455,"*Submitted*", HCBSCompliance!$CK$2:$CK$455,"*No*")   + COUNTIFS(HCBSCompliance!$I$2:$I$455,$A17, HCBSCompliance!$D$2:$D$455, "*920*", HCBSCompliance!$G$2:$G$455,"*Submitted*", HCBSCompliance!$CK$2:$CK$455,"*No*")</f>
        <v>0</v>
      </c>
      <c r="L17" s="55">
        <f>COUNTIFS(HCBSCompliance!$I$2:$I$455,$A17, HCBSCompliance!$D$2:$D$455, "096", HCBSCompliance!$G$2:$G$455,"*Completed*", HCBSCompliance!$CY$2:$CY$455,"*Partially*")   + COUNTIFS(HCBSCompliance!$I$2:$I$455,$A17, HCBSCompliance!$D$2:$D$455, "*113*", HCBSCompliance!$G$2:$G$455,"*Completed*", HCBSCompliance!$CY$2:$CY$455,"*Partially*")   + COUNTIFS(HCBSCompliance!$I$2:$I$455,$A17, HCBSCompliance!$D$2:$D$455, "*904*", HCBSCompliance!$G$2:$G$455,"*Completed*", HCBSCompliance!$CY$2:$CY$455,"*Partially*")   + COUNTIFS(HCBSCompliance!$I$2:$I$455,$A17, HCBSCompliance!$D$2:$D$455, "*905*", HCBSCompliance!$G$2:$G$455,"*Completed*", HCBSCompliance!$CY$2:$CY$455,"*Partially*")   + COUNTIFS(HCBSCompliance!$I$2:$I$455,$A17, HCBSCompliance!$D$2:$D$455, "*915*", HCBSCompliance!$G$2:$G$455,"*Completed*", HCBSCompliance!$CY$2:$CY$455,"*Partially*")   + COUNTIFS(HCBSCompliance!$I$2:$I$455,$A17, HCBSCompliance!$D$2:$D$455, "*910*", HCBSCompliance!$G$2:$G$455,"*Completed*", HCBSCompliance!$CY$2:$CY$455,"*Partially*")   + COUNTIFS(HCBSCompliance!$I$2:$I$455,$A17, HCBSCompliance!$D$2:$D$455, "*920*", HCBSCompliance!$G$2:$G$455,"*Completed*", HCBSCompliance!$CY$2:$CY$455,"*Partially*")   + COUNTIFS(HCBSCompliance!$I$2:$I$455,$A17, HCBSCompliance!$D$2:$D$455, "096", HCBSCompliance!$G$2:$G$455,"*Submitted*", HCBSCompliance!$CY$2:$CY$455,"*Partially*")   + COUNTIFS(HCBSCompliance!$I$2:$I$455,$A17, HCBSCompliance!$D$2:$D$455, "*113*", HCBSCompliance!$G$2:$G$455,"*Submitted*", HCBSCompliance!$CY$2:$CY$455,"*Partially*")   + COUNTIFS(HCBSCompliance!$I$2:$I$455,$A17, HCBSCompliance!$D$2:$D$455, "*904*", HCBSCompliance!$G$2:$G$455,"*Submitted*", HCBSCompliance!$CY$2:$CY$455,"*Partially*")   + COUNTIFS(HCBSCompliance!$I$2:$I$455,$A17, HCBSCompliance!$D$2:$D$455, "*905*", HCBSCompliance!$G$2:$G$455,"*Submitted*", HCBSCompliance!$CY$2:$CY$455,"*Partially*")   + COUNTIFS(HCBSCompliance!$I$2:$I$455,$A17, HCBSCompliance!$D$2:$D$455, "*915*", HCBSCompliance!$G$2:$G$455,"*Submitted*", HCBSCompliance!$CY$2:$CY$455,"*Partially*")   + COUNTIFS(HCBSCompliance!$I$2:$I$455,$A17, HCBSCompliance!$D$2:$D$455, "*910*", HCBSCompliance!$G$2:$G$455,"*Submitted*", HCBSCompliance!$CY$2:$CY$455,"*Partially*")   + COUNTIFS(HCBSCompliance!$I$2:$I$455,$A17, HCBSCompliance!$D$2:$D$455, "*920*", HCBSCompliance!$G$2:$G$455,"*Submitted*", HCBSCompliance!$CY$2:$CY$455,"*Partially*")   + COUNTIFS(HCBSCompliance!$I$2:$I$455,$A17, HCBSCompliance!$D$2:$D$455, "096", HCBSCompliance!$G$2:$G$455,"*Completed*", HCBSCompliance!$CY$2:$CY$455,"*No*")   + COUNTIFS(HCBSCompliance!$I$2:$I$455,$A17, HCBSCompliance!$D$2:$D$455, "*113*", HCBSCompliance!$G$2:$G$455,"*Completed*", HCBSCompliance!$CY$2:$CY$455,"*No*")   + COUNTIFS(HCBSCompliance!$I$2:$I$455,$A17, HCBSCompliance!$D$2:$D$455, "*904*", HCBSCompliance!$G$2:$G$455,"*Completed*", HCBSCompliance!$CY$2:$CY$455,"*No*")   + COUNTIFS(HCBSCompliance!$I$2:$I$455,$A17, HCBSCompliance!$D$2:$D$455, "*905*", HCBSCompliance!$G$2:$G$455,"*Completed*", HCBSCompliance!$CY$2:$CY$455,"*No*")   + COUNTIFS(HCBSCompliance!$I$2:$I$455,$A17, HCBSCompliance!$D$2:$D$455, "*915*", HCBSCompliance!$G$2:$G$455,"*Completed*", HCBSCompliance!$CY$2:$CY$455,"*No*")   + COUNTIFS(HCBSCompliance!$I$2:$I$455,$A17, HCBSCompliance!$D$2:$D$455, "*910*", HCBSCompliance!$G$2:$G$455,"*Completed*", HCBSCompliance!$CY$2:$CY$455,"*No*")   + COUNTIFS(HCBSCompliance!$I$2:$I$455,$A17, HCBSCompliance!$D$2:$D$455, "*920*", HCBSCompliance!$G$2:$G$455,"*Completed*", HCBSCompliance!$CY$2:$CY$455,"*No*")   + COUNTIFS(HCBSCompliance!$I$2:$I$455,$A17, HCBSCompliance!$D$2:$D$455, "096", HCBSCompliance!$G$2:$G$455,"*Submitted*", HCBSCompliance!$CY$2:$CY$455,"*No*")   + COUNTIFS(HCBSCompliance!$I$2:$I$455,$A17, HCBSCompliance!$D$2:$D$455, "*113*", HCBSCompliance!$G$2:$G$455,"*Submitted*", HCBSCompliance!$CY$2:$CY$455,"*No*")   + COUNTIFS(HCBSCompliance!$I$2:$I$455,$A17, HCBSCompliance!$D$2:$D$455, "*904*", HCBSCompliance!$G$2:$G$455,"*Submitted*", HCBSCompliance!$CY$2:$CY$455,"*No*")   + COUNTIFS(HCBSCompliance!$I$2:$I$455,$A17, HCBSCompliance!$D$2:$D$455, "*905*", HCBSCompliance!$G$2:$G$455,"*Submitted*", HCBSCompliance!$CY$2:$CY$455,"*No*")   + COUNTIFS(HCBSCompliance!$I$2:$I$455,$A17, HCBSCompliance!$D$2:$D$455, "*915*", HCBSCompliance!$G$2:$G$455,"*Submitted*", HCBSCompliance!$CY$2:$CY$455,"*No*")   + COUNTIFS(HCBSCompliance!$I$2:$I$455,$A17, HCBSCompliance!$D$2:$D$455, "*910*", HCBSCompliance!$G$2:$G$455,"*Submitted*", HCBSCompliance!$CY$2:$CY$455,"*No*")   + COUNTIFS(HCBSCompliance!$I$2:$I$455,$A17, HCBSCompliance!$D$2:$D$455, "*920*", HCBSCompliance!$G$2:$G$455,"*Submitted*", HCBSCompliance!$CY$2:$CY$455,"*No*")</f>
        <v>0</v>
      </c>
      <c r="M17" s="55">
        <f>COUNTIFS(HCBSCompliance!$I$2:$I$455,$A17, HCBSCompliance!$D$2:$D$455, "096", HCBSCompliance!$G$2:$G$455,"*Completed*", HCBSCompliance!$DI$2:$DI$455,"*Partially*")   + COUNTIFS(HCBSCompliance!$I$2:$I$455,$A17, HCBSCompliance!$D$2:$D$455, "*113*", HCBSCompliance!$G$2:$G$455,"*Completed*", HCBSCompliance!$DI$2:$DI$455,"*Partially*")   + COUNTIFS(HCBSCompliance!$I$2:$I$455,$A17, HCBSCompliance!$D$2:$D$455, "*904*", HCBSCompliance!$G$2:$G$455,"*Completed*", HCBSCompliance!$DI$2:$DI$455,"*Partially*")   + COUNTIFS(HCBSCompliance!$I$2:$I$455,$A17, HCBSCompliance!$D$2:$D$455, "*905*", HCBSCompliance!$G$2:$G$455,"*Completed*", HCBSCompliance!$DI$2:$DI$455,"*Partially*")   + COUNTIFS(HCBSCompliance!$I$2:$I$455,$A17, HCBSCompliance!$D$2:$D$455, "*915*", HCBSCompliance!$G$2:$G$455,"*Completed*", HCBSCompliance!$DI$2:$DI$455,"*Partially*")   + COUNTIFS(HCBSCompliance!$I$2:$I$455,$A17, HCBSCompliance!$D$2:$D$455, "*910*", HCBSCompliance!$G$2:$G$455,"*Completed*", HCBSCompliance!$DI$2:$DI$455,"*Partially*")   + COUNTIFS(HCBSCompliance!$I$2:$I$455,$A17, HCBSCompliance!$D$2:$D$455, "*920*", HCBSCompliance!$G$2:$G$455,"*Completed*", HCBSCompliance!$DI$2:$DI$455,"*Partially*")   + COUNTIFS(HCBSCompliance!$I$2:$I$455,$A17, HCBSCompliance!$D$2:$D$455, "096", HCBSCompliance!$G$2:$G$455,"*Submitted*", HCBSCompliance!$DI$2:$DI$455,"*Partially*")   + COUNTIFS(HCBSCompliance!$I$2:$I$455,$A17, HCBSCompliance!$D$2:$D$455, "*113*", HCBSCompliance!$G$2:$G$455,"*Submitted*", HCBSCompliance!$DI$2:$DI$455,"*Partially*")   + COUNTIFS(HCBSCompliance!$I$2:$I$455,$A17, HCBSCompliance!$D$2:$D$455, "*904*", HCBSCompliance!$G$2:$G$455,"*Submitted*", HCBSCompliance!$DI$2:$DI$455,"*Partially*")   + COUNTIFS(HCBSCompliance!$I$2:$I$455,$A17, HCBSCompliance!$D$2:$D$455, "*905*", HCBSCompliance!$G$2:$G$455,"*Submitted*", HCBSCompliance!$DI$2:$DI$455,"*Partially*")   + COUNTIFS(HCBSCompliance!$I$2:$I$455,$A17, HCBSCompliance!$D$2:$D$455, "*915*", HCBSCompliance!$G$2:$G$455,"*Submitted*", HCBSCompliance!$DI$2:$DI$455,"*Partially*")   + COUNTIFS(HCBSCompliance!$I$2:$I$455,$A17, HCBSCompliance!$D$2:$D$455, "*910*", HCBSCompliance!$G$2:$G$455,"*Submitted*", HCBSCompliance!$DI$2:$DI$455,"*Partially*")   + COUNTIFS(HCBSCompliance!$I$2:$I$455,$A17, HCBSCompliance!$D$2:$D$455, "*920*", HCBSCompliance!$G$2:$G$455,"*Submitted*", HCBSCompliance!$DI$2:$DI$455,"*Partially*")   + COUNTIFS(HCBSCompliance!$I$2:$I$455,$A17, HCBSCompliance!$D$2:$D$455, "096", HCBSCompliance!$G$2:$G$455,"*Completed*", HCBSCompliance!$DI$2:$DI$455,"*No*")   + COUNTIFS(HCBSCompliance!$I$2:$I$455,$A17, HCBSCompliance!$D$2:$D$455, "*113*", HCBSCompliance!$G$2:$G$455,"*Completed*", HCBSCompliance!$DI$2:$DI$455,"*No*")   + COUNTIFS(HCBSCompliance!$I$2:$I$455,$A17, HCBSCompliance!$D$2:$D$455, "*904*", HCBSCompliance!$G$2:$G$455,"*Completed*", HCBSCompliance!$DI$2:$DI$455,"*No*")   + COUNTIFS(HCBSCompliance!$I$2:$I$455,$A17, HCBSCompliance!$D$2:$D$455, "*905*", HCBSCompliance!$G$2:$G$455,"*Completed*", HCBSCompliance!$DI$2:$DI$455,"*No*")   + COUNTIFS(HCBSCompliance!$I$2:$I$455,$A17, HCBSCompliance!$D$2:$D$455, "*915*", HCBSCompliance!$G$2:$G$455,"*Completed*", HCBSCompliance!$DI$2:$DI$455,"*No*")   + COUNTIFS(HCBSCompliance!$I$2:$I$455,$A17, HCBSCompliance!$D$2:$D$455, "*910*", HCBSCompliance!$G$2:$G$455,"*Completed*", HCBSCompliance!$DI$2:$DI$455,"*No*")   + COUNTIFS(HCBSCompliance!$I$2:$I$455,$A17, HCBSCompliance!$D$2:$D$455, "*920*", HCBSCompliance!$G$2:$G$455,"*Completed*", HCBSCompliance!$DI$2:$DI$455,"*No*")   + COUNTIFS(HCBSCompliance!$I$2:$I$455,$A17, HCBSCompliance!$D$2:$D$455, "096", HCBSCompliance!$G$2:$G$455,"*Submitted*", HCBSCompliance!$DI$2:$DI$455,"*No*")   + COUNTIFS(HCBSCompliance!$I$2:$I$455,$A17, HCBSCompliance!$D$2:$D$455, "*113*", HCBSCompliance!$G$2:$G$455,"*Submitted*", HCBSCompliance!$DI$2:$DI$455,"*No*")   + COUNTIFS(HCBSCompliance!$I$2:$I$455,$A17, HCBSCompliance!$D$2:$D$455, "*904*", HCBSCompliance!$G$2:$G$455,"*Submitted*", HCBSCompliance!$DI$2:$DI$455,"*No*")   + COUNTIFS(HCBSCompliance!$I$2:$I$455,$A17, HCBSCompliance!$D$2:$D$455, "*905*", HCBSCompliance!$G$2:$G$455,"*Submitted*", HCBSCompliance!$DI$2:$DI$455,"*No*")   + COUNTIFS(HCBSCompliance!$I$2:$I$455,$A17, HCBSCompliance!$D$2:$D$455, "*915*", HCBSCompliance!$G$2:$G$455,"*Submitted*", HCBSCompliance!$DI$2:$DI$455,"*No*")   + COUNTIFS(HCBSCompliance!$I$2:$I$455,$A17, HCBSCompliance!$D$2:$D$455, "*910*", HCBSCompliance!$G$2:$G$455,"*Submitted*", HCBSCompliance!$DI$2:$DI$455,"*No*")   + COUNTIFS(HCBSCompliance!$I$2:$I$455,$A17, HCBSCompliance!$D$2:$D$455, "*920*", HCBSCompliance!$G$2:$G$455,"*Submitted*", HCBSCompliance!$DI$2:$DI$455,"*No*")</f>
        <v>0</v>
      </c>
      <c r="N17" s="55">
        <f>COUNTIFS(HCBSCompliance!$I$2:$I$455,$A17, HCBSCompliance!$D$2:$D$455, "096", HCBSCompliance!$G$2:$G$455,"*Completed*", HCBSCompliance!$DQ$2:$DQ$455,"*Partially*")   + COUNTIFS(HCBSCompliance!$I$2:$I$455,$A17, HCBSCompliance!$D$2:$D$455, "*113*", HCBSCompliance!$G$2:$G$455,"*Completed*", HCBSCompliance!$DQ$2:$DQ$455,"*Partially*")   + COUNTIFS(HCBSCompliance!$I$2:$I$455,$A17, HCBSCompliance!$D$2:$D$455, "*904*", HCBSCompliance!$G$2:$G$455,"*Completed*", HCBSCompliance!$DQ$2:$DQ$455,"*Partially*")   + COUNTIFS(HCBSCompliance!$I$2:$I$455,$A17, HCBSCompliance!$D$2:$D$455, "*905*", HCBSCompliance!$G$2:$G$455,"*Completed*", HCBSCompliance!$DQ$2:$DQ$455,"*Partially*")   + COUNTIFS(HCBSCompliance!$I$2:$I$455,$A17, HCBSCompliance!$D$2:$D$455, "*915*", HCBSCompliance!$G$2:$G$455,"*Completed*", HCBSCompliance!$DQ$2:$DQ$455,"*Partially*")   + COUNTIFS(HCBSCompliance!$I$2:$I$455,$A17, HCBSCompliance!$D$2:$D$455, "*910*", HCBSCompliance!$G$2:$G$455,"*Completed*", HCBSCompliance!$DQ$2:$DQ$455,"*Partially*")   + COUNTIFS(HCBSCompliance!$I$2:$I$455,$A17, HCBSCompliance!$D$2:$D$455, "*920*", HCBSCompliance!$G$2:$G$455,"*Completed*", HCBSCompliance!$DQ$2:$DQ$455,"*Partially*")   + COUNTIFS(HCBSCompliance!$I$2:$I$455,$A17, HCBSCompliance!$D$2:$D$455, "096", HCBSCompliance!$G$2:$G$455,"*Submitted*", HCBSCompliance!$DQ$2:$DQ$455,"*Partially*")   + COUNTIFS(HCBSCompliance!$I$2:$I$455,$A17, HCBSCompliance!$D$2:$D$455, "*113*", HCBSCompliance!$G$2:$G$455,"*Submitted*", HCBSCompliance!$DQ$2:$DQ$455,"*Partially*")   + COUNTIFS(HCBSCompliance!$I$2:$I$455,$A17, HCBSCompliance!$D$2:$D$455, "*904*", HCBSCompliance!$G$2:$G$455,"*Submitted*", HCBSCompliance!$DQ$2:$DQ$455,"*Partially*")   + COUNTIFS(HCBSCompliance!$I$2:$I$455,$A17, HCBSCompliance!$D$2:$D$455, "*905*", HCBSCompliance!$G$2:$G$455,"*Submitted*", HCBSCompliance!$DQ$2:$DQ$455,"*Partially*")   + COUNTIFS(HCBSCompliance!$I$2:$I$455,$A17, HCBSCompliance!$D$2:$D$455, "*915*", HCBSCompliance!$G$2:$G$455,"*Submitted*", HCBSCompliance!$DQ$2:$DQ$455,"*Partially*")   + COUNTIFS(HCBSCompliance!$I$2:$I$455,$A17, HCBSCompliance!$D$2:$D$455, "*910*", HCBSCompliance!$G$2:$G$455,"*Submitted*", HCBSCompliance!$DQ$2:$DQ$455,"*Partially*")   + COUNTIFS(HCBSCompliance!$I$2:$I$455,$A17, HCBSCompliance!$D$2:$D$455, "*920*", HCBSCompliance!$G$2:$G$455,"*Submitted*", HCBSCompliance!$DQ$2:$DQ$455,"*Partially*")   + COUNTIFS(HCBSCompliance!$I$2:$I$455,$A17, HCBSCompliance!$D$2:$D$455, "096", HCBSCompliance!$G$2:$G$455,"*Completed*", HCBSCompliance!$DQ$2:$DQ$455,"*No*")   + COUNTIFS(HCBSCompliance!$I$2:$I$455,$A17, HCBSCompliance!$D$2:$D$455, "*113*", HCBSCompliance!$G$2:$G$455,"*Completed*", HCBSCompliance!$DQ$2:$DQ$455,"*No*")   + COUNTIFS(HCBSCompliance!$I$2:$I$455,$A17, HCBSCompliance!$D$2:$D$455, "*904*", HCBSCompliance!$G$2:$G$455,"*Completed*", HCBSCompliance!$DQ$2:$DQ$455,"*No*")   + COUNTIFS(HCBSCompliance!$I$2:$I$455,$A17, HCBSCompliance!$D$2:$D$455, "*905*", HCBSCompliance!$G$2:$G$455,"*Completed*", HCBSCompliance!$DQ$2:$DQ$455,"*No*")   + COUNTIFS(HCBSCompliance!$I$2:$I$455,$A17, HCBSCompliance!$D$2:$D$455, "*915*", HCBSCompliance!$G$2:$G$455,"*Completed*", HCBSCompliance!$DQ$2:$DQ$455,"*No*")   + COUNTIFS(HCBSCompliance!$I$2:$I$455,$A17, HCBSCompliance!$D$2:$D$455, "*910*", HCBSCompliance!$G$2:$G$455,"*Completed*", HCBSCompliance!$DQ$2:$DQ$455,"*No*")   + COUNTIFS(HCBSCompliance!$I$2:$I$455,$A17, HCBSCompliance!$D$2:$D$455, "*920*", HCBSCompliance!$G$2:$G$455,"*Completed*", HCBSCompliance!$DQ$2:$DQ$455,"*No*")   + COUNTIFS(HCBSCompliance!$I$2:$I$455,$A17, HCBSCompliance!$D$2:$D$455, "096", HCBSCompliance!$G$2:$G$455,"*Submitted*", HCBSCompliance!$DQ$2:$DQ$455,"*No*")   + COUNTIFS(HCBSCompliance!$I$2:$I$455,$A17, HCBSCompliance!$D$2:$D$455, "*113*", HCBSCompliance!$G$2:$G$455,"*Submitted*", HCBSCompliance!$DQ$2:$DQ$455,"*No*")   + COUNTIFS(HCBSCompliance!$I$2:$I$455,$A17, HCBSCompliance!$D$2:$D$455, "*904*", HCBSCompliance!$G$2:$G$455,"*Submitted*", HCBSCompliance!$DQ$2:$DQ$455,"*No*")   + COUNTIFS(HCBSCompliance!$I$2:$I$455,$A17, HCBSCompliance!$D$2:$D$455, "*905*", HCBSCompliance!$G$2:$G$455,"*Submitted*", HCBSCompliance!$DQ$2:$DQ$455,"*No*")   + COUNTIFS(HCBSCompliance!$I$2:$I$455,$A17, HCBSCompliance!$D$2:$D$455, "*915*", HCBSCompliance!$G$2:$G$455,"*Submitted*", HCBSCompliance!$DQ$2:$DQ$455,"*No*")   + COUNTIFS(HCBSCompliance!$I$2:$I$455,$A17, HCBSCompliance!$D$2:$D$455, "*910*", HCBSCompliance!$G$2:$G$455,"*Submitted*", HCBSCompliance!$DQ$2:$DQ$455,"*No*")   + COUNTIFS(HCBSCompliance!$I$2:$I$455,$A17, HCBSCompliance!$D$2:$D$455, "*920*", HCBSCompliance!$G$2:$G$455,"*Submitted*", HCBSCompliance!$DQ$2:$DQ$455,"*No*")</f>
        <v>0</v>
      </c>
      <c r="O17" s="55">
        <f>COUNTIFS(HCBSCompliance!$I$2:$I$455,$A17, HCBSCompliance!$D$2:$D$455, "096", HCBSCompliance!$G$2:$G$455,"*Completed*", HCBSCompliance!$EC$2:$EC$455,"*Partially*")   + COUNTIFS(HCBSCompliance!$I$2:$I$455,$A17, HCBSCompliance!$D$2:$D$455, "*113*", HCBSCompliance!$G$2:$G$455,"*Completed*", HCBSCompliance!$EC$2:$EC$455,"*Partially*")   + COUNTIFS(HCBSCompliance!$I$2:$I$455,$A17, HCBSCompliance!$D$2:$D$455, "*904*", HCBSCompliance!$G$2:$G$455,"*Completed*", HCBSCompliance!$EC$2:$EC$455,"*Partially*")   + COUNTIFS(HCBSCompliance!$I$2:$I$455,$A17, HCBSCompliance!$D$2:$D$455, "*905*", HCBSCompliance!$G$2:$G$455,"*Completed*", HCBSCompliance!$EC$2:$EC$455,"*Partially*")   + COUNTIFS(HCBSCompliance!$I$2:$I$455,$A17, HCBSCompliance!$D$2:$D$455, "*915*", HCBSCompliance!$G$2:$G$455,"*Completed*", HCBSCompliance!$EC$2:$EC$455,"*Partially*")   + COUNTIFS(HCBSCompliance!$I$2:$I$455,$A17, HCBSCompliance!$D$2:$D$455, "*910*", HCBSCompliance!$G$2:$G$455,"*Completed*", HCBSCompliance!$EC$2:$EC$455,"*Partially*")   + COUNTIFS(HCBSCompliance!$I$2:$I$455,$A17, HCBSCompliance!$D$2:$D$455, "*920*", HCBSCompliance!$G$2:$G$455,"*Completed*", HCBSCompliance!$EC$2:$EC$455,"*Partially*")   + COUNTIFS(HCBSCompliance!$I$2:$I$455,$A17, HCBSCompliance!$D$2:$D$455, "096", HCBSCompliance!$G$2:$G$455,"*Submitted*", HCBSCompliance!$EC$2:$EC$455,"*Partially*")   + COUNTIFS(HCBSCompliance!$I$2:$I$455,$A17, HCBSCompliance!$D$2:$D$455, "*113*", HCBSCompliance!$G$2:$G$455,"*Submitted*", HCBSCompliance!$EC$2:$EC$455,"*Partially*")   + COUNTIFS(HCBSCompliance!$I$2:$I$455,$A17, HCBSCompliance!$D$2:$D$455, "*904*", HCBSCompliance!$G$2:$G$455,"*Submitted*", HCBSCompliance!$EC$2:$EC$455,"*Partially*")   + COUNTIFS(HCBSCompliance!$I$2:$I$455,$A17, HCBSCompliance!$D$2:$D$455, "*905*", HCBSCompliance!$G$2:$G$455,"*Submitted*", HCBSCompliance!$EC$2:$EC$455,"*Partially*")   + COUNTIFS(HCBSCompliance!$I$2:$I$455,$A17, HCBSCompliance!$D$2:$D$455, "*915*", HCBSCompliance!$G$2:$G$455,"*Submitted*", HCBSCompliance!$EC$2:$EC$455,"*Partially*")   + COUNTIFS(HCBSCompliance!$I$2:$I$455,$A17, HCBSCompliance!$D$2:$D$455, "*910*", HCBSCompliance!$G$2:$G$455,"*Submitted*", HCBSCompliance!$EC$2:$EC$455,"*Partially*")   + COUNTIFS(HCBSCompliance!$I$2:$I$455,$A17, HCBSCompliance!$D$2:$D$455, "*920*", HCBSCompliance!$G$2:$G$455,"*Submitted*", HCBSCompliance!$EC$2:$EC$455,"*Partially*")   + COUNTIFS(HCBSCompliance!$I$2:$I$455,$A17, HCBSCompliance!$D$2:$D$455, "096", HCBSCompliance!$G$2:$G$455,"*Completed*", HCBSCompliance!$EC$2:$EC$455,"*No*")   + COUNTIFS(HCBSCompliance!$I$2:$I$455,$A17, HCBSCompliance!$D$2:$D$455, "*113*", HCBSCompliance!$G$2:$G$455,"*Completed*", HCBSCompliance!$EC$2:$EC$455,"*No*")   + COUNTIFS(HCBSCompliance!$I$2:$I$455,$A17, HCBSCompliance!$D$2:$D$455, "*904*", HCBSCompliance!$G$2:$G$455,"*Completed*", HCBSCompliance!$EC$2:$EC$455,"*No*")   + COUNTIFS(HCBSCompliance!$I$2:$I$455,$A17, HCBSCompliance!$D$2:$D$455, "*905*", HCBSCompliance!$G$2:$G$455,"*Completed*", HCBSCompliance!$EC$2:$EC$455,"*No*")   + COUNTIFS(HCBSCompliance!$I$2:$I$455,$A17, HCBSCompliance!$D$2:$D$455, "*915*", HCBSCompliance!$G$2:$G$455,"*Completed*", HCBSCompliance!$EC$2:$EC$455,"*No*")   + COUNTIFS(HCBSCompliance!$I$2:$I$455,$A17, HCBSCompliance!$D$2:$D$455, "*910*", HCBSCompliance!$G$2:$G$455,"*Completed*", HCBSCompliance!$EC$2:$EC$455,"*No*")   + COUNTIFS(HCBSCompliance!$I$2:$I$455,$A17, HCBSCompliance!$D$2:$D$455, "*920*", HCBSCompliance!$G$2:$G$455,"*Completed*", HCBSCompliance!$EC$2:$EC$455,"*No*")   + COUNTIFS(HCBSCompliance!$I$2:$I$455,$A17, HCBSCompliance!$D$2:$D$455, "096", HCBSCompliance!$G$2:$G$455,"*Submitted*", HCBSCompliance!$EC$2:$EC$455,"*No*")   + COUNTIFS(HCBSCompliance!$I$2:$I$455,$A17, HCBSCompliance!$D$2:$D$455, "*113*", HCBSCompliance!$G$2:$G$455,"*Submitted*", HCBSCompliance!$EC$2:$EC$455,"*No*")   + COUNTIFS(HCBSCompliance!$I$2:$I$455,$A17, HCBSCompliance!$D$2:$D$455, "*904*", HCBSCompliance!$G$2:$G$455,"*Submitted*", HCBSCompliance!$EC$2:$EC$455,"*No*")   + COUNTIFS(HCBSCompliance!$I$2:$I$455,$A17, HCBSCompliance!$D$2:$D$455, "*905*", HCBSCompliance!$G$2:$G$455,"*Submitted*", HCBSCompliance!$EC$2:$EC$455,"*No*")   + COUNTIFS(HCBSCompliance!$I$2:$I$455,$A17, HCBSCompliance!$D$2:$D$455, "*915*", HCBSCompliance!$G$2:$G$455,"*Submitted*", HCBSCompliance!$EC$2:$EC$455,"*No*")   + COUNTIFS(HCBSCompliance!$I$2:$I$455,$A17, HCBSCompliance!$D$2:$D$455, "*910*", HCBSCompliance!$G$2:$G$455,"*Submitted*", HCBSCompliance!$EC$2:$EC$455,"*No*")   + COUNTIFS(HCBSCompliance!$I$2:$I$455,$A17, HCBSCompliance!$D$2:$D$455, "*920*", HCBSCompliance!$G$2:$G$455,"*Submitted*", HCBSCompliance!$EC$2:$EC$455,"*No*")</f>
        <v>0</v>
      </c>
      <c r="P17" s="55">
        <f>COUNTIFS(HCBSCompliance!$I$2:$I$455,$A17, HCBSCompliance!$D$2:$D$455, "096", HCBSCompliance!$G$2:$G$455,"*Completed*", HCBSCompliance!$EM$2:$EM$455,"*Partially*")   + COUNTIFS(HCBSCompliance!$I$2:$I$455,$A17, HCBSCompliance!$D$2:$D$455, "*113*", HCBSCompliance!$G$2:$G$455,"*Completed*", HCBSCompliance!$EM$2:$EM$455,"*Partially*")   + COUNTIFS(HCBSCompliance!$I$2:$I$455,$A17, HCBSCompliance!$D$2:$D$455, "*904*", HCBSCompliance!$G$2:$G$455,"*Completed*", HCBSCompliance!$EM$2:$EM$455,"*Partially*")   + COUNTIFS(HCBSCompliance!$I$2:$I$455,$A17, HCBSCompliance!$D$2:$D$455, "*905*", HCBSCompliance!$G$2:$G$455,"*Completed*", HCBSCompliance!$EM$2:$EM$455,"*Partially*")   + COUNTIFS(HCBSCompliance!$I$2:$I$455,$A17, HCBSCompliance!$D$2:$D$455, "*915*", HCBSCompliance!$G$2:$G$455,"*Completed*", HCBSCompliance!$EM$2:$EM$455,"*Partially*")   + COUNTIFS(HCBSCompliance!$I$2:$I$455,$A17, HCBSCompliance!$D$2:$D$455, "*910*", HCBSCompliance!$G$2:$G$455,"*Completed*", HCBSCompliance!$EM$2:$EM$455,"*Partially*")   + COUNTIFS(HCBSCompliance!$I$2:$I$455,$A17, HCBSCompliance!$D$2:$D$455, "*920*", HCBSCompliance!$G$2:$G$455,"*Completed*", HCBSCompliance!$EM$2:$EM$455,"*Partially*")   + COUNTIFS(HCBSCompliance!$I$2:$I$455,$A17, HCBSCompliance!$D$2:$D$455, "096", HCBSCompliance!$G$2:$G$455,"*Submitted*", HCBSCompliance!$EM$2:$EM$455,"*Partially*")   + COUNTIFS(HCBSCompliance!$I$2:$I$455,$A17, HCBSCompliance!$D$2:$D$455, "*113*", HCBSCompliance!$G$2:$G$455,"*Submitted*", HCBSCompliance!$EM$2:$EM$455,"*Partially*")   + COUNTIFS(HCBSCompliance!$I$2:$I$455,$A17, HCBSCompliance!$D$2:$D$455, "*904*", HCBSCompliance!$G$2:$G$455,"*Submitted*", HCBSCompliance!$EM$2:$EM$455,"*Partially*")   + COUNTIFS(HCBSCompliance!$I$2:$I$455,$A17, HCBSCompliance!$D$2:$D$455, "*905*", HCBSCompliance!$G$2:$G$455,"*Submitted*", HCBSCompliance!$EM$2:$EM$455,"*Partially*")   + COUNTIFS(HCBSCompliance!$I$2:$I$455,$A17, HCBSCompliance!$D$2:$D$455, "*915*", HCBSCompliance!$G$2:$G$455,"*Submitted*", HCBSCompliance!$EM$2:$EM$455,"*Partially*")   + COUNTIFS(HCBSCompliance!$I$2:$I$455,$A17, HCBSCompliance!$D$2:$D$455, "*910*", HCBSCompliance!$G$2:$G$455,"*Submitted*", HCBSCompliance!$EM$2:$EM$455,"*Partially*")   + COUNTIFS(HCBSCompliance!$I$2:$I$455,$A17, HCBSCompliance!$D$2:$D$455, "*920*", HCBSCompliance!$G$2:$G$455,"*Submitted*", HCBSCompliance!$EM$2:$EM$455,"*Partially*")   + COUNTIFS(HCBSCompliance!$I$2:$I$455,$A17, HCBSCompliance!$D$2:$D$455, "096", HCBSCompliance!$G$2:$G$455,"*Completed*", HCBSCompliance!$EM$2:$EM$455,"*No*")   + COUNTIFS(HCBSCompliance!$I$2:$I$455,$A17, HCBSCompliance!$D$2:$D$455, "*113*", HCBSCompliance!$G$2:$G$455,"*Completed*", HCBSCompliance!$EM$2:$EM$455,"*No*")   + COUNTIFS(HCBSCompliance!$I$2:$I$455,$A17, HCBSCompliance!$D$2:$D$455, "*904*", HCBSCompliance!$G$2:$G$455,"*Completed*", HCBSCompliance!$EM$2:$EM$455,"*No*")   + COUNTIFS(HCBSCompliance!$I$2:$I$455,$A17, HCBSCompliance!$D$2:$D$455, "*905*", HCBSCompliance!$G$2:$G$455,"*Completed*", HCBSCompliance!$EM$2:$EM$455,"*No*")   + COUNTIFS(HCBSCompliance!$I$2:$I$455,$A17, HCBSCompliance!$D$2:$D$455, "*915*", HCBSCompliance!$G$2:$G$455,"*Completed*", HCBSCompliance!$EM$2:$EM$455,"*No*")   + COUNTIFS(HCBSCompliance!$I$2:$I$455,$A17, HCBSCompliance!$D$2:$D$455, "*910*", HCBSCompliance!$G$2:$G$455,"*Completed*", HCBSCompliance!$EM$2:$EM$455,"*No*")   + COUNTIFS(HCBSCompliance!$I$2:$I$455,$A17, HCBSCompliance!$D$2:$D$455, "*920*", HCBSCompliance!$G$2:$G$455,"*Completed*", HCBSCompliance!$EM$2:$EM$455,"*No*")   + COUNTIFS(HCBSCompliance!$I$2:$I$455,$A17, HCBSCompliance!$D$2:$D$455, "096", HCBSCompliance!$G$2:$G$455,"*Submitted*", HCBSCompliance!$EM$2:$EM$455,"*No*")   + COUNTIFS(HCBSCompliance!$I$2:$I$455,$A17, HCBSCompliance!$D$2:$D$455, "*113*", HCBSCompliance!$G$2:$G$455,"*Submitted*", HCBSCompliance!$EM$2:$EM$455,"*No*")   + COUNTIFS(HCBSCompliance!$I$2:$I$455,$A17, HCBSCompliance!$D$2:$D$455, "*904*", HCBSCompliance!$G$2:$G$455,"*Submitted*", HCBSCompliance!$EM$2:$EM$455,"*No*")   + COUNTIFS(HCBSCompliance!$I$2:$I$455,$A17, HCBSCompliance!$D$2:$D$455, "*905*", HCBSCompliance!$G$2:$G$455,"*Submitted*", HCBSCompliance!$EM$2:$EM$455,"*No*")   + COUNTIFS(HCBSCompliance!$I$2:$I$455,$A17, HCBSCompliance!$D$2:$D$455, "*915*", HCBSCompliance!$G$2:$G$455,"*Submitted*", HCBSCompliance!$EM$2:$EM$455,"*No*")   + COUNTIFS(HCBSCompliance!$I$2:$I$455,$A17, HCBSCompliance!$D$2:$D$455, "*910*", HCBSCompliance!$G$2:$G$455,"*Submitted*", HCBSCompliance!$EM$2:$EM$455,"*No*")   + COUNTIFS(HCBSCompliance!$I$2:$I$455,$A17, HCBSCompliance!$D$2:$D$455, "*920*", HCBSCompliance!$G$2:$G$455,"*Submitted*", HCBSCompliance!$EM$2:$EM$455,"*No*")</f>
        <v>0</v>
      </c>
      <c r="Q17" s="55">
        <f>COUNTIFS(HCBSCompliance!$I$2:$I$455,$A17, HCBSCompliance!$D$2:$D$455, "096", HCBSCompliance!$G$2:$G$455,"*Completed*", HCBSCompliance!$ES$2:$ES$455,"*Partially*")   + COUNTIFS(HCBSCompliance!$I$2:$I$455,$A17, HCBSCompliance!$D$2:$D$455, "*113*", HCBSCompliance!$G$2:$G$455,"*Completed*", HCBSCompliance!$ES$2:$ES$455,"*Partially*")   + COUNTIFS(HCBSCompliance!$I$2:$I$455,$A17, HCBSCompliance!$D$2:$D$455, "*904*", HCBSCompliance!$G$2:$G$455,"*Completed*", HCBSCompliance!$ES$2:$ES$455,"*Partially*")   + COUNTIFS(HCBSCompliance!$I$2:$I$455,$A17, HCBSCompliance!$D$2:$D$455, "*905*", HCBSCompliance!$G$2:$G$455,"*Completed*", HCBSCompliance!$ES$2:$ES$455,"*Partially*")   + COUNTIFS(HCBSCompliance!$I$2:$I$455,$A17, HCBSCompliance!$D$2:$D$455, "*915*", HCBSCompliance!$G$2:$G$455,"*Completed*", HCBSCompliance!$ES$2:$ES$455,"*Partially*")   + COUNTIFS(HCBSCompliance!$I$2:$I$455,$A17, HCBSCompliance!$D$2:$D$455, "*910*", HCBSCompliance!$G$2:$G$455,"*Completed*", HCBSCompliance!$ES$2:$ES$455,"*Partially*")   + COUNTIFS(HCBSCompliance!$I$2:$I$455,$A17, HCBSCompliance!$D$2:$D$455, "*920*", HCBSCompliance!$G$2:$G$455,"*Completed*", HCBSCompliance!$ES$2:$ES$455,"*Partially*")   + COUNTIFS(HCBSCompliance!$I$2:$I$455,$A17, HCBSCompliance!$D$2:$D$455, "096", HCBSCompliance!$G$2:$G$455,"*Submitted*", HCBSCompliance!$ES$2:$ES$455,"*Partially*")   + COUNTIFS(HCBSCompliance!$I$2:$I$455,$A17, HCBSCompliance!$D$2:$D$455, "*113*", HCBSCompliance!$G$2:$G$455,"*Submitted*", HCBSCompliance!$ES$2:$ES$455,"*Partially*")   + COUNTIFS(HCBSCompliance!$I$2:$I$455,$A17, HCBSCompliance!$D$2:$D$455, "*904*", HCBSCompliance!$G$2:$G$455,"*Submitted*", HCBSCompliance!$ES$2:$ES$455,"*Partially*")   + COUNTIFS(HCBSCompliance!$I$2:$I$455,$A17, HCBSCompliance!$D$2:$D$455, "*905*", HCBSCompliance!$G$2:$G$455,"*Submitted*", HCBSCompliance!$ES$2:$ES$455,"*Partially*")   + COUNTIFS(HCBSCompliance!$I$2:$I$455,$A17, HCBSCompliance!$D$2:$D$455, "*915*", HCBSCompliance!$G$2:$G$455,"*Submitted*", HCBSCompliance!$ES$2:$ES$455,"*Partially*")   + COUNTIFS(HCBSCompliance!$I$2:$I$455,$A17, HCBSCompliance!$D$2:$D$455, "*910*", HCBSCompliance!$G$2:$G$455,"*Submitted*", HCBSCompliance!$ES$2:$ES$455,"*Partially*")   + COUNTIFS(HCBSCompliance!$I$2:$I$455,$A17, HCBSCompliance!$D$2:$D$455, "*920*", HCBSCompliance!$G$2:$G$455,"*Submitted*", HCBSCompliance!$ES$2:$ES$455,"*Partially*")   + COUNTIFS(HCBSCompliance!$I$2:$I$455,$A17, HCBSCompliance!$D$2:$D$455, "096", HCBSCompliance!$G$2:$G$455,"*Completed*", HCBSCompliance!$ES$2:$ES$455,"*No*")   + COUNTIFS(HCBSCompliance!$I$2:$I$455,$A17, HCBSCompliance!$D$2:$D$455, "*113*", HCBSCompliance!$G$2:$G$455,"*Completed*", HCBSCompliance!$ES$2:$ES$455,"*No*")   + COUNTIFS(HCBSCompliance!$I$2:$I$455,$A17, HCBSCompliance!$D$2:$D$455, "*904*", HCBSCompliance!$G$2:$G$455,"*Completed*", HCBSCompliance!$ES$2:$ES$455,"*No*")   + COUNTIFS(HCBSCompliance!$I$2:$I$455,$A17, HCBSCompliance!$D$2:$D$455, "*905*", HCBSCompliance!$G$2:$G$455,"*Completed*", HCBSCompliance!$ES$2:$ES$455,"*No*")   + COUNTIFS(HCBSCompliance!$I$2:$I$455,$A17, HCBSCompliance!$D$2:$D$455, "*915*", HCBSCompliance!$G$2:$G$455,"*Completed*", HCBSCompliance!$ES$2:$ES$455,"*No*")   + COUNTIFS(HCBSCompliance!$I$2:$I$455,$A17, HCBSCompliance!$D$2:$D$455, "*910*", HCBSCompliance!$G$2:$G$455,"*Completed*", HCBSCompliance!$ES$2:$ES$455,"*No*")   + COUNTIFS(HCBSCompliance!$I$2:$I$455,$A17, HCBSCompliance!$D$2:$D$455, "*920*", HCBSCompliance!$G$2:$G$455,"*Completed*", HCBSCompliance!$ES$2:$ES$455,"*No*")   + COUNTIFS(HCBSCompliance!$I$2:$I$455,$A17, HCBSCompliance!$D$2:$D$455, "096", HCBSCompliance!$G$2:$G$455,"*Submitted*", HCBSCompliance!$ES$2:$ES$455,"*No*")   + COUNTIFS(HCBSCompliance!$I$2:$I$455,$A17, HCBSCompliance!$D$2:$D$455, "*113*", HCBSCompliance!$G$2:$G$455,"*Submitted*", HCBSCompliance!$ES$2:$ES$455,"*No*")   + COUNTIFS(HCBSCompliance!$I$2:$I$455,$A17, HCBSCompliance!$D$2:$D$455, "*904*", HCBSCompliance!$G$2:$G$455,"*Submitted*", HCBSCompliance!$ES$2:$ES$455,"*No*")   + COUNTIFS(HCBSCompliance!$I$2:$I$455,$A17, HCBSCompliance!$D$2:$D$455, "*905*", HCBSCompliance!$G$2:$G$455,"*Submitted*", HCBSCompliance!$ES$2:$ES$455,"*No*")   + COUNTIFS(HCBSCompliance!$I$2:$I$455,$A17, HCBSCompliance!$D$2:$D$455, "*915*", HCBSCompliance!$G$2:$G$455,"*Submitted*", HCBSCompliance!$ES$2:$ES$455,"*No*")   + COUNTIFS(HCBSCompliance!$I$2:$I$455,$A17, HCBSCompliance!$D$2:$D$455, "*910*", HCBSCompliance!$G$2:$G$455,"*Submitted*", HCBSCompliance!$ES$2:$ES$455,"*No*")   + COUNTIFS(HCBSCompliance!$I$2:$I$455,$A17, HCBSCompliance!$D$2:$D$455, "*920*", HCBSCompliance!$G$2:$G$455,"*Submitted*", HCBSCompliance!$ES$2:$ES$455,"*No*")</f>
        <v>0</v>
      </c>
      <c r="R17" s="55">
        <f>COUNTIFS(HCBSCompliance!$I$2:$I$455,$A17, HCBSCompliance!$D$2:$D$455, "096", HCBSCompliance!$G$2:$G$455,"*Completed*", HCBSCompliance!$EY$2:$EY$455,"*Partially*")   + COUNTIFS(HCBSCompliance!$I$2:$I$455,$A17, HCBSCompliance!$D$2:$D$455, "*113*", HCBSCompliance!$G$2:$G$455,"*Completed*", HCBSCompliance!$EY$2:$EY$455,"*Partially*")   + COUNTIFS(HCBSCompliance!$I$2:$I$455,$A17, HCBSCompliance!$D$2:$D$455, "*904*", HCBSCompliance!$G$2:$G$455,"*Completed*", HCBSCompliance!$EY$2:$EY$455,"*Partially*")   + COUNTIFS(HCBSCompliance!$I$2:$I$455,$A17, HCBSCompliance!$D$2:$D$455, "*905*", HCBSCompliance!$G$2:$G$455,"*Completed*", HCBSCompliance!$EY$2:$EY$455,"*Partially*")   + COUNTIFS(HCBSCompliance!$I$2:$I$455,$A17, HCBSCompliance!$D$2:$D$455, "*915*", HCBSCompliance!$G$2:$G$455,"*Completed*", HCBSCompliance!$EY$2:$EY$455,"*Partially*")   + COUNTIFS(HCBSCompliance!$I$2:$I$455,$A17, HCBSCompliance!$D$2:$D$455, "*910*", HCBSCompliance!$G$2:$G$455,"*Completed*", HCBSCompliance!$EY$2:$EY$455,"*Partially*")   + COUNTIFS(HCBSCompliance!$I$2:$I$455,$A17, HCBSCompliance!$D$2:$D$455, "*920*", HCBSCompliance!$G$2:$G$455,"*Completed*", HCBSCompliance!$EY$2:$EY$455,"*Partially*")   + COUNTIFS(HCBSCompliance!$I$2:$I$455,$A17, HCBSCompliance!$D$2:$D$455, "096", HCBSCompliance!$G$2:$G$455,"*Submitted*", HCBSCompliance!$EY$2:$EY$455,"*Partially*")   + COUNTIFS(HCBSCompliance!$I$2:$I$455,$A17, HCBSCompliance!$D$2:$D$455, "*113*", HCBSCompliance!$G$2:$G$455,"*Submitted*", HCBSCompliance!$EY$2:$EY$455,"*Partially*")   + COUNTIFS(HCBSCompliance!$I$2:$I$455,$A17, HCBSCompliance!$D$2:$D$455, "*904*", HCBSCompliance!$G$2:$G$455,"*Submitted*", HCBSCompliance!$EY$2:$EY$455,"*Partially*")   + COUNTIFS(HCBSCompliance!$I$2:$I$455,$A17, HCBSCompliance!$D$2:$D$455, "*905*", HCBSCompliance!$G$2:$G$455,"*Submitted*", HCBSCompliance!$EY$2:$EY$455,"*Partially*")   + COUNTIFS(HCBSCompliance!$I$2:$I$455,$A17, HCBSCompliance!$D$2:$D$455, "*915*", HCBSCompliance!$G$2:$G$455,"*Submitted*", HCBSCompliance!$EY$2:$EY$455,"*Partially*")   + COUNTIFS(HCBSCompliance!$I$2:$I$455,$A17, HCBSCompliance!$D$2:$D$455, "*910*", HCBSCompliance!$G$2:$G$455,"*Submitted*", HCBSCompliance!$EY$2:$EY$455,"*Partially*")   + COUNTIFS(HCBSCompliance!$I$2:$I$455,$A17, HCBSCompliance!$D$2:$D$455, "*920*", HCBSCompliance!$G$2:$G$455,"*Submitted*", HCBSCompliance!$EY$2:$EY$455,"*Partially*")   + COUNTIFS(HCBSCompliance!$I$2:$I$455,$A17, HCBSCompliance!$D$2:$D$455, "096", HCBSCompliance!$G$2:$G$455,"*Completed*", HCBSCompliance!$EY$2:$EY$455,"*No*")   + COUNTIFS(HCBSCompliance!$I$2:$I$455,$A17, HCBSCompliance!$D$2:$D$455, "*113*", HCBSCompliance!$G$2:$G$455,"*Completed*", HCBSCompliance!$EY$2:$EY$455,"*No*")   + COUNTIFS(HCBSCompliance!$I$2:$I$455,$A17, HCBSCompliance!$D$2:$D$455, "*904*", HCBSCompliance!$G$2:$G$455,"*Completed*", HCBSCompliance!$EY$2:$EY$455,"*No*")   + COUNTIFS(HCBSCompliance!$I$2:$I$455,$A17, HCBSCompliance!$D$2:$D$455, "*905*", HCBSCompliance!$G$2:$G$455,"*Completed*", HCBSCompliance!$EY$2:$EY$455,"*No*")   + COUNTIFS(HCBSCompliance!$I$2:$I$455,$A17, HCBSCompliance!$D$2:$D$455, "*915*", HCBSCompliance!$G$2:$G$455,"*Completed*", HCBSCompliance!$EY$2:$EY$455,"*No*")   + COUNTIFS(HCBSCompliance!$I$2:$I$455,$A17, HCBSCompliance!$D$2:$D$455, "*910*", HCBSCompliance!$G$2:$G$455,"*Completed*", HCBSCompliance!$EY$2:$EY$455,"*No*")   + COUNTIFS(HCBSCompliance!$I$2:$I$455,$A17, HCBSCompliance!$D$2:$D$455, "*920*", HCBSCompliance!$G$2:$G$455,"*Completed*", HCBSCompliance!$EY$2:$EY$455,"*No*")   + COUNTIFS(HCBSCompliance!$I$2:$I$455,$A17, HCBSCompliance!$D$2:$D$455, "096", HCBSCompliance!$G$2:$G$455,"*Submitted*", HCBSCompliance!$EY$2:$EY$455,"*No*")   + COUNTIFS(HCBSCompliance!$I$2:$I$455,$A17, HCBSCompliance!$D$2:$D$455, "*113*", HCBSCompliance!$G$2:$G$455,"*Submitted*", HCBSCompliance!$EY$2:$EY$455,"*No*")   + COUNTIFS(HCBSCompliance!$I$2:$I$455,$A17, HCBSCompliance!$D$2:$D$455, "*904*", HCBSCompliance!$G$2:$G$455,"*Submitted*", HCBSCompliance!$EY$2:$EY$455,"*No*")   + COUNTIFS(HCBSCompliance!$I$2:$I$455,$A17, HCBSCompliance!$D$2:$D$455, "*905*", HCBSCompliance!$G$2:$G$455,"*Submitted*", HCBSCompliance!$EY$2:$EY$455,"*No*")   + COUNTIFS(HCBSCompliance!$I$2:$I$455,$A17, HCBSCompliance!$D$2:$D$455, "*915*", HCBSCompliance!$G$2:$G$455,"*Submitted*", HCBSCompliance!$EY$2:$EY$455,"*No*")   + COUNTIFS(HCBSCompliance!$I$2:$I$455,$A17, HCBSCompliance!$D$2:$D$455, "*910*", HCBSCompliance!$G$2:$G$455,"*Submitted*", HCBSCompliance!$EY$2:$EY$455,"*No*")   + COUNTIFS(HCBSCompliance!$I$2:$I$455,$A17, HCBSCompliance!$D$2:$D$455, "*920*", HCBSCompliance!$G$2:$G$455,"*Submitted*", HCBSCompliance!$EY$2:$EY$455,"*No*")</f>
        <v>0</v>
      </c>
    </row>
    <row r="18" spans="1:64" hidden="1" x14ac:dyDescent="0.2">
      <c r="A18" s="54" t="s">
        <v>196</v>
      </c>
      <c r="B18" s="55">
        <f>COUNTIFS(HCBSCompliance!$I$2:$I$455,$A18, HCBSCompliance!$D$2:$D$455, "096")  +COUNTIFS(HCBSCompliance!$I$2:$I$455,$A18, HCBSCompliance!$D$2:$D$455, "*113*")  +COUNTIFS(HCBSCompliance!$I$2:$I$455,$A18, HCBSCompliance!$D$2:$D$455, "*904*")  +COUNTIFS(HCBSCompliance!$I$2:$I$455,$A18, HCBSCompliance!$D$2:$D$455, "*905*")  +COUNTIFS(HCBSCompliance!$I$2:$I$455,$A18, HCBSCompliance!$D$2:$D$455, "*915*")  +COUNTIFS(HCBSCompliance!$I$2:$I$455,$A18, HCBSCompliance!$D$2:$D$455, "*910*")  +COUNTIFS(HCBSCompliance!$I$2:$I$455,$A18, HCBSCompliance!$D$2:$D$455, "*920*")</f>
        <v>0</v>
      </c>
      <c r="C18" s="55">
        <f>COUNTIFS(HCBSCompliance!$I$2:$I$455,$A18, HCBSCompliance!$D$2:$D$455, "096", HCBSCompliance!$G$2:$G$455,"*Completed*")  +COUNTIFS(HCBSCompliance!$I$2:$I$455,$A18, HCBSCompliance!$D$2:$D$455, "*113*", HCBSCompliance!$G$2:$G$455,"*Completed*")  +COUNTIFS(HCBSCompliance!$I$2:$I$455,$A18, HCBSCompliance!$D$2:$D$455, "*904*", HCBSCompliance!$G$2:$G$455,"*Completed*")  +COUNTIFS(HCBSCompliance!$I$2:$I$455,$A18, HCBSCompliance!$D$2:$D$455, "*905*", HCBSCompliance!$G$2:$G$455,"*Completed*")  +COUNTIFS(HCBSCompliance!$I$2:$I$455,$A18, HCBSCompliance!$D$2:$D$455, "*915*", HCBSCompliance!$G$2:$G$455,"*Completed*")  +COUNTIFS(HCBSCompliance!$I$2:$I$455,$A18, HCBSCompliance!$D$2:$D$455, "*910*", HCBSCompliance!$G$2:$G$455,"*Completed*")  +COUNTIFS(HCBSCompliance!$I$2:$I$455,$A18, HCBSCompliance!$D$2:$D$455, "*920*", HCBSCompliance!$G$2:$G$455,"*Completed*")  +COUNTIFS(HCBSCompliance!$I$2:$I$455,$A18, HCBSCompliance!$D$2:$D$455, "096", HCBSCompliance!$G$2:$G$455,"*Submitted*")  +COUNTIFS(HCBSCompliance!$I$2:$I$455,$A18, HCBSCompliance!$D$2:$D$455, "*113*", HCBSCompliance!$G$2:$G$455,"*Submitted*")  +COUNTIFS(HCBSCompliance!$I$2:$I$455,$A18, HCBSCompliance!$D$2:$D$455, "*904*", HCBSCompliance!$G$2:$G$455,"*Submitted*")  +COUNTIFS(HCBSCompliance!$I$2:$I$455,$A18, HCBSCompliance!$D$2:$D$455, "*905*", HCBSCompliance!$G$2:$G$455,"*Submitted*")  +COUNTIFS(HCBSCompliance!$I$2:$I$455,$A18, HCBSCompliance!$D$2:$D$455, "*915*", HCBSCompliance!$G$2:$G$455,"*Submitted*")  +COUNTIFS(HCBSCompliance!$I$2:$I$455,$A18, HCBSCompliance!$D$2:$D$455, "*910*", HCBSCompliance!$G$2:$G$455,"*Submitted*")  +COUNTIFS(HCBSCompliance!$I$2:$I$455,$A18, HCBSCompliance!$D$2:$D$455, "*920*", HCBSCompliance!$G$2:$G$455,"*Submitted*")</f>
        <v>0</v>
      </c>
      <c r="D18" s="56" t="str">
        <f t="shared" si="0"/>
        <v>n/a</v>
      </c>
      <c r="E18" s="56" t="str">
        <f>IFERROR((COUNTIFS(HCBSCompliance!$I$2:$I$455,$A18, HCBSCompliance!$D$2:$D$455, "096", HCBSCompliance!$FA$2:$FA$455,"*no*", HCBSCompliance!$G$2:$G$455, "*Completed*") + COUNTIFS(HCBSCompliance!$I$2:$I$455,$A18, HCBSCompliance!$D$2:$D$455, "*113*", HCBSCompliance!$FA$2:$FA$455,"*no*", HCBSCompliance!$G$2:$G$455, "*Completed*") + COUNTIFS(HCBSCompliance!$I$2:$I$455,$A18, HCBSCompliance!$D$2:$D$455, "*904*", HCBSCompliance!$FA$2:$FA$455,"*no*", HCBSCompliance!$G$2:$G$455, "*Completed*") + COUNTIFS(HCBSCompliance!$I$2:$I$455,$A18, HCBSCompliance!$D$2:$D$455, "*905*", HCBSCompliance!$FA$2:$FA$455,"*no*", HCBSCompliance!$G$2:$G$455, "*Completed*") + COUNTIFS(HCBSCompliance!$I$2:$I$455,$A18, HCBSCompliance!$D$2:$D$455, "*915*", HCBSCompliance!$FA$2:$FA$455,"*no*", HCBSCompliance!$G$2:$G$455, "*Completed*") + COUNTIFS(HCBSCompliance!$I$2:$I$455,$A18, HCBSCompliance!$D$2:$D$455, "*910*", HCBSCompliance!$FA$2:$FA$455,"*no*", HCBSCompliance!$G$2:$G$455, "*Completed*") + COUNTIFS(HCBSCompliance!$I$2:$I$455,$A18, HCBSCompliance!$D$2:$D$455, "*920*", HCBSCompliance!$FA$2:$FA$455,"*no*", HCBSCompliance!$G$2:$G$455, "*Completed*") + COUNTIFS(HCBSCompliance!$I$2:$I$455,$A18, HCBSCompliance!$D$2:$D$455, "096", HCBSCompliance!$FA$2:$FA$455,"*no*", HCBSCompliance!$G$2:$G$455, "*Submitted*") + COUNTIFS(HCBSCompliance!$I$2:$I$455,$A18, HCBSCompliance!$D$2:$D$455, "*113*", HCBSCompliance!$FA$2:$FA$455,"*no*", HCBSCompliance!$G$2:$G$455, "*Submitted*") + COUNTIFS(HCBSCompliance!$I$2:$I$455,$A18, HCBSCompliance!$D$2:$D$455, "*904*", HCBSCompliance!$FA$2:$FA$455,"*no*", HCBSCompliance!$G$2:$G$455, "*Submitted*") + COUNTIFS(HCBSCompliance!$I$2:$I$455,$A18, HCBSCompliance!$D$2:$D$455, "*905*", HCBSCompliance!$FA$2:$FA$455,"*no*", HCBSCompliance!$G$2:$G$455, "*Submitted*") + COUNTIFS(HCBSCompliance!$I$2:$I$455,$A18, HCBSCompliance!$D$2:$D$455, "*915*", HCBSCompliance!$FA$2:$FA$455,"*no*", HCBSCompliance!$G$2:$G$455, "*Submitted*") + COUNTIFS(HCBSCompliance!$I$2:$I$455,$A18, HCBSCompliance!$D$2:$D$455, "*910*", HCBSCompliance!$FA$2:$FA$455,"*no*", HCBSCompliance!$G$2:$G$455, "*Submitted*") + COUNTIFS(HCBSCompliance!$I$2:$I$455,$A18, HCBSCompliance!$D$2:$D$455, "*920*", HCBSCompliance!$FA$2:$FA$455,"*no*", HCBSCompliance!$G$2:$G$455, "*Submitted*"))  /  $C18, "n/a")</f>
        <v>n/a</v>
      </c>
      <c r="F18" s="56" t="str">
        <f>IFERROR((COUNTIFS(HCBSCompliance!$I$2:$I$455,$A18, HCBSCompliance!$D$2:$D$455, "096", HCBSCompliance!$FA$2:$FA$455,"*yes*", HCBSCompliance!$G$2:$G$455, "*Completed*") + COUNTIFS(HCBSCompliance!$I$2:$I$455,$A18, HCBSCompliance!$D$2:$D$455, "*113*", HCBSCompliance!$FA$2:$FA$455,"*yes*", HCBSCompliance!$G$2:$G$455, "*Completed*") + COUNTIFS(HCBSCompliance!$I$2:$I$455,$A18, HCBSCompliance!$D$2:$D$455, "*904*", HCBSCompliance!$FA$2:$FA$455,"*yes*", HCBSCompliance!$G$2:$G$455, "*Completed*") + COUNTIFS(HCBSCompliance!$I$2:$I$455,$A18, HCBSCompliance!$D$2:$D$455, "*905*", HCBSCompliance!$FA$2:$FA$455,"*yes*", HCBSCompliance!$G$2:$G$455, "*Completed*") + COUNTIFS(HCBSCompliance!$I$2:$I$455,$A18, HCBSCompliance!$D$2:$D$455, "*915*", HCBSCompliance!$FA$2:$FA$455,"*yes*", HCBSCompliance!$G$2:$G$455, "*Completed*") + COUNTIFS(HCBSCompliance!$I$2:$I$455,$A18, HCBSCompliance!$D$2:$D$455, "*910*", HCBSCompliance!$FA$2:$FA$455,"*yes*", HCBSCompliance!$G$2:$G$455, "*Completed*") + COUNTIFS(HCBSCompliance!$I$2:$I$455,$A18, HCBSCompliance!$D$2:$D$455, "*920*", HCBSCompliance!$FA$2:$FA$455,"*yes*", HCBSCompliance!$G$2:$G$455, "*Completed*") + COUNTIFS(HCBSCompliance!$I$2:$I$455,$A18, HCBSCompliance!$D$2:$D$455, "096", HCBSCompliance!$FA$2:$FA$455,"*yes*", HCBSCompliance!$G$2:$G$455, "*Submitted*") + COUNTIFS(HCBSCompliance!$I$2:$I$455,$A18, HCBSCompliance!$D$2:$D$455, "*113*", HCBSCompliance!$FA$2:$FA$455,"*yes*", HCBSCompliance!$G$2:$G$455, "*Submitted*") + COUNTIFS(HCBSCompliance!$I$2:$I$455,$A18, HCBSCompliance!$D$2:$D$455, "*904*", HCBSCompliance!$FA$2:$FA$455,"*yes*", HCBSCompliance!$G$2:$G$455, "*Submitted*") + COUNTIFS(HCBSCompliance!$I$2:$I$455,$A18, HCBSCompliance!$D$2:$D$455, "*905*", HCBSCompliance!$FA$2:$FA$455,"*yes*", HCBSCompliance!$G$2:$G$455, "*Submitted*") + COUNTIFS(HCBSCompliance!$I$2:$I$455,$A18, HCBSCompliance!$D$2:$D$455, "*915*", HCBSCompliance!$FA$2:$FA$455,"*yes*", HCBSCompliance!$G$2:$G$455, "*Submitted*") + COUNTIFS(HCBSCompliance!$I$2:$I$455,$A18, HCBSCompliance!$D$2:$D$455, "*910*", HCBSCompliance!$FA$2:$FA$455,"*yes*", HCBSCompliance!$G$2:$G$455, "*Submitted*") + COUNTIFS(HCBSCompliance!$I$2:$I$455,$A18, HCBSCompliance!$D$2:$D$455, "*920*", HCBSCompliance!$FA$2:$FA$455,"*yes*", HCBSCompliance!$G$2:$G$455, "*Submitted*"))  /  $C18, "n/a")</f>
        <v>n/a</v>
      </c>
      <c r="G18" s="57" t="str">
        <f>IFERROR((COUNTIFS(HCBSCompliance!$D$2:$D$455, "096", HCBSCompliance!$I$2:$I$455, $A18, HCBSCompliance!$G$2:$G$455, "*Completed*", HCBSCompliance!$FE$2:$FE$455, "TRUE") + COUNTIFS(HCBSCompliance!$D$2:$D$455, "*113*", HCBSCompliance!$I$2:$I$455, $A18, HCBSCompliance!$G$2:$G$455, "*Completed*", HCBSCompliance!$FE$2:$FE$455, "TRUE") + COUNTIFS(HCBSCompliance!$D$2:$D$455, "*904*", HCBSCompliance!$I$2:$I$455, $A18, HCBSCompliance!$G$2:$G$455, "*Completed*", HCBSCompliance!$FE$2:$FE$455, "TRUE") + COUNTIFS(HCBSCompliance!$D$2:$D$455, "*905*", HCBSCompliance!$I$2:$I$455, $A18, HCBSCompliance!$G$2:$G$455, "*Completed*", HCBSCompliance!$FE$2:$FE$455, "TRUE") + COUNTIFS(HCBSCompliance!$D$2:$D$455, "*915*", HCBSCompliance!$I$2:$I$455, $A18, HCBSCompliance!$G$2:$G$455, "*Completed*", HCBSCompliance!$FE$2:$FE$455, "TRUE") + COUNTIFS(HCBSCompliance!$D$2:$D$455, "*910*", HCBSCompliance!$I$2:$I$455, $A18, HCBSCompliance!$G$2:$G$455, "*Completed*", HCBSCompliance!$FE$2:$FE$455, "TRUE") + COUNTIFS(HCBSCompliance!$D$2:$D$455, "*920*", HCBSCompliance!$I$2:$I$455, $A18, HCBSCompliance!$G$2:$G$455, "*Completed*", HCBSCompliance!$FE$2:$FE$455, "TRUE") + COUNTIFS(HCBSCompliance!$D$2:$D$455, "096", HCBSCompliance!$I$2:$I$455, $A18, HCBSCompliance!$G$2:$G$455, "*Submitted*", HCBSCompliance!$FE$2:$FE$455, "TRUE") + COUNTIFS(HCBSCompliance!$D$2:$D$455, "*113*", HCBSCompliance!$I$2:$I$455, $A18, HCBSCompliance!$G$2:$G$455, "*Submitted*", HCBSCompliance!$FE$2:$FE$455, "TRUE") + COUNTIFS(HCBSCompliance!$D$2:$D$455, "*904*", HCBSCompliance!$I$2:$I$455, $A18, HCBSCompliance!$G$2:$G$455, "*Submitted*", HCBSCompliance!$FE$2:$FE$455, "TRUE") + COUNTIFS(HCBSCompliance!$D$2:$D$455, "*905*", HCBSCompliance!$I$2:$I$455, $A18, HCBSCompliance!$G$2:$G$455, "*Submitted*", HCBSCompliance!$FE$2:$FE$455, "TRUE") + COUNTIFS(HCBSCompliance!$D$2:$D$455, "*915*", HCBSCompliance!$I$2:$I$455, $A18, HCBSCompliance!$G$2:$G$455, "*Submitted*", HCBSCompliance!$FE$2:$FE$455, "TRUE") + COUNTIFS(HCBSCompliance!$D$2:$D$455, "*910*", HCBSCompliance!$I$2:$I$455, $A18, HCBSCompliance!$G$2:$G$455, "*Submitted*", HCBSCompliance!$FE$2:$FE$455, "TRUE") + COUNTIFS(HCBSCompliance!$D$2:$D$455, "*920*", HCBSCompliance!$I$2:$I$455, $A18, HCBSCompliance!$G$2:$G$455, "*Submitted*", HCBSCompliance!$FE$2:$FE$455, "TRUE")) /  $C18, "n/a")</f>
        <v>n/a</v>
      </c>
      <c r="H18" s="57"/>
      <c r="I18" s="55">
        <f>COUNTIFS(HCBSCompliance!$I$2:$I$455,$A18, HCBSCompliance!$D$2:$D$455, "096", HCBSCompliance!$G$2:$G$455,"*Completed*", HCBSCompliance!$BC$2:$BC$455,"*Partially*")   + COUNTIFS(HCBSCompliance!$I$2:$I$455,$A18, HCBSCompliance!$D$2:$D$455, "*113*", HCBSCompliance!$G$2:$G$455,"*Completed*", HCBSCompliance!$BC$2:$BC$455,"*Partially*")   + COUNTIFS(HCBSCompliance!$I$2:$I$455,$A18, HCBSCompliance!$D$2:$D$455, "*904*", HCBSCompliance!$G$2:$G$455,"*Completed*", HCBSCompliance!$BC$2:$BC$455,"*Partially*")   + COUNTIFS(HCBSCompliance!$I$2:$I$455,$A18, HCBSCompliance!$D$2:$D$455, "*905*", HCBSCompliance!$G$2:$G$455,"*Completed*", HCBSCompliance!$BC$2:$BC$455,"*Partially*")   + COUNTIFS(HCBSCompliance!$I$2:$I$455,$A18, HCBSCompliance!$D$2:$D$455, "*915*", HCBSCompliance!$G$2:$G$455,"*Completed*", HCBSCompliance!$BC$2:$BC$455,"*Partially*")   + COUNTIFS(HCBSCompliance!$I$2:$I$455,$A18, HCBSCompliance!$D$2:$D$455, "*910*", HCBSCompliance!$G$2:$G$455,"*Completed*", HCBSCompliance!$BC$2:$BC$455,"*Partially*")   + COUNTIFS(HCBSCompliance!$I$2:$I$455,$A18, HCBSCompliance!$D$2:$D$455, "*920*", HCBSCompliance!$G$2:$G$455,"*Completed*", HCBSCompliance!$BC$2:$BC$455,"*Partially*")   + COUNTIFS(HCBSCompliance!$I$2:$I$455,$A18, HCBSCompliance!$D$2:$D$455, "096", HCBSCompliance!$G$2:$G$455,"*Submitted*", HCBSCompliance!$BC$2:$BC$455,"*Partially*")   + COUNTIFS(HCBSCompliance!$I$2:$I$455,$A18, HCBSCompliance!$D$2:$D$455, "*113*", HCBSCompliance!$G$2:$G$455,"*Submitted*", HCBSCompliance!$BC$2:$BC$455,"*Partially*")   + COUNTIFS(HCBSCompliance!$I$2:$I$455,$A18, HCBSCompliance!$D$2:$D$455, "*904*", HCBSCompliance!$G$2:$G$455,"*Submitted*", HCBSCompliance!$BC$2:$BC$455,"*Partially*")   + COUNTIFS(HCBSCompliance!$I$2:$I$455,$A18, HCBSCompliance!$D$2:$D$455, "*905*", HCBSCompliance!$G$2:$G$455,"*Submitted*", HCBSCompliance!$BC$2:$BC$455,"*Partially*")   + COUNTIFS(HCBSCompliance!$I$2:$I$455,$A18, HCBSCompliance!$D$2:$D$455, "*915*", HCBSCompliance!$G$2:$G$455,"*Submitted*", HCBSCompliance!$BC$2:$BC$455,"*Partially*")   + COUNTIFS(HCBSCompliance!$I$2:$I$455,$A18, HCBSCompliance!$D$2:$D$455, "*910*", HCBSCompliance!$G$2:$G$455,"*Submitted*", HCBSCompliance!$BC$2:$BC$455,"*Partially*")   + COUNTIFS(HCBSCompliance!$I$2:$I$455,$A18, HCBSCompliance!$D$2:$D$455, "*920*", HCBSCompliance!$G$2:$G$455,"*Submitted*", HCBSCompliance!$BC$2:$BC$455,"*Partially*")   + COUNTIFS(HCBSCompliance!$I$2:$I$455,$A18, HCBSCompliance!$D$2:$D$455, "096", HCBSCompliance!$G$2:$G$455,"*Completed*", HCBSCompliance!$BC$2:$BC$455,"*NotMet*")   + COUNTIFS(HCBSCompliance!$I$2:$I$455,$A18, HCBSCompliance!$D$2:$D$455, "*113*", HCBSCompliance!$G$2:$G$455,"*Completed*", HCBSCompliance!$BC$2:$BC$455,"*NotMet*")   + COUNTIFS(HCBSCompliance!$I$2:$I$455,$A18, HCBSCompliance!$D$2:$D$455, "*904*", HCBSCompliance!$G$2:$G$455,"*Completed*", HCBSCompliance!$BC$2:$BC$455,"*NotMet*")   + COUNTIFS(HCBSCompliance!$I$2:$I$455,$A18, HCBSCompliance!$D$2:$D$455, "*905*", HCBSCompliance!$G$2:$G$455,"*Completed*", HCBSCompliance!$BC$2:$BC$455,"*NotMet*")   + COUNTIFS(HCBSCompliance!$I$2:$I$455,$A18, HCBSCompliance!$D$2:$D$455, "*915*", HCBSCompliance!$G$2:$G$455,"*Completed*", HCBSCompliance!$BC$2:$BC$455,"*NotMet*")   + COUNTIFS(HCBSCompliance!$I$2:$I$455,$A18, HCBSCompliance!$D$2:$D$455, "*910*", HCBSCompliance!$G$2:$G$455,"*Completed*", HCBSCompliance!$BC$2:$BC$455,"*NotMet*")   + COUNTIFS(HCBSCompliance!$I$2:$I$455,$A18, HCBSCompliance!$D$2:$D$455, "*920*", HCBSCompliance!$G$2:$G$455,"*Completed*", HCBSCompliance!$BC$2:$BC$455,"*NotMet*")   + COUNTIFS(HCBSCompliance!$I$2:$I$455,$A18, HCBSCompliance!$D$2:$D$455, "096", HCBSCompliance!$G$2:$G$455,"*Submitted*", HCBSCompliance!$BC$2:$BC$455,"*NotMet*")   + COUNTIFS(HCBSCompliance!$I$2:$I$455,$A18, HCBSCompliance!$D$2:$D$455, "*113*", HCBSCompliance!$G$2:$G$455,"*Submitted*", HCBSCompliance!$BC$2:$BC$455,"*NotMet*")   + COUNTIFS(HCBSCompliance!$I$2:$I$455,$A18, HCBSCompliance!$D$2:$D$455, "*904*", HCBSCompliance!$G$2:$G$455,"*Submitted*", HCBSCompliance!$BC$2:$BC$455,"*NotMet*")   + COUNTIFS(HCBSCompliance!$I$2:$I$455,$A18, HCBSCompliance!$D$2:$D$455, "*905*", HCBSCompliance!$G$2:$G$455,"*Submitted*", HCBSCompliance!$BC$2:$BC$455,"*NotMet*")   + COUNTIFS(HCBSCompliance!$I$2:$I$455,$A18, HCBSCompliance!$D$2:$D$455, "*915*", HCBSCompliance!$G$2:$G$455,"*Submitted*", HCBSCompliance!$BC$2:$BC$455,"*NotMet*")   + COUNTIFS(HCBSCompliance!$I$2:$I$455,$A18, HCBSCompliance!$D$2:$D$455, "*910*", HCBSCompliance!$G$2:$G$455,"*Submitted*", HCBSCompliance!$BC$2:$BC$455,"*NotMet*")   + COUNTIFS(HCBSCompliance!$I$2:$I$455,$A18, HCBSCompliance!$D$2:$D$455, "*920*", HCBSCompliance!$G$2:$G$455,"*Submitted*", HCBSCompliance!$BC$2:$BC$455,"*NotMet*")</f>
        <v>0</v>
      </c>
      <c r="J18" s="55">
        <f>COUNTIFS(HCBSCompliance!$I$2:$I$455,$A18, HCBSCompliance!$D$2:$D$455, "096", HCBSCompliance!$G$2:$G$455,"*Completed*", HCBSCompliance!$BI$2:$BI$455,"*Partially*")   + COUNTIFS(HCBSCompliance!$I$2:$I$455,$A18, HCBSCompliance!$D$2:$D$455, "*113*", HCBSCompliance!$G$2:$G$455,"*Completed*", HCBSCompliance!$BI$2:$BI$455,"*Partially*")   + COUNTIFS(HCBSCompliance!$I$2:$I$455,$A18, HCBSCompliance!$D$2:$D$455, "*904*", HCBSCompliance!$G$2:$G$455,"*Completed*", HCBSCompliance!$BI$2:$BI$455,"*Partially*")   + COUNTIFS(HCBSCompliance!$I$2:$I$455,$A18, HCBSCompliance!$D$2:$D$455, "*905*", HCBSCompliance!$G$2:$G$455,"*Completed*", HCBSCompliance!$BI$2:$BI$455,"*Partially*")   + COUNTIFS(HCBSCompliance!$I$2:$I$455,$A18, HCBSCompliance!$D$2:$D$455, "*915*", HCBSCompliance!$G$2:$G$455,"*Completed*", HCBSCompliance!$BI$2:$BI$455,"*Partially*")   + COUNTIFS(HCBSCompliance!$I$2:$I$455,$A18, HCBSCompliance!$D$2:$D$455, "*910*", HCBSCompliance!$G$2:$G$455,"*Completed*", HCBSCompliance!$BI$2:$BI$455,"*Partially*")   + COUNTIFS(HCBSCompliance!$I$2:$I$455,$A18, HCBSCompliance!$D$2:$D$455, "*920*", HCBSCompliance!$G$2:$G$455,"*Completed*", HCBSCompliance!$BI$2:$BI$455,"*Partially*")   + COUNTIFS(HCBSCompliance!$I$2:$I$455,$A18, HCBSCompliance!$D$2:$D$455, "096", HCBSCompliance!$G$2:$G$455,"*Submitted*", HCBSCompliance!$BI$2:$BI$455,"*Partially*")   + COUNTIFS(HCBSCompliance!$I$2:$I$455,$A18, HCBSCompliance!$D$2:$D$455, "*113*", HCBSCompliance!$G$2:$G$455,"*Submitted*", HCBSCompliance!$BI$2:$BI$455,"*Partially*")   + COUNTIFS(HCBSCompliance!$I$2:$I$455,$A18, HCBSCompliance!$D$2:$D$455, "*904*", HCBSCompliance!$G$2:$G$455,"*Submitted*", HCBSCompliance!$BI$2:$BI$455,"*Partially*")   + COUNTIFS(HCBSCompliance!$I$2:$I$455,$A18, HCBSCompliance!$D$2:$D$455, "*905*", HCBSCompliance!$G$2:$G$455,"*Submitted*", HCBSCompliance!$BI$2:$BI$455,"*Partially*")   + COUNTIFS(HCBSCompliance!$I$2:$I$455,$A18, HCBSCompliance!$D$2:$D$455, "*915*", HCBSCompliance!$G$2:$G$455,"*Submitted*", HCBSCompliance!$BI$2:$BI$455,"*Partially*")   + COUNTIFS(HCBSCompliance!$I$2:$I$455,$A18, HCBSCompliance!$D$2:$D$455, "*910*", HCBSCompliance!$G$2:$G$455,"*Submitted*", HCBSCompliance!$BI$2:$BI$455,"*Partially*")   + COUNTIFS(HCBSCompliance!$I$2:$I$455,$A18, HCBSCompliance!$D$2:$D$455, "*920*", HCBSCompliance!$G$2:$G$455,"*Submitted*", HCBSCompliance!$BI$2:$BI$455,"*Partially*")   + COUNTIFS(HCBSCompliance!$I$2:$I$455,$A18, HCBSCompliance!$D$2:$D$455, "096", HCBSCompliance!$G$2:$G$455,"*Completed*", HCBSCompliance!$BI$2:$BI$455,"*No*")   + COUNTIFS(HCBSCompliance!$I$2:$I$455,$A18, HCBSCompliance!$D$2:$D$455, "*113*", HCBSCompliance!$G$2:$G$455,"*Completed*", HCBSCompliance!$BI$2:$BI$455,"*No*")   + COUNTIFS(HCBSCompliance!$I$2:$I$455,$A18, HCBSCompliance!$D$2:$D$455, "*904*", HCBSCompliance!$G$2:$G$455,"*Completed*", HCBSCompliance!$BI$2:$BI$455,"*No*")   + COUNTIFS(HCBSCompliance!$I$2:$I$455,$A18, HCBSCompliance!$D$2:$D$455, "*905*", HCBSCompliance!$G$2:$G$455,"*Completed*", HCBSCompliance!$BI$2:$BI$455,"*No*")   + COUNTIFS(HCBSCompliance!$I$2:$I$455,$A18, HCBSCompliance!$D$2:$D$455, "*915*", HCBSCompliance!$G$2:$G$455,"*Completed*", HCBSCompliance!$BI$2:$BI$455,"*No*")   + COUNTIFS(HCBSCompliance!$I$2:$I$455,$A18, HCBSCompliance!$D$2:$D$455, "*910*", HCBSCompliance!$G$2:$G$455,"*Completed*", HCBSCompliance!$BI$2:$BI$455,"*No*")   + COUNTIFS(HCBSCompliance!$I$2:$I$455,$A18, HCBSCompliance!$D$2:$D$455, "*920*", HCBSCompliance!$G$2:$G$455,"*Completed*", HCBSCompliance!$BI$2:$BI$455,"*No*")   + COUNTIFS(HCBSCompliance!$I$2:$I$455,$A18, HCBSCompliance!$D$2:$D$455, "096", HCBSCompliance!$G$2:$G$455,"*Submitted*", HCBSCompliance!$BI$2:$BI$455,"*No*")   + COUNTIFS(HCBSCompliance!$I$2:$I$455,$A18, HCBSCompliance!$D$2:$D$455, "*113*", HCBSCompliance!$G$2:$G$455,"*Submitted*", HCBSCompliance!$BI$2:$BI$455,"*No*")   + COUNTIFS(HCBSCompliance!$I$2:$I$455,$A18, HCBSCompliance!$D$2:$D$455, "*904*", HCBSCompliance!$G$2:$G$455,"*Submitted*", HCBSCompliance!$BI$2:$BI$455,"*No*")   + COUNTIFS(HCBSCompliance!$I$2:$I$455,$A18, HCBSCompliance!$D$2:$D$455, "*905*", HCBSCompliance!$G$2:$G$455,"*Submitted*", HCBSCompliance!$BI$2:$BI$455,"*No*")   + COUNTIFS(HCBSCompliance!$I$2:$I$455,$A18, HCBSCompliance!$D$2:$D$455, "*915*", HCBSCompliance!$G$2:$G$455,"*Submitted*", HCBSCompliance!$BI$2:$BI$455,"*No*")   + COUNTIFS(HCBSCompliance!$I$2:$I$455,$A18, HCBSCompliance!$D$2:$D$455, "*910*", HCBSCompliance!$G$2:$G$455,"*Submitted*", HCBSCompliance!$BI$2:$BI$455,"*No*")   + COUNTIFS(HCBSCompliance!$I$2:$I$455,$A18, HCBSCompliance!$D$2:$D$455, "*920*", HCBSCompliance!$G$2:$G$455,"*Submitted*", HCBSCompliance!$BI$2:$BI$455,"*No*")</f>
        <v>0</v>
      </c>
      <c r="K18" s="55">
        <f>COUNTIFS(HCBSCompliance!$I$2:$I$455,$A18, HCBSCompliance!$D$2:$D$455, "096", HCBSCompliance!$G$2:$G$455,"*Completed*", HCBSCompliance!$CK$2:$CK$455,"*Partially*")   + COUNTIFS(HCBSCompliance!$I$2:$I$455,$A18, HCBSCompliance!$D$2:$D$455, "*113*", HCBSCompliance!$G$2:$G$455,"*Completed*", HCBSCompliance!$CK$2:$CK$455,"*Partially*")   + COUNTIFS(HCBSCompliance!$I$2:$I$455,$A18, HCBSCompliance!$D$2:$D$455, "*904*", HCBSCompliance!$G$2:$G$455,"*Completed*", HCBSCompliance!$CK$2:$CK$455,"*Partially*")   + COUNTIFS(HCBSCompliance!$I$2:$I$455,$A18, HCBSCompliance!$D$2:$D$455, "*905*", HCBSCompliance!$G$2:$G$455,"*Completed*", HCBSCompliance!$CK$2:$CK$455,"*Partially*")   + COUNTIFS(HCBSCompliance!$I$2:$I$455,$A18, HCBSCompliance!$D$2:$D$455, "*915*", HCBSCompliance!$G$2:$G$455,"*Completed*", HCBSCompliance!$CK$2:$CK$455,"*Partially*")   + COUNTIFS(HCBSCompliance!$I$2:$I$455,$A18, HCBSCompliance!$D$2:$D$455, "*910*", HCBSCompliance!$G$2:$G$455,"*Completed*", HCBSCompliance!$CK$2:$CK$455,"*Partially*")   + COUNTIFS(HCBSCompliance!$I$2:$I$455,$A18, HCBSCompliance!$D$2:$D$455, "*920*", HCBSCompliance!$G$2:$G$455,"*Completed*", HCBSCompliance!$CK$2:$CK$455,"*Partially*")   + COUNTIFS(HCBSCompliance!$I$2:$I$455,$A18, HCBSCompliance!$D$2:$D$455, "096", HCBSCompliance!$G$2:$G$455,"*Submitted*", HCBSCompliance!$CK$2:$CK$455,"*Partially*")   + COUNTIFS(HCBSCompliance!$I$2:$I$455,$A18, HCBSCompliance!$D$2:$D$455, "*113*", HCBSCompliance!$G$2:$G$455,"*Submitted*", HCBSCompliance!$CK$2:$CK$455,"*Partially*")   + COUNTIFS(HCBSCompliance!$I$2:$I$455,$A18, HCBSCompliance!$D$2:$D$455, "*904*", HCBSCompliance!$G$2:$G$455,"*Submitted*", HCBSCompliance!$CK$2:$CK$455,"*Partially*")   + COUNTIFS(HCBSCompliance!$I$2:$I$455,$A18, HCBSCompliance!$D$2:$D$455, "*905*", HCBSCompliance!$G$2:$G$455,"*Submitted*", HCBSCompliance!$CK$2:$CK$455,"*Partially*")   + COUNTIFS(HCBSCompliance!$I$2:$I$455,$A18, HCBSCompliance!$D$2:$D$455, "*915*", HCBSCompliance!$G$2:$G$455,"*Submitted*", HCBSCompliance!$CK$2:$CK$455,"*Partially*")   + COUNTIFS(HCBSCompliance!$I$2:$I$455,$A18, HCBSCompliance!$D$2:$D$455, "*910*", HCBSCompliance!$G$2:$G$455,"*Submitted*", HCBSCompliance!$CK$2:$CK$455,"*Partially*")   + COUNTIFS(HCBSCompliance!$I$2:$I$455,$A18, HCBSCompliance!$D$2:$D$455, "*920*", HCBSCompliance!$G$2:$G$455,"*Submitted*", HCBSCompliance!$CK$2:$CK$455,"*Partially*")   + COUNTIFS(HCBSCompliance!$I$2:$I$455,$A18, HCBSCompliance!$D$2:$D$455, "096", HCBSCompliance!$G$2:$G$455,"*Completed*", HCBSCompliance!$CK$2:$CK$455,"*No*")   + COUNTIFS(HCBSCompliance!$I$2:$I$455,$A18, HCBSCompliance!$D$2:$D$455, "*113*", HCBSCompliance!$G$2:$G$455,"*Completed*", HCBSCompliance!$CK$2:$CK$455,"*No*")   + COUNTIFS(HCBSCompliance!$I$2:$I$455,$A18, HCBSCompliance!$D$2:$D$455, "*904*", HCBSCompliance!$G$2:$G$455,"*Completed*", HCBSCompliance!$CK$2:$CK$455,"*No*")   + COUNTIFS(HCBSCompliance!$I$2:$I$455,$A18, HCBSCompliance!$D$2:$D$455, "*905*", HCBSCompliance!$G$2:$G$455,"*Completed*", HCBSCompliance!$CK$2:$CK$455,"*No*")   + COUNTIFS(HCBSCompliance!$I$2:$I$455,$A18, HCBSCompliance!$D$2:$D$455, "*915*", HCBSCompliance!$G$2:$G$455,"*Completed*", HCBSCompliance!$CK$2:$CK$455,"*No*")   + COUNTIFS(HCBSCompliance!$I$2:$I$455,$A18, HCBSCompliance!$D$2:$D$455, "*910*", HCBSCompliance!$G$2:$G$455,"*Completed*", HCBSCompliance!$CK$2:$CK$455,"*No*")   + COUNTIFS(HCBSCompliance!$I$2:$I$455,$A18, HCBSCompliance!$D$2:$D$455, "*920*", HCBSCompliance!$G$2:$G$455,"*Completed*", HCBSCompliance!$CK$2:$CK$455,"*No*")   + COUNTIFS(HCBSCompliance!$I$2:$I$455,$A18, HCBSCompliance!$D$2:$D$455, "096", HCBSCompliance!$G$2:$G$455,"*Submitted*", HCBSCompliance!$CK$2:$CK$455,"*No*")   + COUNTIFS(HCBSCompliance!$I$2:$I$455,$A18, HCBSCompliance!$D$2:$D$455, "*113*", HCBSCompliance!$G$2:$G$455,"*Submitted*", HCBSCompliance!$CK$2:$CK$455,"*No*")   + COUNTIFS(HCBSCompliance!$I$2:$I$455,$A18, HCBSCompliance!$D$2:$D$455, "*904*", HCBSCompliance!$G$2:$G$455,"*Submitted*", HCBSCompliance!$CK$2:$CK$455,"*No*")   + COUNTIFS(HCBSCompliance!$I$2:$I$455,$A18, HCBSCompliance!$D$2:$D$455, "*905*", HCBSCompliance!$G$2:$G$455,"*Submitted*", HCBSCompliance!$CK$2:$CK$455,"*No*")   + COUNTIFS(HCBSCompliance!$I$2:$I$455,$A18, HCBSCompliance!$D$2:$D$455, "*915*", HCBSCompliance!$G$2:$G$455,"*Submitted*", HCBSCompliance!$CK$2:$CK$455,"*No*")   + COUNTIFS(HCBSCompliance!$I$2:$I$455,$A18, HCBSCompliance!$D$2:$D$455, "*910*", HCBSCompliance!$G$2:$G$455,"*Submitted*", HCBSCompliance!$CK$2:$CK$455,"*No*")   + COUNTIFS(HCBSCompliance!$I$2:$I$455,$A18, HCBSCompliance!$D$2:$D$455, "*920*", HCBSCompliance!$G$2:$G$455,"*Submitted*", HCBSCompliance!$CK$2:$CK$455,"*No*")</f>
        <v>0</v>
      </c>
      <c r="L18" s="55">
        <f>COUNTIFS(HCBSCompliance!$I$2:$I$455,$A18, HCBSCompliance!$D$2:$D$455, "096", HCBSCompliance!$G$2:$G$455,"*Completed*", HCBSCompliance!$CY$2:$CY$455,"*Partially*")   + COUNTIFS(HCBSCompliance!$I$2:$I$455,$A18, HCBSCompliance!$D$2:$D$455, "*113*", HCBSCompliance!$G$2:$G$455,"*Completed*", HCBSCompliance!$CY$2:$CY$455,"*Partially*")   + COUNTIFS(HCBSCompliance!$I$2:$I$455,$A18, HCBSCompliance!$D$2:$D$455, "*904*", HCBSCompliance!$G$2:$G$455,"*Completed*", HCBSCompliance!$CY$2:$CY$455,"*Partially*")   + COUNTIFS(HCBSCompliance!$I$2:$I$455,$A18, HCBSCompliance!$D$2:$D$455, "*905*", HCBSCompliance!$G$2:$G$455,"*Completed*", HCBSCompliance!$CY$2:$CY$455,"*Partially*")   + COUNTIFS(HCBSCompliance!$I$2:$I$455,$A18, HCBSCompliance!$D$2:$D$455, "*915*", HCBSCompliance!$G$2:$G$455,"*Completed*", HCBSCompliance!$CY$2:$CY$455,"*Partially*")   + COUNTIFS(HCBSCompliance!$I$2:$I$455,$A18, HCBSCompliance!$D$2:$D$455, "*910*", HCBSCompliance!$G$2:$G$455,"*Completed*", HCBSCompliance!$CY$2:$CY$455,"*Partially*")   + COUNTIFS(HCBSCompliance!$I$2:$I$455,$A18, HCBSCompliance!$D$2:$D$455, "*920*", HCBSCompliance!$G$2:$G$455,"*Completed*", HCBSCompliance!$CY$2:$CY$455,"*Partially*")   + COUNTIFS(HCBSCompliance!$I$2:$I$455,$A18, HCBSCompliance!$D$2:$D$455, "096", HCBSCompliance!$G$2:$G$455,"*Submitted*", HCBSCompliance!$CY$2:$CY$455,"*Partially*")   + COUNTIFS(HCBSCompliance!$I$2:$I$455,$A18, HCBSCompliance!$D$2:$D$455, "*113*", HCBSCompliance!$G$2:$G$455,"*Submitted*", HCBSCompliance!$CY$2:$CY$455,"*Partially*")   + COUNTIFS(HCBSCompliance!$I$2:$I$455,$A18, HCBSCompliance!$D$2:$D$455, "*904*", HCBSCompliance!$G$2:$G$455,"*Submitted*", HCBSCompliance!$CY$2:$CY$455,"*Partially*")   + COUNTIFS(HCBSCompliance!$I$2:$I$455,$A18, HCBSCompliance!$D$2:$D$455, "*905*", HCBSCompliance!$G$2:$G$455,"*Submitted*", HCBSCompliance!$CY$2:$CY$455,"*Partially*")   + COUNTIFS(HCBSCompliance!$I$2:$I$455,$A18, HCBSCompliance!$D$2:$D$455, "*915*", HCBSCompliance!$G$2:$G$455,"*Submitted*", HCBSCompliance!$CY$2:$CY$455,"*Partially*")   + COUNTIFS(HCBSCompliance!$I$2:$I$455,$A18, HCBSCompliance!$D$2:$D$455, "*910*", HCBSCompliance!$G$2:$G$455,"*Submitted*", HCBSCompliance!$CY$2:$CY$455,"*Partially*")   + COUNTIFS(HCBSCompliance!$I$2:$I$455,$A18, HCBSCompliance!$D$2:$D$455, "*920*", HCBSCompliance!$G$2:$G$455,"*Submitted*", HCBSCompliance!$CY$2:$CY$455,"*Partially*")   + COUNTIFS(HCBSCompliance!$I$2:$I$455,$A18, HCBSCompliance!$D$2:$D$455, "096", HCBSCompliance!$G$2:$G$455,"*Completed*", HCBSCompliance!$CY$2:$CY$455,"*No*")   + COUNTIFS(HCBSCompliance!$I$2:$I$455,$A18, HCBSCompliance!$D$2:$D$455, "*113*", HCBSCompliance!$G$2:$G$455,"*Completed*", HCBSCompliance!$CY$2:$CY$455,"*No*")   + COUNTIFS(HCBSCompliance!$I$2:$I$455,$A18, HCBSCompliance!$D$2:$D$455, "*904*", HCBSCompliance!$G$2:$G$455,"*Completed*", HCBSCompliance!$CY$2:$CY$455,"*No*")   + COUNTIFS(HCBSCompliance!$I$2:$I$455,$A18, HCBSCompliance!$D$2:$D$455, "*905*", HCBSCompliance!$G$2:$G$455,"*Completed*", HCBSCompliance!$CY$2:$CY$455,"*No*")   + COUNTIFS(HCBSCompliance!$I$2:$I$455,$A18, HCBSCompliance!$D$2:$D$455, "*915*", HCBSCompliance!$G$2:$G$455,"*Completed*", HCBSCompliance!$CY$2:$CY$455,"*No*")   + COUNTIFS(HCBSCompliance!$I$2:$I$455,$A18, HCBSCompliance!$D$2:$D$455, "*910*", HCBSCompliance!$G$2:$G$455,"*Completed*", HCBSCompliance!$CY$2:$CY$455,"*No*")   + COUNTIFS(HCBSCompliance!$I$2:$I$455,$A18, HCBSCompliance!$D$2:$D$455, "*920*", HCBSCompliance!$G$2:$G$455,"*Completed*", HCBSCompliance!$CY$2:$CY$455,"*No*")   + COUNTIFS(HCBSCompliance!$I$2:$I$455,$A18, HCBSCompliance!$D$2:$D$455, "096", HCBSCompliance!$G$2:$G$455,"*Submitted*", HCBSCompliance!$CY$2:$CY$455,"*No*")   + COUNTIFS(HCBSCompliance!$I$2:$I$455,$A18, HCBSCompliance!$D$2:$D$455, "*113*", HCBSCompliance!$G$2:$G$455,"*Submitted*", HCBSCompliance!$CY$2:$CY$455,"*No*")   + COUNTIFS(HCBSCompliance!$I$2:$I$455,$A18, HCBSCompliance!$D$2:$D$455, "*904*", HCBSCompliance!$G$2:$G$455,"*Submitted*", HCBSCompliance!$CY$2:$CY$455,"*No*")   + COUNTIFS(HCBSCompliance!$I$2:$I$455,$A18, HCBSCompliance!$D$2:$D$455, "*905*", HCBSCompliance!$G$2:$G$455,"*Submitted*", HCBSCompliance!$CY$2:$CY$455,"*No*")   + COUNTIFS(HCBSCompliance!$I$2:$I$455,$A18, HCBSCompliance!$D$2:$D$455, "*915*", HCBSCompliance!$G$2:$G$455,"*Submitted*", HCBSCompliance!$CY$2:$CY$455,"*No*")   + COUNTIFS(HCBSCompliance!$I$2:$I$455,$A18, HCBSCompliance!$D$2:$D$455, "*910*", HCBSCompliance!$G$2:$G$455,"*Submitted*", HCBSCompliance!$CY$2:$CY$455,"*No*")   + COUNTIFS(HCBSCompliance!$I$2:$I$455,$A18, HCBSCompliance!$D$2:$D$455, "*920*", HCBSCompliance!$G$2:$G$455,"*Submitted*", HCBSCompliance!$CY$2:$CY$455,"*No*")</f>
        <v>0</v>
      </c>
      <c r="M18" s="55">
        <f>COUNTIFS(HCBSCompliance!$I$2:$I$455,$A18, HCBSCompliance!$D$2:$D$455, "096", HCBSCompliance!$G$2:$G$455,"*Completed*", HCBSCompliance!$DI$2:$DI$455,"*Partially*")   + COUNTIFS(HCBSCompliance!$I$2:$I$455,$A18, HCBSCompliance!$D$2:$D$455, "*113*", HCBSCompliance!$G$2:$G$455,"*Completed*", HCBSCompliance!$DI$2:$DI$455,"*Partially*")   + COUNTIFS(HCBSCompliance!$I$2:$I$455,$A18, HCBSCompliance!$D$2:$D$455, "*904*", HCBSCompliance!$G$2:$G$455,"*Completed*", HCBSCompliance!$DI$2:$DI$455,"*Partially*")   + COUNTIFS(HCBSCompliance!$I$2:$I$455,$A18, HCBSCompliance!$D$2:$D$455, "*905*", HCBSCompliance!$G$2:$G$455,"*Completed*", HCBSCompliance!$DI$2:$DI$455,"*Partially*")   + COUNTIFS(HCBSCompliance!$I$2:$I$455,$A18, HCBSCompliance!$D$2:$D$455, "*915*", HCBSCompliance!$G$2:$G$455,"*Completed*", HCBSCompliance!$DI$2:$DI$455,"*Partially*")   + COUNTIFS(HCBSCompliance!$I$2:$I$455,$A18, HCBSCompliance!$D$2:$D$455, "*910*", HCBSCompliance!$G$2:$G$455,"*Completed*", HCBSCompliance!$DI$2:$DI$455,"*Partially*")   + COUNTIFS(HCBSCompliance!$I$2:$I$455,$A18, HCBSCompliance!$D$2:$D$455, "*920*", HCBSCompliance!$G$2:$G$455,"*Completed*", HCBSCompliance!$DI$2:$DI$455,"*Partially*")   + COUNTIFS(HCBSCompliance!$I$2:$I$455,$A18, HCBSCompliance!$D$2:$D$455, "096", HCBSCompliance!$G$2:$G$455,"*Submitted*", HCBSCompliance!$DI$2:$DI$455,"*Partially*")   + COUNTIFS(HCBSCompliance!$I$2:$I$455,$A18, HCBSCompliance!$D$2:$D$455, "*113*", HCBSCompliance!$G$2:$G$455,"*Submitted*", HCBSCompliance!$DI$2:$DI$455,"*Partially*")   + COUNTIFS(HCBSCompliance!$I$2:$I$455,$A18, HCBSCompliance!$D$2:$D$455, "*904*", HCBSCompliance!$G$2:$G$455,"*Submitted*", HCBSCompliance!$DI$2:$DI$455,"*Partially*")   + COUNTIFS(HCBSCompliance!$I$2:$I$455,$A18, HCBSCompliance!$D$2:$D$455, "*905*", HCBSCompliance!$G$2:$G$455,"*Submitted*", HCBSCompliance!$DI$2:$DI$455,"*Partially*")   + COUNTIFS(HCBSCompliance!$I$2:$I$455,$A18, HCBSCompliance!$D$2:$D$455, "*915*", HCBSCompliance!$G$2:$G$455,"*Submitted*", HCBSCompliance!$DI$2:$DI$455,"*Partially*")   + COUNTIFS(HCBSCompliance!$I$2:$I$455,$A18, HCBSCompliance!$D$2:$D$455, "*910*", HCBSCompliance!$G$2:$G$455,"*Submitted*", HCBSCompliance!$DI$2:$DI$455,"*Partially*")   + COUNTIFS(HCBSCompliance!$I$2:$I$455,$A18, HCBSCompliance!$D$2:$D$455, "*920*", HCBSCompliance!$G$2:$G$455,"*Submitted*", HCBSCompliance!$DI$2:$DI$455,"*Partially*")   + COUNTIFS(HCBSCompliance!$I$2:$I$455,$A18, HCBSCompliance!$D$2:$D$455, "096", HCBSCompliance!$G$2:$G$455,"*Completed*", HCBSCompliance!$DI$2:$DI$455,"*No*")   + COUNTIFS(HCBSCompliance!$I$2:$I$455,$A18, HCBSCompliance!$D$2:$D$455, "*113*", HCBSCompliance!$G$2:$G$455,"*Completed*", HCBSCompliance!$DI$2:$DI$455,"*No*")   + COUNTIFS(HCBSCompliance!$I$2:$I$455,$A18, HCBSCompliance!$D$2:$D$455, "*904*", HCBSCompliance!$G$2:$G$455,"*Completed*", HCBSCompliance!$DI$2:$DI$455,"*No*")   + COUNTIFS(HCBSCompliance!$I$2:$I$455,$A18, HCBSCompliance!$D$2:$D$455, "*905*", HCBSCompliance!$G$2:$G$455,"*Completed*", HCBSCompliance!$DI$2:$DI$455,"*No*")   + COUNTIFS(HCBSCompliance!$I$2:$I$455,$A18, HCBSCompliance!$D$2:$D$455, "*915*", HCBSCompliance!$G$2:$G$455,"*Completed*", HCBSCompliance!$DI$2:$DI$455,"*No*")   + COUNTIFS(HCBSCompliance!$I$2:$I$455,$A18, HCBSCompliance!$D$2:$D$455, "*910*", HCBSCompliance!$G$2:$G$455,"*Completed*", HCBSCompliance!$DI$2:$DI$455,"*No*")   + COUNTIFS(HCBSCompliance!$I$2:$I$455,$A18, HCBSCompliance!$D$2:$D$455, "*920*", HCBSCompliance!$G$2:$G$455,"*Completed*", HCBSCompliance!$DI$2:$DI$455,"*No*")   + COUNTIFS(HCBSCompliance!$I$2:$I$455,$A18, HCBSCompliance!$D$2:$D$455, "096", HCBSCompliance!$G$2:$G$455,"*Submitted*", HCBSCompliance!$DI$2:$DI$455,"*No*")   + COUNTIFS(HCBSCompliance!$I$2:$I$455,$A18, HCBSCompliance!$D$2:$D$455, "*113*", HCBSCompliance!$G$2:$G$455,"*Submitted*", HCBSCompliance!$DI$2:$DI$455,"*No*")   + COUNTIFS(HCBSCompliance!$I$2:$I$455,$A18, HCBSCompliance!$D$2:$D$455, "*904*", HCBSCompliance!$G$2:$G$455,"*Submitted*", HCBSCompliance!$DI$2:$DI$455,"*No*")   + COUNTIFS(HCBSCompliance!$I$2:$I$455,$A18, HCBSCompliance!$D$2:$D$455, "*905*", HCBSCompliance!$G$2:$G$455,"*Submitted*", HCBSCompliance!$DI$2:$DI$455,"*No*")   + COUNTIFS(HCBSCompliance!$I$2:$I$455,$A18, HCBSCompliance!$D$2:$D$455, "*915*", HCBSCompliance!$G$2:$G$455,"*Submitted*", HCBSCompliance!$DI$2:$DI$455,"*No*")   + COUNTIFS(HCBSCompliance!$I$2:$I$455,$A18, HCBSCompliance!$D$2:$D$455, "*910*", HCBSCompliance!$G$2:$G$455,"*Submitted*", HCBSCompliance!$DI$2:$DI$455,"*No*")   + COUNTIFS(HCBSCompliance!$I$2:$I$455,$A18, HCBSCompliance!$D$2:$D$455, "*920*", HCBSCompliance!$G$2:$G$455,"*Submitted*", HCBSCompliance!$DI$2:$DI$455,"*No*")</f>
        <v>0</v>
      </c>
      <c r="N18" s="55">
        <f>COUNTIFS(HCBSCompliance!$I$2:$I$455,$A18, HCBSCompliance!$D$2:$D$455, "096", HCBSCompliance!$G$2:$G$455,"*Completed*", HCBSCompliance!$DQ$2:$DQ$455,"*Partially*")   + COUNTIFS(HCBSCompliance!$I$2:$I$455,$A18, HCBSCompliance!$D$2:$D$455, "*113*", HCBSCompliance!$G$2:$G$455,"*Completed*", HCBSCompliance!$DQ$2:$DQ$455,"*Partially*")   + COUNTIFS(HCBSCompliance!$I$2:$I$455,$A18, HCBSCompliance!$D$2:$D$455, "*904*", HCBSCompliance!$G$2:$G$455,"*Completed*", HCBSCompliance!$DQ$2:$DQ$455,"*Partially*")   + COUNTIFS(HCBSCompliance!$I$2:$I$455,$A18, HCBSCompliance!$D$2:$D$455, "*905*", HCBSCompliance!$G$2:$G$455,"*Completed*", HCBSCompliance!$DQ$2:$DQ$455,"*Partially*")   + COUNTIFS(HCBSCompliance!$I$2:$I$455,$A18, HCBSCompliance!$D$2:$D$455, "*915*", HCBSCompliance!$G$2:$G$455,"*Completed*", HCBSCompliance!$DQ$2:$DQ$455,"*Partially*")   + COUNTIFS(HCBSCompliance!$I$2:$I$455,$A18, HCBSCompliance!$D$2:$D$455, "*910*", HCBSCompliance!$G$2:$G$455,"*Completed*", HCBSCompliance!$DQ$2:$DQ$455,"*Partially*")   + COUNTIFS(HCBSCompliance!$I$2:$I$455,$A18, HCBSCompliance!$D$2:$D$455, "*920*", HCBSCompliance!$G$2:$G$455,"*Completed*", HCBSCompliance!$DQ$2:$DQ$455,"*Partially*")   + COUNTIFS(HCBSCompliance!$I$2:$I$455,$A18, HCBSCompliance!$D$2:$D$455, "096", HCBSCompliance!$G$2:$G$455,"*Submitted*", HCBSCompliance!$DQ$2:$DQ$455,"*Partially*")   + COUNTIFS(HCBSCompliance!$I$2:$I$455,$A18, HCBSCompliance!$D$2:$D$455, "*113*", HCBSCompliance!$G$2:$G$455,"*Submitted*", HCBSCompliance!$DQ$2:$DQ$455,"*Partially*")   + COUNTIFS(HCBSCompliance!$I$2:$I$455,$A18, HCBSCompliance!$D$2:$D$455, "*904*", HCBSCompliance!$G$2:$G$455,"*Submitted*", HCBSCompliance!$DQ$2:$DQ$455,"*Partially*")   + COUNTIFS(HCBSCompliance!$I$2:$I$455,$A18, HCBSCompliance!$D$2:$D$455, "*905*", HCBSCompliance!$G$2:$G$455,"*Submitted*", HCBSCompliance!$DQ$2:$DQ$455,"*Partially*")   + COUNTIFS(HCBSCompliance!$I$2:$I$455,$A18, HCBSCompliance!$D$2:$D$455, "*915*", HCBSCompliance!$G$2:$G$455,"*Submitted*", HCBSCompliance!$DQ$2:$DQ$455,"*Partially*")   + COUNTIFS(HCBSCompliance!$I$2:$I$455,$A18, HCBSCompliance!$D$2:$D$455, "*910*", HCBSCompliance!$G$2:$G$455,"*Submitted*", HCBSCompliance!$DQ$2:$DQ$455,"*Partially*")   + COUNTIFS(HCBSCompliance!$I$2:$I$455,$A18, HCBSCompliance!$D$2:$D$455, "*920*", HCBSCompliance!$G$2:$G$455,"*Submitted*", HCBSCompliance!$DQ$2:$DQ$455,"*Partially*")   + COUNTIFS(HCBSCompliance!$I$2:$I$455,$A18, HCBSCompliance!$D$2:$D$455, "096", HCBSCompliance!$G$2:$G$455,"*Completed*", HCBSCompliance!$DQ$2:$DQ$455,"*No*")   + COUNTIFS(HCBSCompliance!$I$2:$I$455,$A18, HCBSCompliance!$D$2:$D$455, "*113*", HCBSCompliance!$G$2:$G$455,"*Completed*", HCBSCompliance!$DQ$2:$DQ$455,"*No*")   + COUNTIFS(HCBSCompliance!$I$2:$I$455,$A18, HCBSCompliance!$D$2:$D$455, "*904*", HCBSCompliance!$G$2:$G$455,"*Completed*", HCBSCompliance!$DQ$2:$DQ$455,"*No*")   + COUNTIFS(HCBSCompliance!$I$2:$I$455,$A18, HCBSCompliance!$D$2:$D$455, "*905*", HCBSCompliance!$G$2:$G$455,"*Completed*", HCBSCompliance!$DQ$2:$DQ$455,"*No*")   + COUNTIFS(HCBSCompliance!$I$2:$I$455,$A18, HCBSCompliance!$D$2:$D$455, "*915*", HCBSCompliance!$G$2:$G$455,"*Completed*", HCBSCompliance!$DQ$2:$DQ$455,"*No*")   + COUNTIFS(HCBSCompliance!$I$2:$I$455,$A18, HCBSCompliance!$D$2:$D$455, "*910*", HCBSCompliance!$G$2:$G$455,"*Completed*", HCBSCompliance!$DQ$2:$DQ$455,"*No*")   + COUNTIFS(HCBSCompliance!$I$2:$I$455,$A18, HCBSCompliance!$D$2:$D$455, "*920*", HCBSCompliance!$G$2:$G$455,"*Completed*", HCBSCompliance!$DQ$2:$DQ$455,"*No*")   + COUNTIFS(HCBSCompliance!$I$2:$I$455,$A18, HCBSCompliance!$D$2:$D$455, "096", HCBSCompliance!$G$2:$G$455,"*Submitted*", HCBSCompliance!$DQ$2:$DQ$455,"*No*")   + COUNTIFS(HCBSCompliance!$I$2:$I$455,$A18, HCBSCompliance!$D$2:$D$455, "*113*", HCBSCompliance!$G$2:$G$455,"*Submitted*", HCBSCompliance!$DQ$2:$DQ$455,"*No*")   + COUNTIFS(HCBSCompliance!$I$2:$I$455,$A18, HCBSCompliance!$D$2:$D$455, "*904*", HCBSCompliance!$G$2:$G$455,"*Submitted*", HCBSCompliance!$DQ$2:$DQ$455,"*No*")   + COUNTIFS(HCBSCompliance!$I$2:$I$455,$A18, HCBSCompliance!$D$2:$D$455, "*905*", HCBSCompliance!$G$2:$G$455,"*Submitted*", HCBSCompliance!$DQ$2:$DQ$455,"*No*")   + COUNTIFS(HCBSCompliance!$I$2:$I$455,$A18, HCBSCompliance!$D$2:$D$455, "*915*", HCBSCompliance!$G$2:$G$455,"*Submitted*", HCBSCompliance!$DQ$2:$DQ$455,"*No*")   + COUNTIFS(HCBSCompliance!$I$2:$I$455,$A18, HCBSCompliance!$D$2:$D$455, "*910*", HCBSCompliance!$G$2:$G$455,"*Submitted*", HCBSCompliance!$DQ$2:$DQ$455,"*No*")   + COUNTIFS(HCBSCompliance!$I$2:$I$455,$A18, HCBSCompliance!$D$2:$D$455, "*920*", HCBSCompliance!$G$2:$G$455,"*Submitted*", HCBSCompliance!$DQ$2:$DQ$455,"*No*")</f>
        <v>0</v>
      </c>
      <c r="O18" s="55">
        <f>COUNTIFS(HCBSCompliance!$I$2:$I$455,$A18, HCBSCompliance!$D$2:$D$455, "096", HCBSCompliance!$G$2:$G$455,"*Completed*", HCBSCompliance!$EC$2:$EC$455,"*Partially*")   + COUNTIFS(HCBSCompliance!$I$2:$I$455,$A18, HCBSCompliance!$D$2:$D$455, "*113*", HCBSCompliance!$G$2:$G$455,"*Completed*", HCBSCompliance!$EC$2:$EC$455,"*Partially*")   + COUNTIFS(HCBSCompliance!$I$2:$I$455,$A18, HCBSCompliance!$D$2:$D$455, "*904*", HCBSCompliance!$G$2:$G$455,"*Completed*", HCBSCompliance!$EC$2:$EC$455,"*Partially*")   + COUNTIFS(HCBSCompliance!$I$2:$I$455,$A18, HCBSCompliance!$D$2:$D$455, "*905*", HCBSCompliance!$G$2:$G$455,"*Completed*", HCBSCompliance!$EC$2:$EC$455,"*Partially*")   + COUNTIFS(HCBSCompliance!$I$2:$I$455,$A18, HCBSCompliance!$D$2:$D$455, "*915*", HCBSCompliance!$G$2:$G$455,"*Completed*", HCBSCompliance!$EC$2:$EC$455,"*Partially*")   + COUNTIFS(HCBSCompliance!$I$2:$I$455,$A18, HCBSCompliance!$D$2:$D$455, "*910*", HCBSCompliance!$G$2:$G$455,"*Completed*", HCBSCompliance!$EC$2:$EC$455,"*Partially*")   + COUNTIFS(HCBSCompliance!$I$2:$I$455,$A18, HCBSCompliance!$D$2:$D$455, "*920*", HCBSCompliance!$G$2:$G$455,"*Completed*", HCBSCompliance!$EC$2:$EC$455,"*Partially*")   + COUNTIFS(HCBSCompliance!$I$2:$I$455,$A18, HCBSCompliance!$D$2:$D$455, "096", HCBSCompliance!$G$2:$G$455,"*Submitted*", HCBSCompliance!$EC$2:$EC$455,"*Partially*")   + COUNTIFS(HCBSCompliance!$I$2:$I$455,$A18, HCBSCompliance!$D$2:$D$455, "*113*", HCBSCompliance!$G$2:$G$455,"*Submitted*", HCBSCompliance!$EC$2:$EC$455,"*Partially*")   + COUNTIFS(HCBSCompliance!$I$2:$I$455,$A18, HCBSCompliance!$D$2:$D$455, "*904*", HCBSCompliance!$G$2:$G$455,"*Submitted*", HCBSCompliance!$EC$2:$EC$455,"*Partially*")   + COUNTIFS(HCBSCompliance!$I$2:$I$455,$A18, HCBSCompliance!$D$2:$D$455, "*905*", HCBSCompliance!$G$2:$G$455,"*Submitted*", HCBSCompliance!$EC$2:$EC$455,"*Partially*")   + COUNTIFS(HCBSCompliance!$I$2:$I$455,$A18, HCBSCompliance!$D$2:$D$455, "*915*", HCBSCompliance!$G$2:$G$455,"*Submitted*", HCBSCompliance!$EC$2:$EC$455,"*Partially*")   + COUNTIFS(HCBSCompliance!$I$2:$I$455,$A18, HCBSCompliance!$D$2:$D$455, "*910*", HCBSCompliance!$G$2:$G$455,"*Submitted*", HCBSCompliance!$EC$2:$EC$455,"*Partially*")   + COUNTIFS(HCBSCompliance!$I$2:$I$455,$A18, HCBSCompliance!$D$2:$D$455, "*920*", HCBSCompliance!$G$2:$G$455,"*Submitted*", HCBSCompliance!$EC$2:$EC$455,"*Partially*")   + COUNTIFS(HCBSCompliance!$I$2:$I$455,$A18, HCBSCompliance!$D$2:$D$455, "096", HCBSCompliance!$G$2:$G$455,"*Completed*", HCBSCompliance!$EC$2:$EC$455,"*No*")   + COUNTIFS(HCBSCompliance!$I$2:$I$455,$A18, HCBSCompliance!$D$2:$D$455, "*113*", HCBSCompliance!$G$2:$G$455,"*Completed*", HCBSCompliance!$EC$2:$EC$455,"*No*")   + COUNTIFS(HCBSCompliance!$I$2:$I$455,$A18, HCBSCompliance!$D$2:$D$455, "*904*", HCBSCompliance!$G$2:$G$455,"*Completed*", HCBSCompliance!$EC$2:$EC$455,"*No*")   + COUNTIFS(HCBSCompliance!$I$2:$I$455,$A18, HCBSCompliance!$D$2:$D$455, "*905*", HCBSCompliance!$G$2:$G$455,"*Completed*", HCBSCompliance!$EC$2:$EC$455,"*No*")   + COUNTIFS(HCBSCompliance!$I$2:$I$455,$A18, HCBSCompliance!$D$2:$D$455, "*915*", HCBSCompliance!$G$2:$G$455,"*Completed*", HCBSCompliance!$EC$2:$EC$455,"*No*")   + COUNTIFS(HCBSCompliance!$I$2:$I$455,$A18, HCBSCompliance!$D$2:$D$455, "*910*", HCBSCompliance!$G$2:$G$455,"*Completed*", HCBSCompliance!$EC$2:$EC$455,"*No*")   + COUNTIFS(HCBSCompliance!$I$2:$I$455,$A18, HCBSCompliance!$D$2:$D$455, "*920*", HCBSCompliance!$G$2:$G$455,"*Completed*", HCBSCompliance!$EC$2:$EC$455,"*No*")   + COUNTIFS(HCBSCompliance!$I$2:$I$455,$A18, HCBSCompliance!$D$2:$D$455, "096", HCBSCompliance!$G$2:$G$455,"*Submitted*", HCBSCompliance!$EC$2:$EC$455,"*No*")   + COUNTIFS(HCBSCompliance!$I$2:$I$455,$A18, HCBSCompliance!$D$2:$D$455, "*113*", HCBSCompliance!$G$2:$G$455,"*Submitted*", HCBSCompliance!$EC$2:$EC$455,"*No*")   + COUNTIFS(HCBSCompliance!$I$2:$I$455,$A18, HCBSCompliance!$D$2:$D$455, "*904*", HCBSCompliance!$G$2:$G$455,"*Submitted*", HCBSCompliance!$EC$2:$EC$455,"*No*")   + COUNTIFS(HCBSCompliance!$I$2:$I$455,$A18, HCBSCompliance!$D$2:$D$455, "*905*", HCBSCompliance!$G$2:$G$455,"*Submitted*", HCBSCompliance!$EC$2:$EC$455,"*No*")   + COUNTIFS(HCBSCompliance!$I$2:$I$455,$A18, HCBSCompliance!$D$2:$D$455, "*915*", HCBSCompliance!$G$2:$G$455,"*Submitted*", HCBSCompliance!$EC$2:$EC$455,"*No*")   + COUNTIFS(HCBSCompliance!$I$2:$I$455,$A18, HCBSCompliance!$D$2:$D$455, "*910*", HCBSCompliance!$G$2:$G$455,"*Submitted*", HCBSCompliance!$EC$2:$EC$455,"*No*")   + COUNTIFS(HCBSCompliance!$I$2:$I$455,$A18, HCBSCompliance!$D$2:$D$455, "*920*", HCBSCompliance!$G$2:$G$455,"*Submitted*", HCBSCompliance!$EC$2:$EC$455,"*No*")</f>
        <v>0</v>
      </c>
      <c r="P18" s="55">
        <f>COUNTIFS(HCBSCompliance!$I$2:$I$455,$A18, HCBSCompliance!$D$2:$D$455, "096", HCBSCompliance!$G$2:$G$455,"*Completed*", HCBSCompliance!$EM$2:$EM$455,"*Partially*")   + COUNTIFS(HCBSCompliance!$I$2:$I$455,$A18, HCBSCompliance!$D$2:$D$455, "*113*", HCBSCompliance!$G$2:$G$455,"*Completed*", HCBSCompliance!$EM$2:$EM$455,"*Partially*")   + COUNTIFS(HCBSCompliance!$I$2:$I$455,$A18, HCBSCompliance!$D$2:$D$455, "*904*", HCBSCompliance!$G$2:$G$455,"*Completed*", HCBSCompliance!$EM$2:$EM$455,"*Partially*")   + COUNTIFS(HCBSCompliance!$I$2:$I$455,$A18, HCBSCompliance!$D$2:$D$455, "*905*", HCBSCompliance!$G$2:$G$455,"*Completed*", HCBSCompliance!$EM$2:$EM$455,"*Partially*")   + COUNTIFS(HCBSCompliance!$I$2:$I$455,$A18, HCBSCompliance!$D$2:$D$455, "*915*", HCBSCompliance!$G$2:$G$455,"*Completed*", HCBSCompliance!$EM$2:$EM$455,"*Partially*")   + COUNTIFS(HCBSCompliance!$I$2:$I$455,$A18, HCBSCompliance!$D$2:$D$455, "*910*", HCBSCompliance!$G$2:$G$455,"*Completed*", HCBSCompliance!$EM$2:$EM$455,"*Partially*")   + COUNTIFS(HCBSCompliance!$I$2:$I$455,$A18, HCBSCompliance!$D$2:$D$455, "*920*", HCBSCompliance!$G$2:$G$455,"*Completed*", HCBSCompliance!$EM$2:$EM$455,"*Partially*")   + COUNTIFS(HCBSCompliance!$I$2:$I$455,$A18, HCBSCompliance!$D$2:$D$455, "096", HCBSCompliance!$G$2:$G$455,"*Submitted*", HCBSCompliance!$EM$2:$EM$455,"*Partially*")   + COUNTIFS(HCBSCompliance!$I$2:$I$455,$A18, HCBSCompliance!$D$2:$D$455, "*113*", HCBSCompliance!$G$2:$G$455,"*Submitted*", HCBSCompliance!$EM$2:$EM$455,"*Partially*")   + COUNTIFS(HCBSCompliance!$I$2:$I$455,$A18, HCBSCompliance!$D$2:$D$455, "*904*", HCBSCompliance!$G$2:$G$455,"*Submitted*", HCBSCompliance!$EM$2:$EM$455,"*Partially*")   + COUNTIFS(HCBSCompliance!$I$2:$I$455,$A18, HCBSCompliance!$D$2:$D$455, "*905*", HCBSCompliance!$G$2:$G$455,"*Submitted*", HCBSCompliance!$EM$2:$EM$455,"*Partially*")   + COUNTIFS(HCBSCompliance!$I$2:$I$455,$A18, HCBSCompliance!$D$2:$D$455, "*915*", HCBSCompliance!$G$2:$G$455,"*Submitted*", HCBSCompliance!$EM$2:$EM$455,"*Partially*")   + COUNTIFS(HCBSCompliance!$I$2:$I$455,$A18, HCBSCompliance!$D$2:$D$455, "*910*", HCBSCompliance!$G$2:$G$455,"*Submitted*", HCBSCompliance!$EM$2:$EM$455,"*Partially*")   + COUNTIFS(HCBSCompliance!$I$2:$I$455,$A18, HCBSCompliance!$D$2:$D$455, "*920*", HCBSCompliance!$G$2:$G$455,"*Submitted*", HCBSCompliance!$EM$2:$EM$455,"*Partially*")   + COUNTIFS(HCBSCompliance!$I$2:$I$455,$A18, HCBSCompliance!$D$2:$D$455, "096", HCBSCompliance!$G$2:$G$455,"*Completed*", HCBSCompliance!$EM$2:$EM$455,"*No*")   + COUNTIFS(HCBSCompliance!$I$2:$I$455,$A18, HCBSCompliance!$D$2:$D$455, "*113*", HCBSCompliance!$G$2:$G$455,"*Completed*", HCBSCompliance!$EM$2:$EM$455,"*No*")   + COUNTIFS(HCBSCompliance!$I$2:$I$455,$A18, HCBSCompliance!$D$2:$D$455, "*904*", HCBSCompliance!$G$2:$G$455,"*Completed*", HCBSCompliance!$EM$2:$EM$455,"*No*")   + COUNTIFS(HCBSCompliance!$I$2:$I$455,$A18, HCBSCompliance!$D$2:$D$455, "*905*", HCBSCompliance!$G$2:$G$455,"*Completed*", HCBSCompliance!$EM$2:$EM$455,"*No*")   + COUNTIFS(HCBSCompliance!$I$2:$I$455,$A18, HCBSCompliance!$D$2:$D$455, "*915*", HCBSCompliance!$G$2:$G$455,"*Completed*", HCBSCompliance!$EM$2:$EM$455,"*No*")   + COUNTIFS(HCBSCompliance!$I$2:$I$455,$A18, HCBSCompliance!$D$2:$D$455, "*910*", HCBSCompliance!$G$2:$G$455,"*Completed*", HCBSCompliance!$EM$2:$EM$455,"*No*")   + COUNTIFS(HCBSCompliance!$I$2:$I$455,$A18, HCBSCompliance!$D$2:$D$455, "*920*", HCBSCompliance!$G$2:$G$455,"*Completed*", HCBSCompliance!$EM$2:$EM$455,"*No*")   + COUNTIFS(HCBSCompliance!$I$2:$I$455,$A18, HCBSCompliance!$D$2:$D$455, "096", HCBSCompliance!$G$2:$G$455,"*Submitted*", HCBSCompliance!$EM$2:$EM$455,"*No*")   + COUNTIFS(HCBSCompliance!$I$2:$I$455,$A18, HCBSCompliance!$D$2:$D$455, "*113*", HCBSCompliance!$G$2:$G$455,"*Submitted*", HCBSCompliance!$EM$2:$EM$455,"*No*")   + COUNTIFS(HCBSCompliance!$I$2:$I$455,$A18, HCBSCompliance!$D$2:$D$455, "*904*", HCBSCompliance!$G$2:$G$455,"*Submitted*", HCBSCompliance!$EM$2:$EM$455,"*No*")   + COUNTIFS(HCBSCompliance!$I$2:$I$455,$A18, HCBSCompliance!$D$2:$D$455, "*905*", HCBSCompliance!$G$2:$G$455,"*Submitted*", HCBSCompliance!$EM$2:$EM$455,"*No*")   + COUNTIFS(HCBSCompliance!$I$2:$I$455,$A18, HCBSCompliance!$D$2:$D$455, "*915*", HCBSCompliance!$G$2:$G$455,"*Submitted*", HCBSCompliance!$EM$2:$EM$455,"*No*")   + COUNTIFS(HCBSCompliance!$I$2:$I$455,$A18, HCBSCompliance!$D$2:$D$455, "*910*", HCBSCompliance!$G$2:$G$455,"*Submitted*", HCBSCompliance!$EM$2:$EM$455,"*No*")   + COUNTIFS(HCBSCompliance!$I$2:$I$455,$A18, HCBSCompliance!$D$2:$D$455, "*920*", HCBSCompliance!$G$2:$G$455,"*Submitted*", HCBSCompliance!$EM$2:$EM$455,"*No*")</f>
        <v>0</v>
      </c>
      <c r="Q18" s="55">
        <f>COUNTIFS(HCBSCompliance!$I$2:$I$455,$A18, HCBSCompliance!$D$2:$D$455, "096", HCBSCompliance!$G$2:$G$455,"*Completed*", HCBSCompliance!$ES$2:$ES$455,"*Partially*")   + COUNTIFS(HCBSCompliance!$I$2:$I$455,$A18, HCBSCompliance!$D$2:$D$455, "*113*", HCBSCompliance!$G$2:$G$455,"*Completed*", HCBSCompliance!$ES$2:$ES$455,"*Partially*")   + COUNTIFS(HCBSCompliance!$I$2:$I$455,$A18, HCBSCompliance!$D$2:$D$455, "*904*", HCBSCompliance!$G$2:$G$455,"*Completed*", HCBSCompliance!$ES$2:$ES$455,"*Partially*")   + COUNTIFS(HCBSCompliance!$I$2:$I$455,$A18, HCBSCompliance!$D$2:$D$455, "*905*", HCBSCompliance!$G$2:$G$455,"*Completed*", HCBSCompliance!$ES$2:$ES$455,"*Partially*")   + COUNTIFS(HCBSCompliance!$I$2:$I$455,$A18, HCBSCompliance!$D$2:$D$455, "*915*", HCBSCompliance!$G$2:$G$455,"*Completed*", HCBSCompliance!$ES$2:$ES$455,"*Partially*")   + COUNTIFS(HCBSCompliance!$I$2:$I$455,$A18, HCBSCompliance!$D$2:$D$455, "*910*", HCBSCompliance!$G$2:$G$455,"*Completed*", HCBSCompliance!$ES$2:$ES$455,"*Partially*")   + COUNTIFS(HCBSCompliance!$I$2:$I$455,$A18, HCBSCompliance!$D$2:$D$455, "*920*", HCBSCompliance!$G$2:$G$455,"*Completed*", HCBSCompliance!$ES$2:$ES$455,"*Partially*")   + COUNTIFS(HCBSCompliance!$I$2:$I$455,$A18, HCBSCompliance!$D$2:$D$455, "096", HCBSCompliance!$G$2:$G$455,"*Submitted*", HCBSCompliance!$ES$2:$ES$455,"*Partially*")   + COUNTIFS(HCBSCompliance!$I$2:$I$455,$A18, HCBSCompliance!$D$2:$D$455, "*113*", HCBSCompliance!$G$2:$G$455,"*Submitted*", HCBSCompliance!$ES$2:$ES$455,"*Partially*")   + COUNTIFS(HCBSCompliance!$I$2:$I$455,$A18, HCBSCompliance!$D$2:$D$455, "*904*", HCBSCompliance!$G$2:$G$455,"*Submitted*", HCBSCompliance!$ES$2:$ES$455,"*Partially*")   + COUNTIFS(HCBSCompliance!$I$2:$I$455,$A18, HCBSCompliance!$D$2:$D$455, "*905*", HCBSCompliance!$G$2:$G$455,"*Submitted*", HCBSCompliance!$ES$2:$ES$455,"*Partially*")   + COUNTIFS(HCBSCompliance!$I$2:$I$455,$A18, HCBSCompliance!$D$2:$D$455, "*915*", HCBSCompliance!$G$2:$G$455,"*Submitted*", HCBSCompliance!$ES$2:$ES$455,"*Partially*")   + COUNTIFS(HCBSCompliance!$I$2:$I$455,$A18, HCBSCompliance!$D$2:$D$455, "*910*", HCBSCompliance!$G$2:$G$455,"*Submitted*", HCBSCompliance!$ES$2:$ES$455,"*Partially*")   + COUNTIFS(HCBSCompliance!$I$2:$I$455,$A18, HCBSCompliance!$D$2:$D$455, "*920*", HCBSCompliance!$G$2:$G$455,"*Submitted*", HCBSCompliance!$ES$2:$ES$455,"*Partially*")   + COUNTIFS(HCBSCompliance!$I$2:$I$455,$A18, HCBSCompliance!$D$2:$D$455, "096", HCBSCompliance!$G$2:$G$455,"*Completed*", HCBSCompliance!$ES$2:$ES$455,"*No*")   + COUNTIFS(HCBSCompliance!$I$2:$I$455,$A18, HCBSCompliance!$D$2:$D$455, "*113*", HCBSCompliance!$G$2:$G$455,"*Completed*", HCBSCompliance!$ES$2:$ES$455,"*No*")   + COUNTIFS(HCBSCompliance!$I$2:$I$455,$A18, HCBSCompliance!$D$2:$D$455, "*904*", HCBSCompliance!$G$2:$G$455,"*Completed*", HCBSCompliance!$ES$2:$ES$455,"*No*")   + COUNTIFS(HCBSCompliance!$I$2:$I$455,$A18, HCBSCompliance!$D$2:$D$455, "*905*", HCBSCompliance!$G$2:$G$455,"*Completed*", HCBSCompliance!$ES$2:$ES$455,"*No*")   + COUNTIFS(HCBSCompliance!$I$2:$I$455,$A18, HCBSCompliance!$D$2:$D$455, "*915*", HCBSCompliance!$G$2:$G$455,"*Completed*", HCBSCompliance!$ES$2:$ES$455,"*No*")   + COUNTIFS(HCBSCompliance!$I$2:$I$455,$A18, HCBSCompliance!$D$2:$D$455, "*910*", HCBSCompliance!$G$2:$G$455,"*Completed*", HCBSCompliance!$ES$2:$ES$455,"*No*")   + COUNTIFS(HCBSCompliance!$I$2:$I$455,$A18, HCBSCompliance!$D$2:$D$455, "*920*", HCBSCompliance!$G$2:$G$455,"*Completed*", HCBSCompliance!$ES$2:$ES$455,"*No*")   + COUNTIFS(HCBSCompliance!$I$2:$I$455,$A18, HCBSCompliance!$D$2:$D$455, "096", HCBSCompliance!$G$2:$G$455,"*Submitted*", HCBSCompliance!$ES$2:$ES$455,"*No*")   + COUNTIFS(HCBSCompliance!$I$2:$I$455,$A18, HCBSCompliance!$D$2:$D$455, "*113*", HCBSCompliance!$G$2:$G$455,"*Submitted*", HCBSCompliance!$ES$2:$ES$455,"*No*")   + COUNTIFS(HCBSCompliance!$I$2:$I$455,$A18, HCBSCompliance!$D$2:$D$455, "*904*", HCBSCompliance!$G$2:$G$455,"*Submitted*", HCBSCompliance!$ES$2:$ES$455,"*No*")   + COUNTIFS(HCBSCompliance!$I$2:$I$455,$A18, HCBSCompliance!$D$2:$D$455, "*905*", HCBSCompliance!$G$2:$G$455,"*Submitted*", HCBSCompliance!$ES$2:$ES$455,"*No*")   + COUNTIFS(HCBSCompliance!$I$2:$I$455,$A18, HCBSCompliance!$D$2:$D$455, "*915*", HCBSCompliance!$G$2:$G$455,"*Submitted*", HCBSCompliance!$ES$2:$ES$455,"*No*")   + COUNTIFS(HCBSCompliance!$I$2:$I$455,$A18, HCBSCompliance!$D$2:$D$455, "*910*", HCBSCompliance!$G$2:$G$455,"*Submitted*", HCBSCompliance!$ES$2:$ES$455,"*No*")   + COUNTIFS(HCBSCompliance!$I$2:$I$455,$A18, HCBSCompliance!$D$2:$D$455, "*920*", HCBSCompliance!$G$2:$G$455,"*Submitted*", HCBSCompliance!$ES$2:$ES$455,"*No*")</f>
        <v>0</v>
      </c>
      <c r="R18" s="55">
        <f>COUNTIFS(HCBSCompliance!$I$2:$I$455,$A18, HCBSCompliance!$D$2:$D$455, "096", HCBSCompliance!$G$2:$G$455,"*Completed*", HCBSCompliance!$EY$2:$EY$455,"*Partially*")   + COUNTIFS(HCBSCompliance!$I$2:$I$455,$A18, HCBSCompliance!$D$2:$D$455, "*113*", HCBSCompliance!$G$2:$G$455,"*Completed*", HCBSCompliance!$EY$2:$EY$455,"*Partially*")   + COUNTIFS(HCBSCompliance!$I$2:$I$455,$A18, HCBSCompliance!$D$2:$D$455, "*904*", HCBSCompliance!$G$2:$G$455,"*Completed*", HCBSCompliance!$EY$2:$EY$455,"*Partially*")   + COUNTIFS(HCBSCompliance!$I$2:$I$455,$A18, HCBSCompliance!$D$2:$D$455, "*905*", HCBSCompliance!$G$2:$G$455,"*Completed*", HCBSCompliance!$EY$2:$EY$455,"*Partially*")   + COUNTIFS(HCBSCompliance!$I$2:$I$455,$A18, HCBSCompliance!$D$2:$D$455, "*915*", HCBSCompliance!$G$2:$G$455,"*Completed*", HCBSCompliance!$EY$2:$EY$455,"*Partially*")   + COUNTIFS(HCBSCompliance!$I$2:$I$455,$A18, HCBSCompliance!$D$2:$D$455, "*910*", HCBSCompliance!$G$2:$G$455,"*Completed*", HCBSCompliance!$EY$2:$EY$455,"*Partially*")   + COUNTIFS(HCBSCompliance!$I$2:$I$455,$A18, HCBSCompliance!$D$2:$D$455, "*920*", HCBSCompliance!$G$2:$G$455,"*Completed*", HCBSCompliance!$EY$2:$EY$455,"*Partially*")   + COUNTIFS(HCBSCompliance!$I$2:$I$455,$A18, HCBSCompliance!$D$2:$D$455, "096", HCBSCompliance!$G$2:$G$455,"*Submitted*", HCBSCompliance!$EY$2:$EY$455,"*Partially*")   + COUNTIFS(HCBSCompliance!$I$2:$I$455,$A18, HCBSCompliance!$D$2:$D$455, "*113*", HCBSCompliance!$G$2:$G$455,"*Submitted*", HCBSCompliance!$EY$2:$EY$455,"*Partially*")   + COUNTIFS(HCBSCompliance!$I$2:$I$455,$A18, HCBSCompliance!$D$2:$D$455, "*904*", HCBSCompliance!$G$2:$G$455,"*Submitted*", HCBSCompliance!$EY$2:$EY$455,"*Partially*")   + COUNTIFS(HCBSCompliance!$I$2:$I$455,$A18, HCBSCompliance!$D$2:$D$455, "*905*", HCBSCompliance!$G$2:$G$455,"*Submitted*", HCBSCompliance!$EY$2:$EY$455,"*Partially*")   + COUNTIFS(HCBSCompliance!$I$2:$I$455,$A18, HCBSCompliance!$D$2:$D$455, "*915*", HCBSCompliance!$G$2:$G$455,"*Submitted*", HCBSCompliance!$EY$2:$EY$455,"*Partially*")   + COUNTIFS(HCBSCompliance!$I$2:$I$455,$A18, HCBSCompliance!$D$2:$D$455, "*910*", HCBSCompliance!$G$2:$G$455,"*Submitted*", HCBSCompliance!$EY$2:$EY$455,"*Partially*")   + COUNTIFS(HCBSCompliance!$I$2:$I$455,$A18, HCBSCompliance!$D$2:$D$455, "*920*", HCBSCompliance!$G$2:$G$455,"*Submitted*", HCBSCompliance!$EY$2:$EY$455,"*Partially*")   + COUNTIFS(HCBSCompliance!$I$2:$I$455,$A18, HCBSCompliance!$D$2:$D$455, "096", HCBSCompliance!$G$2:$G$455,"*Completed*", HCBSCompliance!$EY$2:$EY$455,"*No*")   + COUNTIFS(HCBSCompliance!$I$2:$I$455,$A18, HCBSCompliance!$D$2:$D$455, "*113*", HCBSCompliance!$G$2:$G$455,"*Completed*", HCBSCompliance!$EY$2:$EY$455,"*No*")   + COUNTIFS(HCBSCompliance!$I$2:$I$455,$A18, HCBSCompliance!$D$2:$D$455, "*904*", HCBSCompliance!$G$2:$G$455,"*Completed*", HCBSCompliance!$EY$2:$EY$455,"*No*")   + COUNTIFS(HCBSCompliance!$I$2:$I$455,$A18, HCBSCompliance!$D$2:$D$455, "*905*", HCBSCompliance!$G$2:$G$455,"*Completed*", HCBSCompliance!$EY$2:$EY$455,"*No*")   + COUNTIFS(HCBSCompliance!$I$2:$I$455,$A18, HCBSCompliance!$D$2:$D$455, "*915*", HCBSCompliance!$G$2:$G$455,"*Completed*", HCBSCompliance!$EY$2:$EY$455,"*No*")   + COUNTIFS(HCBSCompliance!$I$2:$I$455,$A18, HCBSCompliance!$D$2:$D$455, "*910*", HCBSCompliance!$G$2:$G$455,"*Completed*", HCBSCompliance!$EY$2:$EY$455,"*No*")   + COUNTIFS(HCBSCompliance!$I$2:$I$455,$A18, HCBSCompliance!$D$2:$D$455, "*920*", HCBSCompliance!$G$2:$G$455,"*Completed*", HCBSCompliance!$EY$2:$EY$455,"*No*")   + COUNTIFS(HCBSCompliance!$I$2:$I$455,$A18, HCBSCompliance!$D$2:$D$455, "096", HCBSCompliance!$G$2:$G$455,"*Submitted*", HCBSCompliance!$EY$2:$EY$455,"*No*")   + COUNTIFS(HCBSCompliance!$I$2:$I$455,$A18, HCBSCompliance!$D$2:$D$455, "*113*", HCBSCompliance!$G$2:$G$455,"*Submitted*", HCBSCompliance!$EY$2:$EY$455,"*No*")   + COUNTIFS(HCBSCompliance!$I$2:$I$455,$A18, HCBSCompliance!$D$2:$D$455, "*904*", HCBSCompliance!$G$2:$G$455,"*Submitted*", HCBSCompliance!$EY$2:$EY$455,"*No*")   + COUNTIFS(HCBSCompliance!$I$2:$I$455,$A18, HCBSCompliance!$D$2:$D$455, "*905*", HCBSCompliance!$G$2:$G$455,"*Submitted*", HCBSCompliance!$EY$2:$EY$455,"*No*")   + COUNTIFS(HCBSCompliance!$I$2:$I$455,$A18, HCBSCompliance!$D$2:$D$455, "*915*", HCBSCompliance!$G$2:$G$455,"*Submitted*", HCBSCompliance!$EY$2:$EY$455,"*No*")   + COUNTIFS(HCBSCompliance!$I$2:$I$455,$A18, HCBSCompliance!$D$2:$D$455, "*910*", HCBSCompliance!$G$2:$G$455,"*Submitted*", HCBSCompliance!$EY$2:$EY$455,"*No*")   + COUNTIFS(HCBSCompliance!$I$2:$I$455,$A18, HCBSCompliance!$D$2:$D$455, "*920*", HCBSCompliance!$G$2:$G$455,"*Submitted*", HCBSCompliance!$EY$2:$EY$455,"*No*")</f>
        <v>0</v>
      </c>
    </row>
    <row r="19" spans="1:64" x14ac:dyDescent="0.2">
      <c r="A19" s="54" t="s">
        <v>213</v>
      </c>
      <c r="B19" s="55">
        <f>COUNTIFS(HCBSCompliance!$I$2:$I$455,$A19, HCBSCompliance!$D$2:$D$455, "096")  +COUNTIFS(HCBSCompliance!$I$2:$I$455,$A19, HCBSCompliance!$D$2:$D$455, "*113*")  +COUNTIFS(HCBSCompliance!$I$2:$I$455,$A19, HCBSCompliance!$D$2:$D$455, "*904*")  +COUNTIFS(HCBSCompliance!$I$2:$I$455,$A19, HCBSCompliance!$D$2:$D$455, "*905*")  +COUNTIFS(HCBSCompliance!$I$2:$I$455,$A19, HCBSCompliance!$D$2:$D$455, "*915*")  +COUNTIFS(HCBSCompliance!$I$2:$I$455,$A19, HCBSCompliance!$D$2:$D$455, "*910*")  +COUNTIFS(HCBSCompliance!$I$2:$I$455,$A19, HCBSCompliance!$D$2:$D$455, "*920*")</f>
        <v>321</v>
      </c>
      <c r="C19" s="55">
        <f>COUNTIFS(HCBSCompliance!$I$2:$I$455,$A19, HCBSCompliance!$D$2:$D$455, "096", HCBSCompliance!$G$2:$G$455,"*Completed*")  +COUNTIFS(HCBSCompliance!$I$2:$I$455,$A19, HCBSCompliance!$D$2:$D$455, "*113*", HCBSCompliance!$G$2:$G$455,"*Completed*")  +COUNTIFS(HCBSCompliance!$I$2:$I$455,$A19, HCBSCompliance!$D$2:$D$455, "*904*", HCBSCompliance!$G$2:$G$455,"*Completed*")  +COUNTIFS(HCBSCompliance!$I$2:$I$455,$A19, HCBSCompliance!$D$2:$D$455, "*905*", HCBSCompliance!$G$2:$G$455,"*Completed*")  +COUNTIFS(HCBSCompliance!$I$2:$I$455,$A19, HCBSCompliance!$D$2:$D$455, "*915*", HCBSCompliance!$G$2:$G$455,"*Completed*")  +COUNTIFS(HCBSCompliance!$I$2:$I$455,$A19, HCBSCompliance!$D$2:$D$455, "*910*", HCBSCompliance!$G$2:$G$455,"*Completed*")  +COUNTIFS(HCBSCompliance!$I$2:$I$455,$A19, HCBSCompliance!$D$2:$D$455, "*920*", HCBSCompliance!$G$2:$G$455,"*Completed*")  +COUNTIFS(HCBSCompliance!$I$2:$I$455,$A19, HCBSCompliance!$D$2:$D$455, "096", HCBSCompliance!$G$2:$G$455,"*Submitted*")  +COUNTIFS(HCBSCompliance!$I$2:$I$455,$A19, HCBSCompliance!$D$2:$D$455, "*113*", HCBSCompliance!$G$2:$G$455,"*Submitted*")  +COUNTIFS(HCBSCompliance!$I$2:$I$455,$A19, HCBSCompliance!$D$2:$D$455, "*904*", HCBSCompliance!$G$2:$G$455,"*Submitted*")  +COUNTIFS(HCBSCompliance!$I$2:$I$455,$A19, HCBSCompliance!$D$2:$D$455, "*905*", HCBSCompliance!$G$2:$G$455,"*Submitted*")  +COUNTIFS(HCBSCompliance!$I$2:$I$455,$A19, HCBSCompliance!$D$2:$D$455, "*915*", HCBSCompliance!$G$2:$G$455,"*Submitted*")  +COUNTIFS(HCBSCompliance!$I$2:$I$455,$A19, HCBSCompliance!$D$2:$D$455, "*910*", HCBSCompliance!$G$2:$G$455,"*Submitted*")  +COUNTIFS(HCBSCompliance!$I$2:$I$455,$A19, HCBSCompliance!$D$2:$D$455, "*920*", HCBSCompliance!$G$2:$G$455,"*Submitted*")</f>
        <v>285</v>
      </c>
      <c r="D19" s="56">
        <f t="shared" si="0"/>
        <v>0.88785046728971961</v>
      </c>
      <c r="E19" s="56">
        <f>IFERROR((COUNTIFS(HCBSCompliance!$I$2:$I$455,$A19, HCBSCompliance!$D$2:$D$455, "096", HCBSCompliance!$FA$2:$FA$455,"*no*", HCBSCompliance!$G$2:$G$455, "*Completed*") + COUNTIFS(HCBSCompliance!$I$2:$I$455,$A19, HCBSCompliance!$D$2:$D$455, "*113*", HCBSCompliance!$FA$2:$FA$455,"*no*", HCBSCompliance!$G$2:$G$455, "*Completed*") + COUNTIFS(HCBSCompliance!$I$2:$I$455,$A19, HCBSCompliance!$D$2:$D$455, "*904*", HCBSCompliance!$FA$2:$FA$455,"*no*", HCBSCompliance!$G$2:$G$455, "*Completed*") + COUNTIFS(HCBSCompliance!$I$2:$I$455,$A19, HCBSCompliance!$D$2:$D$455, "*905*", HCBSCompliance!$FA$2:$FA$455,"*no*", HCBSCompliance!$G$2:$G$455, "*Completed*") + COUNTIFS(HCBSCompliance!$I$2:$I$455,$A19, HCBSCompliance!$D$2:$D$455, "*915*", HCBSCompliance!$FA$2:$FA$455,"*no*", HCBSCompliance!$G$2:$G$455, "*Completed*") + COUNTIFS(HCBSCompliance!$I$2:$I$455,$A19, HCBSCompliance!$D$2:$D$455, "*910*", HCBSCompliance!$FA$2:$FA$455,"*no*", HCBSCompliance!$G$2:$G$455, "*Completed*") + COUNTIFS(HCBSCompliance!$I$2:$I$455,$A19, HCBSCompliance!$D$2:$D$455, "*920*", HCBSCompliance!$FA$2:$FA$455,"*no*", HCBSCompliance!$G$2:$G$455, "*Completed*") + COUNTIFS(HCBSCompliance!$I$2:$I$455,$A19, HCBSCompliance!$D$2:$D$455, "096", HCBSCompliance!$FA$2:$FA$455,"*no*", HCBSCompliance!$G$2:$G$455, "*Submitted*") + COUNTIFS(HCBSCompliance!$I$2:$I$455,$A19, HCBSCompliance!$D$2:$D$455, "*113*", HCBSCompliance!$FA$2:$FA$455,"*no*", HCBSCompliance!$G$2:$G$455, "*Submitted*") + COUNTIFS(HCBSCompliance!$I$2:$I$455,$A19, HCBSCompliance!$D$2:$D$455, "*904*", HCBSCompliance!$FA$2:$FA$455,"*no*", HCBSCompliance!$G$2:$G$455, "*Submitted*") + COUNTIFS(HCBSCompliance!$I$2:$I$455,$A19, HCBSCompliance!$D$2:$D$455, "*905*", HCBSCompliance!$FA$2:$FA$455,"*no*", HCBSCompliance!$G$2:$G$455, "*Submitted*") + COUNTIFS(HCBSCompliance!$I$2:$I$455,$A19, HCBSCompliance!$D$2:$D$455, "*915*", HCBSCompliance!$FA$2:$FA$455,"*no*", HCBSCompliance!$G$2:$G$455, "*Submitted*") + COUNTIFS(HCBSCompliance!$I$2:$I$455,$A19, HCBSCompliance!$D$2:$D$455, "*910*", HCBSCompliance!$FA$2:$FA$455,"*no*", HCBSCompliance!$G$2:$G$455, "*Submitted*") + COUNTIFS(HCBSCompliance!$I$2:$I$455,$A19, HCBSCompliance!$D$2:$D$455, "*920*", HCBSCompliance!$FA$2:$FA$455,"*no*", HCBSCompliance!$G$2:$G$455, "*Submitted*"))  /  $C19, "n/a")</f>
        <v>0.63859649122807016</v>
      </c>
      <c r="F19" s="56">
        <f>IFERROR((COUNTIFS(HCBSCompliance!$I$2:$I$455,$A19, HCBSCompliance!$D$2:$D$455, "096", HCBSCompliance!$FA$2:$FA$455,"*yes*", HCBSCompliance!$G$2:$G$455, "*Completed*") + COUNTIFS(HCBSCompliance!$I$2:$I$455,$A19, HCBSCompliance!$D$2:$D$455, "*113*", HCBSCompliance!$FA$2:$FA$455,"*yes*", HCBSCompliance!$G$2:$G$455, "*Completed*") + COUNTIFS(HCBSCompliance!$I$2:$I$455,$A19, HCBSCompliance!$D$2:$D$455, "*904*", HCBSCompliance!$FA$2:$FA$455,"*yes*", HCBSCompliance!$G$2:$G$455, "*Completed*") + COUNTIFS(HCBSCompliance!$I$2:$I$455,$A19, HCBSCompliance!$D$2:$D$455, "*905*", HCBSCompliance!$FA$2:$FA$455,"*yes*", HCBSCompliance!$G$2:$G$455, "*Completed*") + COUNTIFS(HCBSCompliance!$I$2:$I$455,$A19, HCBSCompliance!$D$2:$D$455, "*915*", HCBSCompliance!$FA$2:$FA$455,"*yes*", HCBSCompliance!$G$2:$G$455, "*Completed*") + COUNTIFS(HCBSCompliance!$I$2:$I$455,$A19, HCBSCompliance!$D$2:$D$455, "*910*", HCBSCompliance!$FA$2:$FA$455,"*yes*", HCBSCompliance!$G$2:$G$455, "*Completed*") + COUNTIFS(HCBSCompliance!$I$2:$I$455,$A19, HCBSCompliance!$D$2:$D$455, "*920*", HCBSCompliance!$FA$2:$FA$455,"*yes*", HCBSCompliance!$G$2:$G$455, "*Completed*") + COUNTIFS(HCBSCompliance!$I$2:$I$455,$A19, HCBSCompliance!$D$2:$D$455, "096", HCBSCompliance!$FA$2:$FA$455,"*yes*", HCBSCompliance!$G$2:$G$455, "*Submitted*") + COUNTIFS(HCBSCompliance!$I$2:$I$455,$A19, HCBSCompliance!$D$2:$D$455, "*113*", HCBSCompliance!$FA$2:$FA$455,"*yes*", HCBSCompliance!$G$2:$G$455, "*Submitted*") + COUNTIFS(HCBSCompliance!$I$2:$I$455,$A19, HCBSCompliance!$D$2:$D$455, "*904*", HCBSCompliance!$FA$2:$FA$455,"*yes*", HCBSCompliance!$G$2:$G$455, "*Submitted*") + COUNTIFS(HCBSCompliance!$I$2:$I$455,$A19, HCBSCompliance!$D$2:$D$455, "*905*", HCBSCompliance!$FA$2:$FA$455,"*yes*", HCBSCompliance!$G$2:$G$455, "*Submitted*") + COUNTIFS(HCBSCompliance!$I$2:$I$455,$A19, HCBSCompliance!$D$2:$D$455, "*915*", HCBSCompliance!$FA$2:$FA$455,"*yes*", HCBSCompliance!$G$2:$G$455, "*Submitted*") + COUNTIFS(HCBSCompliance!$I$2:$I$455,$A19, HCBSCompliance!$D$2:$D$455, "*910*", HCBSCompliance!$FA$2:$FA$455,"*yes*", HCBSCompliance!$G$2:$G$455, "*Submitted*") + COUNTIFS(HCBSCompliance!$I$2:$I$455,$A19, HCBSCompliance!$D$2:$D$455, "*920*", HCBSCompliance!$FA$2:$FA$455,"*yes*", HCBSCompliance!$G$2:$G$455, "*Submitted*"))  /  $C19, "n/a")</f>
        <v>0.36140350877192984</v>
      </c>
      <c r="G19" s="57">
        <f>IFERROR((COUNTIFS(HCBSCompliance!$D$2:$D$455, "096", HCBSCompliance!$I$2:$I$455, $A19, HCBSCompliance!$G$2:$G$455, "*Completed*", HCBSCompliance!$FE$2:$FE$455, "TRUE") + COUNTIFS(HCBSCompliance!$D$2:$D$455, "*113*", HCBSCompliance!$I$2:$I$455, $A19, HCBSCompliance!$G$2:$G$455, "*Completed*", HCBSCompliance!$FE$2:$FE$455, "TRUE") + COUNTIFS(HCBSCompliance!$D$2:$D$455, "*904*", HCBSCompliance!$I$2:$I$455, $A19, HCBSCompliance!$G$2:$G$455, "*Completed*", HCBSCompliance!$FE$2:$FE$455, "TRUE") + COUNTIFS(HCBSCompliance!$D$2:$D$455, "*905*", HCBSCompliance!$I$2:$I$455, $A19, HCBSCompliance!$G$2:$G$455, "*Completed*", HCBSCompliance!$FE$2:$FE$455, "TRUE") + COUNTIFS(HCBSCompliance!$D$2:$D$455, "*915*", HCBSCompliance!$I$2:$I$455, $A19, HCBSCompliance!$G$2:$G$455, "*Completed*", HCBSCompliance!$FE$2:$FE$455, "TRUE") + COUNTIFS(HCBSCompliance!$D$2:$D$455, "*910*", HCBSCompliance!$I$2:$I$455, $A19, HCBSCompliance!$G$2:$G$455, "*Completed*", HCBSCompliance!$FE$2:$FE$455, "TRUE") + COUNTIFS(HCBSCompliance!$D$2:$D$455, "*920*", HCBSCompliance!$I$2:$I$455, $A19, HCBSCompliance!$G$2:$G$455, "*Completed*", HCBSCompliance!$FE$2:$FE$455, "TRUE") + COUNTIFS(HCBSCompliance!$D$2:$D$455, "096", HCBSCompliance!$I$2:$I$455, $A19, HCBSCompliance!$G$2:$G$455, "*Submitted*", HCBSCompliance!$FE$2:$FE$455, "TRUE") + COUNTIFS(HCBSCompliance!$D$2:$D$455, "*113*", HCBSCompliance!$I$2:$I$455, $A19, HCBSCompliance!$G$2:$G$455, "*Submitted*", HCBSCompliance!$FE$2:$FE$455, "TRUE") + COUNTIFS(HCBSCompliance!$D$2:$D$455, "*904*", HCBSCompliance!$I$2:$I$455, $A19, HCBSCompliance!$G$2:$G$455, "*Submitted*", HCBSCompliance!$FE$2:$FE$455, "TRUE") + COUNTIFS(HCBSCompliance!$D$2:$D$455, "*905*", HCBSCompliance!$I$2:$I$455, $A19, HCBSCompliance!$G$2:$G$455, "*Submitted*", HCBSCompliance!$FE$2:$FE$455, "TRUE") + COUNTIFS(HCBSCompliance!$D$2:$D$455, "*915*", HCBSCompliance!$I$2:$I$455, $A19, HCBSCompliance!$G$2:$G$455, "*Submitted*", HCBSCompliance!$FE$2:$FE$455, "TRUE") + COUNTIFS(HCBSCompliance!$D$2:$D$455, "*910*", HCBSCompliance!$I$2:$I$455, $A19, HCBSCompliance!$G$2:$G$455, "*Submitted*", HCBSCompliance!$FE$2:$FE$455, "TRUE") + COUNTIFS(HCBSCompliance!$D$2:$D$455, "*920*", HCBSCompliance!$I$2:$I$455, $A19, HCBSCompliance!$G$2:$G$455, "*Submitted*", HCBSCompliance!$FE$2:$FE$455, "TRUE")) /  $C19, "n/a")</f>
        <v>9.4736842105263161E-2</v>
      </c>
      <c r="H19" s="57"/>
      <c r="I19" s="55">
        <f>COUNTIFS(HCBSCompliance!$I$2:$I$455,$A19, HCBSCompliance!$D$2:$D$455, "096", HCBSCompliance!$G$2:$G$455,"*Completed*", HCBSCompliance!$BC$2:$BC$455,"*Partially*")   + COUNTIFS(HCBSCompliance!$I$2:$I$455,$A19, HCBSCompliance!$D$2:$D$455, "*113*", HCBSCompliance!$G$2:$G$455,"*Completed*", HCBSCompliance!$BC$2:$BC$455,"*Partially*")   + COUNTIFS(HCBSCompliance!$I$2:$I$455,$A19, HCBSCompliance!$D$2:$D$455, "*904*", HCBSCompliance!$G$2:$G$455,"*Completed*", HCBSCompliance!$BC$2:$BC$455,"*Partially*")   + COUNTIFS(HCBSCompliance!$I$2:$I$455,$A19, HCBSCompliance!$D$2:$D$455, "*905*", HCBSCompliance!$G$2:$G$455,"*Completed*", HCBSCompliance!$BC$2:$BC$455,"*Partially*")   + COUNTIFS(HCBSCompliance!$I$2:$I$455,$A19, HCBSCompliance!$D$2:$D$455, "*915*", HCBSCompliance!$G$2:$G$455,"*Completed*", HCBSCompliance!$BC$2:$BC$455,"*Partially*")   + COUNTIFS(HCBSCompliance!$I$2:$I$455,$A19, HCBSCompliance!$D$2:$D$455, "*910*", HCBSCompliance!$G$2:$G$455,"*Completed*", HCBSCompliance!$BC$2:$BC$455,"*Partially*")   + COUNTIFS(HCBSCompliance!$I$2:$I$455,$A19, HCBSCompliance!$D$2:$D$455, "*920*", HCBSCompliance!$G$2:$G$455,"*Completed*", HCBSCompliance!$BC$2:$BC$455,"*Partially*")   + COUNTIFS(HCBSCompliance!$I$2:$I$455,$A19, HCBSCompliance!$D$2:$D$455, "096", HCBSCompliance!$G$2:$G$455,"*Submitted*", HCBSCompliance!$BC$2:$BC$455,"*Partially*")   + COUNTIFS(HCBSCompliance!$I$2:$I$455,$A19, HCBSCompliance!$D$2:$D$455, "*113*", HCBSCompliance!$G$2:$G$455,"*Submitted*", HCBSCompliance!$BC$2:$BC$455,"*Partially*")   + COUNTIFS(HCBSCompliance!$I$2:$I$455,$A19, HCBSCompliance!$D$2:$D$455, "*904*", HCBSCompliance!$G$2:$G$455,"*Submitted*", HCBSCompliance!$BC$2:$BC$455,"*Partially*")   + COUNTIFS(HCBSCompliance!$I$2:$I$455,$A19, HCBSCompliance!$D$2:$D$455, "*905*", HCBSCompliance!$G$2:$G$455,"*Submitted*", HCBSCompliance!$BC$2:$BC$455,"*Partially*")   + COUNTIFS(HCBSCompliance!$I$2:$I$455,$A19, HCBSCompliance!$D$2:$D$455, "*915*", HCBSCompliance!$G$2:$G$455,"*Submitted*", HCBSCompliance!$BC$2:$BC$455,"*Partially*")   + COUNTIFS(HCBSCompliance!$I$2:$I$455,$A19, HCBSCompliance!$D$2:$D$455, "*910*", HCBSCompliance!$G$2:$G$455,"*Submitted*", HCBSCompliance!$BC$2:$BC$455,"*Partially*")   + COUNTIFS(HCBSCompliance!$I$2:$I$455,$A19, HCBSCompliance!$D$2:$D$455, "*920*", HCBSCompliance!$G$2:$G$455,"*Submitted*", HCBSCompliance!$BC$2:$BC$455,"*Partially*")   + COUNTIFS(HCBSCompliance!$I$2:$I$455,$A19, HCBSCompliance!$D$2:$D$455, "096", HCBSCompliance!$G$2:$G$455,"*Completed*", HCBSCompliance!$BC$2:$BC$455,"*NotMet*")   + COUNTIFS(HCBSCompliance!$I$2:$I$455,$A19, HCBSCompliance!$D$2:$D$455, "*113*", HCBSCompliance!$G$2:$G$455,"*Completed*", HCBSCompliance!$BC$2:$BC$455,"*NotMet*")   + COUNTIFS(HCBSCompliance!$I$2:$I$455,$A19, HCBSCompliance!$D$2:$D$455, "*904*", HCBSCompliance!$G$2:$G$455,"*Completed*", HCBSCompliance!$BC$2:$BC$455,"*NotMet*")   + COUNTIFS(HCBSCompliance!$I$2:$I$455,$A19, HCBSCompliance!$D$2:$D$455, "*905*", HCBSCompliance!$G$2:$G$455,"*Completed*", HCBSCompliance!$BC$2:$BC$455,"*NotMet*")   + COUNTIFS(HCBSCompliance!$I$2:$I$455,$A19, HCBSCompliance!$D$2:$D$455, "*915*", HCBSCompliance!$G$2:$G$455,"*Completed*", HCBSCompliance!$BC$2:$BC$455,"*NotMet*")   + COUNTIFS(HCBSCompliance!$I$2:$I$455,$A19, HCBSCompliance!$D$2:$D$455, "*910*", HCBSCompliance!$G$2:$G$455,"*Completed*", HCBSCompliance!$BC$2:$BC$455,"*NotMet*")   + COUNTIFS(HCBSCompliance!$I$2:$I$455,$A19, HCBSCompliance!$D$2:$D$455, "*920*", HCBSCompliance!$G$2:$G$455,"*Completed*", HCBSCompliance!$BC$2:$BC$455,"*NotMet*")   + COUNTIFS(HCBSCompliance!$I$2:$I$455,$A19, HCBSCompliance!$D$2:$D$455, "096", HCBSCompliance!$G$2:$G$455,"*Submitted*", HCBSCompliance!$BC$2:$BC$455,"*NotMet*")   + COUNTIFS(HCBSCompliance!$I$2:$I$455,$A19, HCBSCompliance!$D$2:$D$455, "*113*", HCBSCompliance!$G$2:$G$455,"*Submitted*", HCBSCompliance!$BC$2:$BC$455,"*NotMet*")   + COUNTIFS(HCBSCompliance!$I$2:$I$455,$A19, HCBSCompliance!$D$2:$D$455, "*904*", HCBSCompliance!$G$2:$G$455,"*Submitted*", HCBSCompliance!$BC$2:$BC$455,"*NotMet*")   + COUNTIFS(HCBSCompliance!$I$2:$I$455,$A19, HCBSCompliance!$D$2:$D$455, "*905*", HCBSCompliance!$G$2:$G$455,"*Submitted*", HCBSCompliance!$BC$2:$BC$455,"*NotMet*")   + COUNTIFS(HCBSCompliance!$I$2:$I$455,$A19, HCBSCompliance!$D$2:$D$455, "*915*", HCBSCompliance!$G$2:$G$455,"*Submitted*", HCBSCompliance!$BC$2:$BC$455,"*NotMet*")   + COUNTIFS(HCBSCompliance!$I$2:$I$455,$A19, HCBSCompliance!$D$2:$D$455, "*910*", HCBSCompliance!$G$2:$G$455,"*Submitted*", HCBSCompliance!$BC$2:$BC$455,"*NotMet*")   + COUNTIFS(HCBSCompliance!$I$2:$I$455,$A19, HCBSCompliance!$D$2:$D$455, "*920*", HCBSCompliance!$G$2:$G$455,"*Submitted*", HCBSCompliance!$BC$2:$BC$455,"*NotMet*")</f>
        <v>33</v>
      </c>
      <c r="J19" s="55">
        <f>COUNTIFS(HCBSCompliance!$I$2:$I$455,$A19, HCBSCompliance!$D$2:$D$455, "096", HCBSCompliance!$G$2:$G$455,"*Completed*", HCBSCompliance!$BI$2:$BI$455,"*Partially*")   + COUNTIFS(HCBSCompliance!$I$2:$I$455,$A19, HCBSCompliance!$D$2:$D$455, "*113*", HCBSCompliance!$G$2:$G$455,"*Completed*", HCBSCompliance!$BI$2:$BI$455,"*Partially*")   + COUNTIFS(HCBSCompliance!$I$2:$I$455,$A19, HCBSCompliance!$D$2:$D$455, "*904*", HCBSCompliance!$G$2:$G$455,"*Completed*", HCBSCompliance!$BI$2:$BI$455,"*Partially*")   + COUNTIFS(HCBSCompliance!$I$2:$I$455,$A19, HCBSCompliance!$D$2:$D$455, "*905*", HCBSCompliance!$G$2:$G$455,"*Completed*", HCBSCompliance!$BI$2:$BI$455,"*Partially*")   + COUNTIFS(HCBSCompliance!$I$2:$I$455,$A19, HCBSCompliance!$D$2:$D$455, "*915*", HCBSCompliance!$G$2:$G$455,"*Completed*", HCBSCompliance!$BI$2:$BI$455,"*Partially*")   + COUNTIFS(HCBSCompliance!$I$2:$I$455,$A19, HCBSCompliance!$D$2:$D$455, "*910*", HCBSCompliance!$G$2:$G$455,"*Completed*", HCBSCompliance!$BI$2:$BI$455,"*Partially*")   + COUNTIFS(HCBSCompliance!$I$2:$I$455,$A19, HCBSCompliance!$D$2:$D$455, "*920*", HCBSCompliance!$G$2:$G$455,"*Completed*", HCBSCompliance!$BI$2:$BI$455,"*Partially*")   + COUNTIFS(HCBSCompliance!$I$2:$I$455,$A19, HCBSCompliance!$D$2:$D$455, "096", HCBSCompliance!$G$2:$G$455,"*Submitted*", HCBSCompliance!$BI$2:$BI$455,"*Partially*")   + COUNTIFS(HCBSCompliance!$I$2:$I$455,$A19, HCBSCompliance!$D$2:$D$455, "*113*", HCBSCompliance!$G$2:$G$455,"*Submitted*", HCBSCompliance!$BI$2:$BI$455,"*Partially*")   + COUNTIFS(HCBSCompliance!$I$2:$I$455,$A19, HCBSCompliance!$D$2:$D$455, "*904*", HCBSCompliance!$G$2:$G$455,"*Submitted*", HCBSCompliance!$BI$2:$BI$455,"*Partially*")   + COUNTIFS(HCBSCompliance!$I$2:$I$455,$A19, HCBSCompliance!$D$2:$D$455, "*905*", HCBSCompliance!$G$2:$G$455,"*Submitted*", HCBSCompliance!$BI$2:$BI$455,"*Partially*")   + COUNTIFS(HCBSCompliance!$I$2:$I$455,$A19, HCBSCompliance!$D$2:$D$455, "*915*", HCBSCompliance!$G$2:$G$455,"*Submitted*", HCBSCompliance!$BI$2:$BI$455,"*Partially*")   + COUNTIFS(HCBSCompliance!$I$2:$I$455,$A19, HCBSCompliance!$D$2:$D$455, "*910*", HCBSCompliance!$G$2:$G$455,"*Submitted*", HCBSCompliance!$BI$2:$BI$455,"*Partially*")   + COUNTIFS(HCBSCompliance!$I$2:$I$455,$A19, HCBSCompliance!$D$2:$D$455, "*920*", HCBSCompliance!$G$2:$G$455,"*Submitted*", HCBSCompliance!$BI$2:$BI$455,"*Partially*")   + COUNTIFS(HCBSCompliance!$I$2:$I$455,$A19, HCBSCompliance!$D$2:$D$455, "096", HCBSCompliance!$G$2:$G$455,"*Completed*", HCBSCompliance!$BI$2:$BI$455,"*No*")   + COUNTIFS(HCBSCompliance!$I$2:$I$455,$A19, HCBSCompliance!$D$2:$D$455, "*113*", HCBSCompliance!$G$2:$G$455,"*Completed*", HCBSCompliance!$BI$2:$BI$455,"*No*")   + COUNTIFS(HCBSCompliance!$I$2:$I$455,$A19, HCBSCompliance!$D$2:$D$455, "*904*", HCBSCompliance!$G$2:$G$455,"*Completed*", HCBSCompliance!$BI$2:$BI$455,"*No*")   + COUNTIFS(HCBSCompliance!$I$2:$I$455,$A19, HCBSCompliance!$D$2:$D$455, "*905*", HCBSCompliance!$G$2:$G$455,"*Completed*", HCBSCompliance!$BI$2:$BI$455,"*No*")   + COUNTIFS(HCBSCompliance!$I$2:$I$455,$A19, HCBSCompliance!$D$2:$D$455, "*915*", HCBSCompliance!$G$2:$G$455,"*Completed*", HCBSCompliance!$BI$2:$BI$455,"*No*")   + COUNTIFS(HCBSCompliance!$I$2:$I$455,$A19, HCBSCompliance!$D$2:$D$455, "*910*", HCBSCompliance!$G$2:$G$455,"*Completed*", HCBSCompliance!$BI$2:$BI$455,"*No*")   + COUNTIFS(HCBSCompliance!$I$2:$I$455,$A19, HCBSCompliance!$D$2:$D$455, "*920*", HCBSCompliance!$G$2:$G$455,"*Completed*", HCBSCompliance!$BI$2:$BI$455,"*No*")   + COUNTIFS(HCBSCompliance!$I$2:$I$455,$A19, HCBSCompliance!$D$2:$D$455, "096", HCBSCompliance!$G$2:$G$455,"*Submitted*", HCBSCompliance!$BI$2:$BI$455,"*No*")   + COUNTIFS(HCBSCompliance!$I$2:$I$455,$A19, HCBSCompliance!$D$2:$D$455, "*113*", HCBSCompliance!$G$2:$G$455,"*Submitted*", HCBSCompliance!$BI$2:$BI$455,"*No*")   + COUNTIFS(HCBSCompliance!$I$2:$I$455,$A19, HCBSCompliance!$D$2:$D$455, "*904*", HCBSCompliance!$G$2:$G$455,"*Submitted*", HCBSCompliance!$BI$2:$BI$455,"*No*")   + COUNTIFS(HCBSCompliance!$I$2:$I$455,$A19, HCBSCompliance!$D$2:$D$455, "*905*", HCBSCompliance!$G$2:$G$455,"*Submitted*", HCBSCompliance!$BI$2:$BI$455,"*No*")   + COUNTIFS(HCBSCompliance!$I$2:$I$455,$A19, HCBSCompliance!$D$2:$D$455, "*915*", HCBSCompliance!$G$2:$G$455,"*Submitted*", HCBSCompliance!$BI$2:$BI$455,"*No*")   + COUNTIFS(HCBSCompliance!$I$2:$I$455,$A19, HCBSCompliance!$D$2:$D$455, "*910*", HCBSCompliance!$G$2:$G$455,"*Submitted*", HCBSCompliance!$BI$2:$BI$455,"*No*")   + COUNTIFS(HCBSCompliance!$I$2:$I$455,$A19, HCBSCompliance!$D$2:$D$455, "*920*", HCBSCompliance!$G$2:$G$455,"*Submitted*", HCBSCompliance!$BI$2:$BI$455,"*No*")</f>
        <v>22</v>
      </c>
      <c r="K19" s="55">
        <f>COUNTIFS(HCBSCompliance!$I$2:$I$455,$A19, HCBSCompliance!$D$2:$D$455, "096", HCBSCompliance!$G$2:$G$455,"*Completed*", HCBSCompliance!$CK$2:$CK$455,"*Partially*")   + COUNTIFS(HCBSCompliance!$I$2:$I$455,$A19, HCBSCompliance!$D$2:$D$455, "*113*", HCBSCompliance!$G$2:$G$455,"*Completed*", HCBSCompliance!$CK$2:$CK$455,"*Partially*")   + COUNTIFS(HCBSCompliance!$I$2:$I$455,$A19, HCBSCompliance!$D$2:$D$455, "*904*", HCBSCompliance!$G$2:$G$455,"*Completed*", HCBSCompliance!$CK$2:$CK$455,"*Partially*")   + COUNTIFS(HCBSCompliance!$I$2:$I$455,$A19, HCBSCompliance!$D$2:$D$455, "*905*", HCBSCompliance!$G$2:$G$455,"*Completed*", HCBSCompliance!$CK$2:$CK$455,"*Partially*")   + COUNTIFS(HCBSCompliance!$I$2:$I$455,$A19, HCBSCompliance!$D$2:$D$455, "*915*", HCBSCompliance!$G$2:$G$455,"*Completed*", HCBSCompliance!$CK$2:$CK$455,"*Partially*")   + COUNTIFS(HCBSCompliance!$I$2:$I$455,$A19, HCBSCompliance!$D$2:$D$455, "*910*", HCBSCompliance!$G$2:$G$455,"*Completed*", HCBSCompliance!$CK$2:$CK$455,"*Partially*")   + COUNTIFS(HCBSCompliance!$I$2:$I$455,$A19, HCBSCompliance!$D$2:$D$455, "*920*", HCBSCompliance!$G$2:$G$455,"*Completed*", HCBSCompliance!$CK$2:$CK$455,"*Partially*")   + COUNTIFS(HCBSCompliance!$I$2:$I$455,$A19, HCBSCompliance!$D$2:$D$455, "096", HCBSCompliance!$G$2:$G$455,"*Submitted*", HCBSCompliance!$CK$2:$CK$455,"*Partially*")   + COUNTIFS(HCBSCompliance!$I$2:$I$455,$A19, HCBSCompliance!$D$2:$D$455, "*113*", HCBSCompliance!$G$2:$G$455,"*Submitted*", HCBSCompliance!$CK$2:$CK$455,"*Partially*")   + COUNTIFS(HCBSCompliance!$I$2:$I$455,$A19, HCBSCompliance!$D$2:$D$455, "*904*", HCBSCompliance!$G$2:$G$455,"*Submitted*", HCBSCompliance!$CK$2:$CK$455,"*Partially*")   + COUNTIFS(HCBSCompliance!$I$2:$I$455,$A19, HCBSCompliance!$D$2:$D$455, "*905*", HCBSCompliance!$G$2:$G$455,"*Submitted*", HCBSCompliance!$CK$2:$CK$455,"*Partially*")   + COUNTIFS(HCBSCompliance!$I$2:$I$455,$A19, HCBSCompliance!$D$2:$D$455, "*915*", HCBSCompliance!$G$2:$G$455,"*Submitted*", HCBSCompliance!$CK$2:$CK$455,"*Partially*")   + COUNTIFS(HCBSCompliance!$I$2:$I$455,$A19, HCBSCompliance!$D$2:$D$455, "*910*", HCBSCompliance!$G$2:$G$455,"*Submitted*", HCBSCompliance!$CK$2:$CK$455,"*Partially*")   + COUNTIFS(HCBSCompliance!$I$2:$I$455,$A19, HCBSCompliance!$D$2:$D$455, "*920*", HCBSCompliance!$G$2:$G$455,"*Submitted*", HCBSCompliance!$CK$2:$CK$455,"*Partially*")   + COUNTIFS(HCBSCompliance!$I$2:$I$455,$A19, HCBSCompliance!$D$2:$D$455, "096", HCBSCompliance!$G$2:$G$455,"*Completed*", HCBSCompliance!$CK$2:$CK$455,"*No*")   + COUNTIFS(HCBSCompliance!$I$2:$I$455,$A19, HCBSCompliance!$D$2:$D$455, "*113*", HCBSCompliance!$G$2:$G$455,"*Completed*", HCBSCompliance!$CK$2:$CK$455,"*No*")   + COUNTIFS(HCBSCompliance!$I$2:$I$455,$A19, HCBSCompliance!$D$2:$D$455, "*904*", HCBSCompliance!$G$2:$G$455,"*Completed*", HCBSCompliance!$CK$2:$CK$455,"*No*")   + COUNTIFS(HCBSCompliance!$I$2:$I$455,$A19, HCBSCompliance!$D$2:$D$455, "*905*", HCBSCompliance!$G$2:$G$455,"*Completed*", HCBSCompliance!$CK$2:$CK$455,"*No*")   + COUNTIFS(HCBSCompliance!$I$2:$I$455,$A19, HCBSCompliance!$D$2:$D$455, "*915*", HCBSCompliance!$G$2:$G$455,"*Completed*", HCBSCompliance!$CK$2:$CK$455,"*No*")   + COUNTIFS(HCBSCompliance!$I$2:$I$455,$A19, HCBSCompliance!$D$2:$D$455, "*910*", HCBSCompliance!$G$2:$G$455,"*Completed*", HCBSCompliance!$CK$2:$CK$455,"*No*")   + COUNTIFS(HCBSCompliance!$I$2:$I$455,$A19, HCBSCompliance!$D$2:$D$455, "*920*", HCBSCompliance!$G$2:$G$455,"*Completed*", HCBSCompliance!$CK$2:$CK$455,"*No*")   + COUNTIFS(HCBSCompliance!$I$2:$I$455,$A19, HCBSCompliance!$D$2:$D$455, "096", HCBSCompliance!$G$2:$G$455,"*Submitted*", HCBSCompliance!$CK$2:$CK$455,"*No*")   + COUNTIFS(HCBSCompliance!$I$2:$I$455,$A19, HCBSCompliance!$D$2:$D$455, "*113*", HCBSCompliance!$G$2:$G$455,"*Submitted*", HCBSCompliance!$CK$2:$CK$455,"*No*")   + COUNTIFS(HCBSCompliance!$I$2:$I$455,$A19, HCBSCompliance!$D$2:$D$455, "*904*", HCBSCompliance!$G$2:$G$455,"*Submitted*", HCBSCompliance!$CK$2:$CK$455,"*No*")   + COUNTIFS(HCBSCompliance!$I$2:$I$455,$A19, HCBSCompliance!$D$2:$D$455, "*905*", HCBSCompliance!$G$2:$G$455,"*Submitted*", HCBSCompliance!$CK$2:$CK$455,"*No*")   + COUNTIFS(HCBSCompliance!$I$2:$I$455,$A19, HCBSCompliance!$D$2:$D$455, "*915*", HCBSCompliance!$G$2:$G$455,"*Submitted*", HCBSCompliance!$CK$2:$CK$455,"*No*")   + COUNTIFS(HCBSCompliance!$I$2:$I$455,$A19, HCBSCompliance!$D$2:$D$455, "*910*", HCBSCompliance!$G$2:$G$455,"*Submitted*", HCBSCompliance!$CK$2:$CK$455,"*No*")   + COUNTIFS(HCBSCompliance!$I$2:$I$455,$A19, HCBSCompliance!$D$2:$D$455, "*920*", HCBSCompliance!$G$2:$G$455,"*Submitted*", HCBSCompliance!$CK$2:$CK$455,"*No*")</f>
        <v>44</v>
      </c>
      <c r="L19" s="55">
        <f>COUNTIFS(HCBSCompliance!$I$2:$I$455,$A19, HCBSCompliance!$D$2:$D$455, "096", HCBSCompliance!$G$2:$G$455,"*Completed*", HCBSCompliance!$CY$2:$CY$455,"*Partially*")   + COUNTIFS(HCBSCompliance!$I$2:$I$455,$A19, HCBSCompliance!$D$2:$D$455, "*113*", HCBSCompliance!$G$2:$G$455,"*Completed*", HCBSCompliance!$CY$2:$CY$455,"*Partially*")   + COUNTIFS(HCBSCompliance!$I$2:$I$455,$A19, HCBSCompliance!$D$2:$D$455, "*904*", HCBSCompliance!$G$2:$G$455,"*Completed*", HCBSCompliance!$CY$2:$CY$455,"*Partially*")   + COUNTIFS(HCBSCompliance!$I$2:$I$455,$A19, HCBSCompliance!$D$2:$D$455, "*905*", HCBSCompliance!$G$2:$G$455,"*Completed*", HCBSCompliance!$CY$2:$CY$455,"*Partially*")   + COUNTIFS(HCBSCompliance!$I$2:$I$455,$A19, HCBSCompliance!$D$2:$D$455, "*915*", HCBSCompliance!$G$2:$G$455,"*Completed*", HCBSCompliance!$CY$2:$CY$455,"*Partially*")   + COUNTIFS(HCBSCompliance!$I$2:$I$455,$A19, HCBSCompliance!$D$2:$D$455, "*910*", HCBSCompliance!$G$2:$G$455,"*Completed*", HCBSCompliance!$CY$2:$CY$455,"*Partially*")   + COUNTIFS(HCBSCompliance!$I$2:$I$455,$A19, HCBSCompliance!$D$2:$D$455, "*920*", HCBSCompliance!$G$2:$G$455,"*Completed*", HCBSCompliance!$CY$2:$CY$455,"*Partially*")   + COUNTIFS(HCBSCompliance!$I$2:$I$455,$A19, HCBSCompliance!$D$2:$D$455, "096", HCBSCompliance!$G$2:$G$455,"*Submitted*", HCBSCompliance!$CY$2:$CY$455,"*Partially*")   + COUNTIFS(HCBSCompliance!$I$2:$I$455,$A19, HCBSCompliance!$D$2:$D$455, "*113*", HCBSCompliance!$G$2:$G$455,"*Submitted*", HCBSCompliance!$CY$2:$CY$455,"*Partially*")   + COUNTIFS(HCBSCompliance!$I$2:$I$455,$A19, HCBSCompliance!$D$2:$D$455, "*904*", HCBSCompliance!$G$2:$G$455,"*Submitted*", HCBSCompliance!$CY$2:$CY$455,"*Partially*")   + COUNTIFS(HCBSCompliance!$I$2:$I$455,$A19, HCBSCompliance!$D$2:$D$455, "*905*", HCBSCompliance!$G$2:$G$455,"*Submitted*", HCBSCompliance!$CY$2:$CY$455,"*Partially*")   + COUNTIFS(HCBSCompliance!$I$2:$I$455,$A19, HCBSCompliance!$D$2:$D$455, "*915*", HCBSCompliance!$G$2:$G$455,"*Submitted*", HCBSCompliance!$CY$2:$CY$455,"*Partially*")   + COUNTIFS(HCBSCompliance!$I$2:$I$455,$A19, HCBSCompliance!$D$2:$D$455, "*910*", HCBSCompliance!$G$2:$G$455,"*Submitted*", HCBSCompliance!$CY$2:$CY$455,"*Partially*")   + COUNTIFS(HCBSCompliance!$I$2:$I$455,$A19, HCBSCompliance!$D$2:$D$455, "*920*", HCBSCompliance!$G$2:$G$455,"*Submitted*", HCBSCompliance!$CY$2:$CY$455,"*Partially*")   + COUNTIFS(HCBSCompliance!$I$2:$I$455,$A19, HCBSCompliance!$D$2:$D$455, "096", HCBSCompliance!$G$2:$G$455,"*Completed*", HCBSCompliance!$CY$2:$CY$455,"*No*")   + COUNTIFS(HCBSCompliance!$I$2:$I$455,$A19, HCBSCompliance!$D$2:$D$455, "*113*", HCBSCompliance!$G$2:$G$455,"*Completed*", HCBSCompliance!$CY$2:$CY$455,"*No*")   + COUNTIFS(HCBSCompliance!$I$2:$I$455,$A19, HCBSCompliance!$D$2:$D$455, "*904*", HCBSCompliance!$G$2:$G$455,"*Completed*", HCBSCompliance!$CY$2:$CY$455,"*No*")   + COUNTIFS(HCBSCompliance!$I$2:$I$455,$A19, HCBSCompliance!$D$2:$D$455, "*905*", HCBSCompliance!$G$2:$G$455,"*Completed*", HCBSCompliance!$CY$2:$CY$455,"*No*")   + COUNTIFS(HCBSCompliance!$I$2:$I$455,$A19, HCBSCompliance!$D$2:$D$455, "*915*", HCBSCompliance!$G$2:$G$455,"*Completed*", HCBSCompliance!$CY$2:$CY$455,"*No*")   + COUNTIFS(HCBSCompliance!$I$2:$I$455,$A19, HCBSCompliance!$D$2:$D$455, "*910*", HCBSCompliance!$G$2:$G$455,"*Completed*", HCBSCompliance!$CY$2:$CY$455,"*No*")   + COUNTIFS(HCBSCompliance!$I$2:$I$455,$A19, HCBSCompliance!$D$2:$D$455, "*920*", HCBSCompliance!$G$2:$G$455,"*Completed*", HCBSCompliance!$CY$2:$CY$455,"*No*")   + COUNTIFS(HCBSCompliance!$I$2:$I$455,$A19, HCBSCompliance!$D$2:$D$455, "096", HCBSCompliance!$G$2:$G$455,"*Submitted*", HCBSCompliance!$CY$2:$CY$455,"*No*")   + COUNTIFS(HCBSCompliance!$I$2:$I$455,$A19, HCBSCompliance!$D$2:$D$455, "*113*", HCBSCompliance!$G$2:$G$455,"*Submitted*", HCBSCompliance!$CY$2:$CY$455,"*No*")   + COUNTIFS(HCBSCompliance!$I$2:$I$455,$A19, HCBSCompliance!$D$2:$D$455, "*904*", HCBSCompliance!$G$2:$G$455,"*Submitted*", HCBSCompliance!$CY$2:$CY$455,"*No*")   + COUNTIFS(HCBSCompliance!$I$2:$I$455,$A19, HCBSCompliance!$D$2:$D$455, "*905*", HCBSCompliance!$G$2:$G$455,"*Submitted*", HCBSCompliance!$CY$2:$CY$455,"*No*")   + COUNTIFS(HCBSCompliance!$I$2:$I$455,$A19, HCBSCompliance!$D$2:$D$455, "*915*", HCBSCompliance!$G$2:$G$455,"*Submitted*", HCBSCompliance!$CY$2:$CY$455,"*No*")   + COUNTIFS(HCBSCompliance!$I$2:$I$455,$A19, HCBSCompliance!$D$2:$D$455, "*910*", HCBSCompliance!$G$2:$G$455,"*Submitted*", HCBSCompliance!$CY$2:$CY$455,"*No*")   + COUNTIFS(HCBSCompliance!$I$2:$I$455,$A19, HCBSCompliance!$D$2:$D$455, "*920*", HCBSCompliance!$G$2:$G$455,"*Submitted*", HCBSCompliance!$CY$2:$CY$455,"*No*")</f>
        <v>22</v>
      </c>
      <c r="M19" s="55">
        <f>COUNTIFS(HCBSCompliance!$I$2:$I$455,$A19, HCBSCompliance!$D$2:$D$455, "096", HCBSCompliance!$G$2:$G$455,"*Completed*", HCBSCompliance!$DI$2:$DI$455,"*Partially*")   + COUNTIFS(HCBSCompliance!$I$2:$I$455,$A19, HCBSCompliance!$D$2:$D$455, "*113*", HCBSCompliance!$G$2:$G$455,"*Completed*", HCBSCompliance!$DI$2:$DI$455,"*Partially*")   + COUNTIFS(HCBSCompliance!$I$2:$I$455,$A19, HCBSCompliance!$D$2:$D$455, "*904*", HCBSCompliance!$G$2:$G$455,"*Completed*", HCBSCompliance!$DI$2:$DI$455,"*Partially*")   + COUNTIFS(HCBSCompliance!$I$2:$I$455,$A19, HCBSCompliance!$D$2:$D$455, "*905*", HCBSCompliance!$G$2:$G$455,"*Completed*", HCBSCompliance!$DI$2:$DI$455,"*Partially*")   + COUNTIFS(HCBSCompliance!$I$2:$I$455,$A19, HCBSCompliance!$D$2:$D$455, "*915*", HCBSCompliance!$G$2:$G$455,"*Completed*", HCBSCompliance!$DI$2:$DI$455,"*Partially*")   + COUNTIFS(HCBSCompliance!$I$2:$I$455,$A19, HCBSCompliance!$D$2:$D$455, "*910*", HCBSCompliance!$G$2:$G$455,"*Completed*", HCBSCompliance!$DI$2:$DI$455,"*Partially*")   + COUNTIFS(HCBSCompliance!$I$2:$I$455,$A19, HCBSCompliance!$D$2:$D$455, "*920*", HCBSCompliance!$G$2:$G$455,"*Completed*", HCBSCompliance!$DI$2:$DI$455,"*Partially*")   + COUNTIFS(HCBSCompliance!$I$2:$I$455,$A19, HCBSCompliance!$D$2:$D$455, "096", HCBSCompliance!$G$2:$G$455,"*Submitted*", HCBSCompliance!$DI$2:$DI$455,"*Partially*")   + COUNTIFS(HCBSCompliance!$I$2:$I$455,$A19, HCBSCompliance!$D$2:$D$455, "*113*", HCBSCompliance!$G$2:$G$455,"*Submitted*", HCBSCompliance!$DI$2:$DI$455,"*Partially*")   + COUNTIFS(HCBSCompliance!$I$2:$I$455,$A19, HCBSCompliance!$D$2:$D$455, "*904*", HCBSCompliance!$G$2:$G$455,"*Submitted*", HCBSCompliance!$DI$2:$DI$455,"*Partially*")   + COUNTIFS(HCBSCompliance!$I$2:$I$455,$A19, HCBSCompliance!$D$2:$D$455, "*905*", HCBSCompliance!$G$2:$G$455,"*Submitted*", HCBSCompliance!$DI$2:$DI$455,"*Partially*")   + COUNTIFS(HCBSCompliance!$I$2:$I$455,$A19, HCBSCompliance!$D$2:$D$455, "*915*", HCBSCompliance!$G$2:$G$455,"*Submitted*", HCBSCompliance!$DI$2:$DI$455,"*Partially*")   + COUNTIFS(HCBSCompliance!$I$2:$I$455,$A19, HCBSCompliance!$D$2:$D$455, "*910*", HCBSCompliance!$G$2:$G$455,"*Submitted*", HCBSCompliance!$DI$2:$DI$455,"*Partially*")   + COUNTIFS(HCBSCompliance!$I$2:$I$455,$A19, HCBSCompliance!$D$2:$D$455, "*920*", HCBSCompliance!$G$2:$G$455,"*Submitted*", HCBSCompliance!$DI$2:$DI$455,"*Partially*")   + COUNTIFS(HCBSCompliance!$I$2:$I$455,$A19, HCBSCompliance!$D$2:$D$455, "096", HCBSCompliance!$G$2:$G$455,"*Completed*", HCBSCompliance!$DI$2:$DI$455,"*No*")   + COUNTIFS(HCBSCompliance!$I$2:$I$455,$A19, HCBSCompliance!$D$2:$D$455, "*113*", HCBSCompliance!$G$2:$G$455,"*Completed*", HCBSCompliance!$DI$2:$DI$455,"*No*")   + COUNTIFS(HCBSCompliance!$I$2:$I$455,$A19, HCBSCompliance!$D$2:$D$455, "*904*", HCBSCompliance!$G$2:$G$455,"*Completed*", HCBSCompliance!$DI$2:$DI$455,"*No*")   + COUNTIFS(HCBSCompliance!$I$2:$I$455,$A19, HCBSCompliance!$D$2:$D$455, "*905*", HCBSCompliance!$G$2:$G$455,"*Completed*", HCBSCompliance!$DI$2:$DI$455,"*No*")   + COUNTIFS(HCBSCompliance!$I$2:$I$455,$A19, HCBSCompliance!$D$2:$D$455, "*915*", HCBSCompliance!$G$2:$G$455,"*Completed*", HCBSCompliance!$DI$2:$DI$455,"*No*")   + COUNTIFS(HCBSCompliance!$I$2:$I$455,$A19, HCBSCompliance!$D$2:$D$455, "*910*", HCBSCompliance!$G$2:$G$455,"*Completed*", HCBSCompliance!$DI$2:$DI$455,"*No*")   + COUNTIFS(HCBSCompliance!$I$2:$I$455,$A19, HCBSCompliance!$D$2:$D$455, "*920*", HCBSCompliance!$G$2:$G$455,"*Completed*", HCBSCompliance!$DI$2:$DI$455,"*No*")   + COUNTIFS(HCBSCompliance!$I$2:$I$455,$A19, HCBSCompliance!$D$2:$D$455, "096", HCBSCompliance!$G$2:$G$455,"*Submitted*", HCBSCompliance!$DI$2:$DI$455,"*No*")   + COUNTIFS(HCBSCompliance!$I$2:$I$455,$A19, HCBSCompliance!$D$2:$D$455, "*113*", HCBSCompliance!$G$2:$G$455,"*Submitted*", HCBSCompliance!$DI$2:$DI$455,"*No*")   + COUNTIFS(HCBSCompliance!$I$2:$I$455,$A19, HCBSCompliance!$D$2:$D$455, "*904*", HCBSCompliance!$G$2:$G$455,"*Submitted*", HCBSCompliance!$DI$2:$DI$455,"*No*")   + COUNTIFS(HCBSCompliance!$I$2:$I$455,$A19, HCBSCompliance!$D$2:$D$455, "*905*", HCBSCompliance!$G$2:$G$455,"*Submitted*", HCBSCompliance!$DI$2:$DI$455,"*No*")   + COUNTIFS(HCBSCompliance!$I$2:$I$455,$A19, HCBSCompliance!$D$2:$D$455, "*915*", HCBSCompliance!$G$2:$G$455,"*Submitted*", HCBSCompliance!$DI$2:$DI$455,"*No*")   + COUNTIFS(HCBSCompliance!$I$2:$I$455,$A19, HCBSCompliance!$D$2:$D$455, "*910*", HCBSCompliance!$G$2:$G$455,"*Submitted*", HCBSCompliance!$DI$2:$DI$455,"*No*")   + COUNTIFS(HCBSCompliance!$I$2:$I$455,$A19, HCBSCompliance!$D$2:$D$455, "*920*", HCBSCompliance!$G$2:$G$455,"*Submitted*", HCBSCompliance!$DI$2:$DI$455,"*No*")</f>
        <v>13</v>
      </c>
      <c r="N19" s="55">
        <f>COUNTIFS(HCBSCompliance!$I$2:$I$455,$A19, HCBSCompliance!$D$2:$D$455, "096", HCBSCompliance!$G$2:$G$455,"*Completed*", HCBSCompliance!$DQ$2:$DQ$455,"*Partially*")   + COUNTIFS(HCBSCompliance!$I$2:$I$455,$A19, HCBSCompliance!$D$2:$D$455, "*113*", HCBSCompliance!$G$2:$G$455,"*Completed*", HCBSCompliance!$DQ$2:$DQ$455,"*Partially*")   + COUNTIFS(HCBSCompliance!$I$2:$I$455,$A19, HCBSCompliance!$D$2:$D$455, "*904*", HCBSCompliance!$G$2:$G$455,"*Completed*", HCBSCompliance!$DQ$2:$DQ$455,"*Partially*")   + COUNTIFS(HCBSCompliance!$I$2:$I$455,$A19, HCBSCompliance!$D$2:$D$455, "*905*", HCBSCompliance!$G$2:$G$455,"*Completed*", HCBSCompliance!$DQ$2:$DQ$455,"*Partially*")   + COUNTIFS(HCBSCompliance!$I$2:$I$455,$A19, HCBSCompliance!$D$2:$D$455, "*915*", HCBSCompliance!$G$2:$G$455,"*Completed*", HCBSCompliance!$DQ$2:$DQ$455,"*Partially*")   + COUNTIFS(HCBSCompliance!$I$2:$I$455,$A19, HCBSCompliance!$D$2:$D$455, "*910*", HCBSCompliance!$G$2:$G$455,"*Completed*", HCBSCompliance!$DQ$2:$DQ$455,"*Partially*")   + COUNTIFS(HCBSCompliance!$I$2:$I$455,$A19, HCBSCompliance!$D$2:$D$455, "*920*", HCBSCompliance!$G$2:$G$455,"*Completed*", HCBSCompliance!$DQ$2:$DQ$455,"*Partially*")   + COUNTIFS(HCBSCompliance!$I$2:$I$455,$A19, HCBSCompliance!$D$2:$D$455, "096", HCBSCompliance!$G$2:$G$455,"*Submitted*", HCBSCompliance!$DQ$2:$DQ$455,"*Partially*")   + COUNTIFS(HCBSCompliance!$I$2:$I$455,$A19, HCBSCompliance!$D$2:$D$455, "*113*", HCBSCompliance!$G$2:$G$455,"*Submitted*", HCBSCompliance!$DQ$2:$DQ$455,"*Partially*")   + COUNTIFS(HCBSCompliance!$I$2:$I$455,$A19, HCBSCompliance!$D$2:$D$455, "*904*", HCBSCompliance!$G$2:$G$455,"*Submitted*", HCBSCompliance!$DQ$2:$DQ$455,"*Partially*")   + COUNTIFS(HCBSCompliance!$I$2:$I$455,$A19, HCBSCompliance!$D$2:$D$455, "*905*", HCBSCompliance!$G$2:$G$455,"*Submitted*", HCBSCompliance!$DQ$2:$DQ$455,"*Partially*")   + COUNTIFS(HCBSCompliance!$I$2:$I$455,$A19, HCBSCompliance!$D$2:$D$455, "*915*", HCBSCompliance!$G$2:$G$455,"*Submitted*", HCBSCompliance!$DQ$2:$DQ$455,"*Partially*")   + COUNTIFS(HCBSCompliance!$I$2:$I$455,$A19, HCBSCompliance!$D$2:$D$455, "*910*", HCBSCompliance!$G$2:$G$455,"*Submitted*", HCBSCompliance!$DQ$2:$DQ$455,"*Partially*")   + COUNTIFS(HCBSCompliance!$I$2:$I$455,$A19, HCBSCompliance!$D$2:$D$455, "*920*", HCBSCompliance!$G$2:$G$455,"*Submitted*", HCBSCompliance!$DQ$2:$DQ$455,"*Partially*")   + COUNTIFS(HCBSCompliance!$I$2:$I$455,$A19, HCBSCompliance!$D$2:$D$455, "096", HCBSCompliance!$G$2:$G$455,"*Completed*", HCBSCompliance!$DQ$2:$DQ$455,"*No*")   + COUNTIFS(HCBSCompliance!$I$2:$I$455,$A19, HCBSCompliance!$D$2:$D$455, "*113*", HCBSCompliance!$G$2:$G$455,"*Completed*", HCBSCompliance!$DQ$2:$DQ$455,"*No*")   + COUNTIFS(HCBSCompliance!$I$2:$I$455,$A19, HCBSCompliance!$D$2:$D$455, "*904*", HCBSCompliance!$G$2:$G$455,"*Completed*", HCBSCompliance!$DQ$2:$DQ$455,"*No*")   + COUNTIFS(HCBSCompliance!$I$2:$I$455,$A19, HCBSCompliance!$D$2:$D$455, "*905*", HCBSCompliance!$G$2:$G$455,"*Completed*", HCBSCompliance!$DQ$2:$DQ$455,"*No*")   + COUNTIFS(HCBSCompliance!$I$2:$I$455,$A19, HCBSCompliance!$D$2:$D$455, "*915*", HCBSCompliance!$G$2:$G$455,"*Completed*", HCBSCompliance!$DQ$2:$DQ$455,"*No*")   + COUNTIFS(HCBSCompliance!$I$2:$I$455,$A19, HCBSCompliance!$D$2:$D$455, "*910*", HCBSCompliance!$G$2:$G$455,"*Completed*", HCBSCompliance!$DQ$2:$DQ$455,"*No*")   + COUNTIFS(HCBSCompliance!$I$2:$I$455,$A19, HCBSCompliance!$D$2:$D$455, "*920*", HCBSCompliance!$G$2:$G$455,"*Completed*", HCBSCompliance!$DQ$2:$DQ$455,"*No*")   + COUNTIFS(HCBSCompliance!$I$2:$I$455,$A19, HCBSCompliance!$D$2:$D$455, "096", HCBSCompliance!$G$2:$G$455,"*Submitted*", HCBSCompliance!$DQ$2:$DQ$455,"*No*")   + COUNTIFS(HCBSCompliance!$I$2:$I$455,$A19, HCBSCompliance!$D$2:$D$455, "*113*", HCBSCompliance!$G$2:$G$455,"*Submitted*", HCBSCompliance!$DQ$2:$DQ$455,"*No*")   + COUNTIFS(HCBSCompliance!$I$2:$I$455,$A19, HCBSCompliance!$D$2:$D$455, "*904*", HCBSCompliance!$G$2:$G$455,"*Submitted*", HCBSCompliance!$DQ$2:$DQ$455,"*No*")   + COUNTIFS(HCBSCompliance!$I$2:$I$455,$A19, HCBSCompliance!$D$2:$D$455, "*905*", HCBSCompliance!$G$2:$G$455,"*Submitted*", HCBSCompliance!$DQ$2:$DQ$455,"*No*")   + COUNTIFS(HCBSCompliance!$I$2:$I$455,$A19, HCBSCompliance!$D$2:$D$455, "*915*", HCBSCompliance!$G$2:$G$455,"*Submitted*", HCBSCompliance!$DQ$2:$DQ$455,"*No*")   + COUNTIFS(HCBSCompliance!$I$2:$I$455,$A19, HCBSCompliance!$D$2:$D$455, "*910*", HCBSCompliance!$G$2:$G$455,"*Submitted*", HCBSCompliance!$DQ$2:$DQ$455,"*No*")   + COUNTIFS(HCBSCompliance!$I$2:$I$455,$A19, HCBSCompliance!$D$2:$D$455, "*920*", HCBSCompliance!$G$2:$G$455,"*Submitted*", HCBSCompliance!$DQ$2:$DQ$455,"*No*")</f>
        <v>4</v>
      </c>
      <c r="O19" s="55">
        <f>COUNTIFS(HCBSCompliance!$I$2:$I$455,$A19, HCBSCompliance!$D$2:$D$455, "096", HCBSCompliance!$G$2:$G$455,"*Completed*", HCBSCompliance!$EC$2:$EC$455,"*Partially*")   + COUNTIFS(HCBSCompliance!$I$2:$I$455,$A19, HCBSCompliance!$D$2:$D$455, "*113*", HCBSCompliance!$G$2:$G$455,"*Completed*", HCBSCompliance!$EC$2:$EC$455,"*Partially*")   + COUNTIFS(HCBSCompliance!$I$2:$I$455,$A19, HCBSCompliance!$D$2:$D$455, "*904*", HCBSCompliance!$G$2:$G$455,"*Completed*", HCBSCompliance!$EC$2:$EC$455,"*Partially*")   + COUNTIFS(HCBSCompliance!$I$2:$I$455,$A19, HCBSCompliance!$D$2:$D$455, "*905*", HCBSCompliance!$G$2:$G$455,"*Completed*", HCBSCompliance!$EC$2:$EC$455,"*Partially*")   + COUNTIFS(HCBSCompliance!$I$2:$I$455,$A19, HCBSCompliance!$D$2:$D$455, "*915*", HCBSCompliance!$G$2:$G$455,"*Completed*", HCBSCompliance!$EC$2:$EC$455,"*Partially*")   + COUNTIFS(HCBSCompliance!$I$2:$I$455,$A19, HCBSCompliance!$D$2:$D$455, "*910*", HCBSCompliance!$G$2:$G$455,"*Completed*", HCBSCompliance!$EC$2:$EC$455,"*Partially*")   + COUNTIFS(HCBSCompliance!$I$2:$I$455,$A19, HCBSCompliance!$D$2:$D$455, "*920*", HCBSCompliance!$G$2:$G$455,"*Completed*", HCBSCompliance!$EC$2:$EC$455,"*Partially*")   + COUNTIFS(HCBSCompliance!$I$2:$I$455,$A19, HCBSCompliance!$D$2:$D$455, "096", HCBSCompliance!$G$2:$G$455,"*Submitted*", HCBSCompliance!$EC$2:$EC$455,"*Partially*")   + COUNTIFS(HCBSCompliance!$I$2:$I$455,$A19, HCBSCompliance!$D$2:$D$455, "*113*", HCBSCompliance!$G$2:$G$455,"*Submitted*", HCBSCompliance!$EC$2:$EC$455,"*Partially*")   + COUNTIFS(HCBSCompliance!$I$2:$I$455,$A19, HCBSCompliance!$D$2:$D$455, "*904*", HCBSCompliance!$G$2:$G$455,"*Submitted*", HCBSCompliance!$EC$2:$EC$455,"*Partially*")   + COUNTIFS(HCBSCompliance!$I$2:$I$455,$A19, HCBSCompliance!$D$2:$D$455, "*905*", HCBSCompliance!$G$2:$G$455,"*Submitted*", HCBSCompliance!$EC$2:$EC$455,"*Partially*")   + COUNTIFS(HCBSCompliance!$I$2:$I$455,$A19, HCBSCompliance!$D$2:$D$455, "*915*", HCBSCompliance!$G$2:$G$455,"*Submitted*", HCBSCompliance!$EC$2:$EC$455,"*Partially*")   + COUNTIFS(HCBSCompliance!$I$2:$I$455,$A19, HCBSCompliance!$D$2:$D$455, "*910*", HCBSCompliance!$G$2:$G$455,"*Submitted*", HCBSCompliance!$EC$2:$EC$455,"*Partially*")   + COUNTIFS(HCBSCompliance!$I$2:$I$455,$A19, HCBSCompliance!$D$2:$D$455, "*920*", HCBSCompliance!$G$2:$G$455,"*Submitted*", HCBSCompliance!$EC$2:$EC$455,"*Partially*")   + COUNTIFS(HCBSCompliance!$I$2:$I$455,$A19, HCBSCompliance!$D$2:$D$455, "096", HCBSCompliance!$G$2:$G$455,"*Completed*", HCBSCompliance!$EC$2:$EC$455,"*No*")   + COUNTIFS(HCBSCompliance!$I$2:$I$455,$A19, HCBSCompliance!$D$2:$D$455, "*113*", HCBSCompliance!$G$2:$G$455,"*Completed*", HCBSCompliance!$EC$2:$EC$455,"*No*")   + COUNTIFS(HCBSCompliance!$I$2:$I$455,$A19, HCBSCompliance!$D$2:$D$455, "*904*", HCBSCompliance!$G$2:$G$455,"*Completed*", HCBSCompliance!$EC$2:$EC$455,"*No*")   + COUNTIFS(HCBSCompliance!$I$2:$I$455,$A19, HCBSCompliance!$D$2:$D$455, "*905*", HCBSCompliance!$G$2:$G$455,"*Completed*", HCBSCompliance!$EC$2:$EC$455,"*No*")   + COUNTIFS(HCBSCompliance!$I$2:$I$455,$A19, HCBSCompliance!$D$2:$D$455, "*915*", HCBSCompliance!$G$2:$G$455,"*Completed*", HCBSCompliance!$EC$2:$EC$455,"*No*")   + COUNTIFS(HCBSCompliance!$I$2:$I$455,$A19, HCBSCompliance!$D$2:$D$455, "*910*", HCBSCompliance!$G$2:$G$455,"*Completed*", HCBSCompliance!$EC$2:$EC$455,"*No*")   + COUNTIFS(HCBSCompliance!$I$2:$I$455,$A19, HCBSCompliance!$D$2:$D$455, "*920*", HCBSCompliance!$G$2:$G$455,"*Completed*", HCBSCompliance!$EC$2:$EC$455,"*No*")   + COUNTIFS(HCBSCompliance!$I$2:$I$455,$A19, HCBSCompliance!$D$2:$D$455, "096", HCBSCompliance!$G$2:$G$455,"*Submitted*", HCBSCompliance!$EC$2:$EC$455,"*No*")   + COUNTIFS(HCBSCompliance!$I$2:$I$455,$A19, HCBSCompliance!$D$2:$D$455, "*113*", HCBSCompliance!$G$2:$G$455,"*Submitted*", HCBSCompliance!$EC$2:$EC$455,"*No*")   + COUNTIFS(HCBSCompliance!$I$2:$I$455,$A19, HCBSCompliance!$D$2:$D$455, "*904*", HCBSCompliance!$G$2:$G$455,"*Submitted*", HCBSCompliance!$EC$2:$EC$455,"*No*")   + COUNTIFS(HCBSCompliance!$I$2:$I$455,$A19, HCBSCompliance!$D$2:$D$455, "*905*", HCBSCompliance!$G$2:$G$455,"*Submitted*", HCBSCompliance!$EC$2:$EC$455,"*No*")   + COUNTIFS(HCBSCompliance!$I$2:$I$455,$A19, HCBSCompliance!$D$2:$D$455, "*915*", HCBSCompliance!$G$2:$G$455,"*Submitted*", HCBSCompliance!$EC$2:$EC$455,"*No*")   + COUNTIFS(HCBSCompliance!$I$2:$I$455,$A19, HCBSCompliance!$D$2:$D$455, "*910*", HCBSCompliance!$G$2:$G$455,"*Submitted*", HCBSCompliance!$EC$2:$EC$455,"*No*")   + COUNTIFS(HCBSCompliance!$I$2:$I$455,$A19, HCBSCompliance!$D$2:$D$455, "*920*", HCBSCompliance!$G$2:$G$455,"*Submitted*", HCBSCompliance!$EC$2:$EC$455,"*No*")</f>
        <v>45</v>
      </c>
      <c r="P19" s="55">
        <f>COUNTIFS(HCBSCompliance!$I$2:$I$455,$A19, HCBSCompliance!$D$2:$D$455, "096", HCBSCompliance!$G$2:$G$455,"*Completed*", HCBSCompliance!$EM$2:$EM$455,"*Partially*")   + COUNTIFS(HCBSCompliance!$I$2:$I$455,$A19, HCBSCompliance!$D$2:$D$455, "*113*", HCBSCompliance!$G$2:$G$455,"*Completed*", HCBSCompliance!$EM$2:$EM$455,"*Partially*")   + COUNTIFS(HCBSCompliance!$I$2:$I$455,$A19, HCBSCompliance!$D$2:$D$455, "*904*", HCBSCompliance!$G$2:$G$455,"*Completed*", HCBSCompliance!$EM$2:$EM$455,"*Partially*")   + COUNTIFS(HCBSCompliance!$I$2:$I$455,$A19, HCBSCompliance!$D$2:$D$455, "*905*", HCBSCompliance!$G$2:$G$455,"*Completed*", HCBSCompliance!$EM$2:$EM$455,"*Partially*")   + COUNTIFS(HCBSCompliance!$I$2:$I$455,$A19, HCBSCompliance!$D$2:$D$455, "*915*", HCBSCompliance!$G$2:$G$455,"*Completed*", HCBSCompliance!$EM$2:$EM$455,"*Partially*")   + COUNTIFS(HCBSCompliance!$I$2:$I$455,$A19, HCBSCompliance!$D$2:$D$455, "*910*", HCBSCompliance!$G$2:$G$455,"*Completed*", HCBSCompliance!$EM$2:$EM$455,"*Partially*")   + COUNTIFS(HCBSCompliance!$I$2:$I$455,$A19, HCBSCompliance!$D$2:$D$455, "*920*", HCBSCompliance!$G$2:$G$455,"*Completed*", HCBSCompliance!$EM$2:$EM$455,"*Partially*")   + COUNTIFS(HCBSCompliance!$I$2:$I$455,$A19, HCBSCompliance!$D$2:$D$455, "096", HCBSCompliance!$G$2:$G$455,"*Submitted*", HCBSCompliance!$EM$2:$EM$455,"*Partially*")   + COUNTIFS(HCBSCompliance!$I$2:$I$455,$A19, HCBSCompliance!$D$2:$D$455, "*113*", HCBSCompliance!$G$2:$G$455,"*Submitted*", HCBSCompliance!$EM$2:$EM$455,"*Partially*")   + COUNTIFS(HCBSCompliance!$I$2:$I$455,$A19, HCBSCompliance!$D$2:$D$455, "*904*", HCBSCompliance!$G$2:$G$455,"*Submitted*", HCBSCompliance!$EM$2:$EM$455,"*Partially*")   + COUNTIFS(HCBSCompliance!$I$2:$I$455,$A19, HCBSCompliance!$D$2:$D$455, "*905*", HCBSCompliance!$G$2:$G$455,"*Submitted*", HCBSCompliance!$EM$2:$EM$455,"*Partially*")   + COUNTIFS(HCBSCompliance!$I$2:$I$455,$A19, HCBSCompliance!$D$2:$D$455, "*915*", HCBSCompliance!$G$2:$G$455,"*Submitted*", HCBSCompliance!$EM$2:$EM$455,"*Partially*")   + COUNTIFS(HCBSCompliance!$I$2:$I$455,$A19, HCBSCompliance!$D$2:$D$455, "*910*", HCBSCompliance!$G$2:$G$455,"*Submitted*", HCBSCompliance!$EM$2:$EM$455,"*Partially*")   + COUNTIFS(HCBSCompliance!$I$2:$I$455,$A19, HCBSCompliance!$D$2:$D$455, "*920*", HCBSCompliance!$G$2:$G$455,"*Submitted*", HCBSCompliance!$EM$2:$EM$455,"*Partially*")   + COUNTIFS(HCBSCompliance!$I$2:$I$455,$A19, HCBSCompliance!$D$2:$D$455, "096", HCBSCompliance!$G$2:$G$455,"*Completed*", HCBSCompliance!$EM$2:$EM$455,"*No*")   + COUNTIFS(HCBSCompliance!$I$2:$I$455,$A19, HCBSCompliance!$D$2:$D$455, "*113*", HCBSCompliance!$G$2:$G$455,"*Completed*", HCBSCompliance!$EM$2:$EM$455,"*No*")   + COUNTIFS(HCBSCompliance!$I$2:$I$455,$A19, HCBSCompliance!$D$2:$D$455, "*904*", HCBSCompliance!$G$2:$G$455,"*Completed*", HCBSCompliance!$EM$2:$EM$455,"*No*")   + COUNTIFS(HCBSCompliance!$I$2:$I$455,$A19, HCBSCompliance!$D$2:$D$455, "*905*", HCBSCompliance!$G$2:$G$455,"*Completed*", HCBSCompliance!$EM$2:$EM$455,"*No*")   + COUNTIFS(HCBSCompliance!$I$2:$I$455,$A19, HCBSCompliance!$D$2:$D$455, "*915*", HCBSCompliance!$G$2:$G$455,"*Completed*", HCBSCompliance!$EM$2:$EM$455,"*No*")   + COUNTIFS(HCBSCompliance!$I$2:$I$455,$A19, HCBSCompliance!$D$2:$D$455, "*910*", HCBSCompliance!$G$2:$G$455,"*Completed*", HCBSCompliance!$EM$2:$EM$455,"*No*")   + COUNTIFS(HCBSCompliance!$I$2:$I$455,$A19, HCBSCompliance!$D$2:$D$455, "*920*", HCBSCompliance!$G$2:$G$455,"*Completed*", HCBSCompliance!$EM$2:$EM$455,"*No*")   + COUNTIFS(HCBSCompliance!$I$2:$I$455,$A19, HCBSCompliance!$D$2:$D$455, "096", HCBSCompliance!$G$2:$G$455,"*Submitted*", HCBSCompliance!$EM$2:$EM$455,"*No*")   + COUNTIFS(HCBSCompliance!$I$2:$I$455,$A19, HCBSCompliance!$D$2:$D$455, "*113*", HCBSCompliance!$G$2:$G$455,"*Submitted*", HCBSCompliance!$EM$2:$EM$455,"*No*")   + COUNTIFS(HCBSCompliance!$I$2:$I$455,$A19, HCBSCompliance!$D$2:$D$455, "*904*", HCBSCompliance!$G$2:$G$455,"*Submitted*", HCBSCompliance!$EM$2:$EM$455,"*No*")   + COUNTIFS(HCBSCompliance!$I$2:$I$455,$A19, HCBSCompliance!$D$2:$D$455, "*905*", HCBSCompliance!$G$2:$G$455,"*Submitted*", HCBSCompliance!$EM$2:$EM$455,"*No*")   + COUNTIFS(HCBSCompliance!$I$2:$I$455,$A19, HCBSCompliance!$D$2:$D$455, "*915*", HCBSCompliance!$G$2:$G$455,"*Submitted*", HCBSCompliance!$EM$2:$EM$455,"*No*")   + COUNTIFS(HCBSCompliance!$I$2:$I$455,$A19, HCBSCompliance!$D$2:$D$455, "*910*", HCBSCompliance!$G$2:$G$455,"*Submitted*", HCBSCompliance!$EM$2:$EM$455,"*No*")   + COUNTIFS(HCBSCompliance!$I$2:$I$455,$A19, HCBSCompliance!$D$2:$D$455, "*920*", HCBSCompliance!$G$2:$G$455,"*Submitted*", HCBSCompliance!$EM$2:$EM$455,"*No*")</f>
        <v>34</v>
      </c>
      <c r="Q19" s="55">
        <f>COUNTIFS(HCBSCompliance!$I$2:$I$455,$A19, HCBSCompliance!$D$2:$D$455, "096", HCBSCompliance!$G$2:$G$455,"*Completed*", HCBSCompliance!$ES$2:$ES$455,"*Partially*")   + COUNTIFS(HCBSCompliance!$I$2:$I$455,$A19, HCBSCompliance!$D$2:$D$455, "*113*", HCBSCompliance!$G$2:$G$455,"*Completed*", HCBSCompliance!$ES$2:$ES$455,"*Partially*")   + COUNTIFS(HCBSCompliance!$I$2:$I$455,$A19, HCBSCompliance!$D$2:$D$455, "*904*", HCBSCompliance!$G$2:$G$455,"*Completed*", HCBSCompliance!$ES$2:$ES$455,"*Partially*")   + COUNTIFS(HCBSCompliance!$I$2:$I$455,$A19, HCBSCompliance!$D$2:$D$455, "*905*", HCBSCompliance!$G$2:$G$455,"*Completed*", HCBSCompliance!$ES$2:$ES$455,"*Partially*")   + COUNTIFS(HCBSCompliance!$I$2:$I$455,$A19, HCBSCompliance!$D$2:$D$455, "*915*", HCBSCompliance!$G$2:$G$455,"*Completed*", HCBSCompliance!$ES$2:$ES$455,"*Partially*")   + COUNTIFS(HCBSCompliance!$I$2:$I$455,$A19, HCBSCompliance!$D$2:$D$455, "*910*", HCBSCompliance!$G$2:$G$455,"*Completed*", HCBSCompliance!$ES$2:$ES$455,"*Partially*")   + COUNTIFS(HCBSCompliance!$I$2:$I$455,$A19, HCBSCompliance!$D$2:$D$455, "*920*", HCBSCompliance!$G$2:$G$455,"*Completed*", HCBSCompliance!$ES$2:$ES$455,"*Partially*")   + COUNTIFS(HCBSCompliance!$I$2:$I$455,$A19, HCBSCompliance!$D$2:$D$455, "096", HCBSCompliance!$G$2:$G$455,"*Submitted*", HCBSCompliance!$ES$2:$ES$455,"*Partially*")   + COUNTIFS(HCBSCompliance!$I$2:$I$455,$A19, HCBSCompliance!$D$2:$D$455, "*113*", HCBSCompliance!$G$2:$G$455,"*Submitted*", HCBSCompliance!$ES$2:$ES$455,"*Partially*")   + COUNTIFS(HCBSCompliance!$I$2:$I$455,$A19, HCBSCompliance!$D$2:$D$455, "*904*", HCBSCompliance!$G$2:$G$455,"*Submitted*", HCBSCompliance!$ES$2:$ES$455,"*Partially*")   + COUNTIFS(HCBSCompliance!$I$2:$I$455,$A19, HCBSCompliance!$D$2:$D$455, "*905*", HCBSCompliance!$G$2:$G$455,"*Submitted*", HCBSCompliance!$ES$2:$ES$455,"*Partially*")   + COUNTIFS(HCBSCompliance!$I$2:$I$455,$A19, HCBSCompliance!$D$2:$D$455, "*915*", HCBSCompliance!$G$2:$G$455,"*Submitted*", HCBSCompliance!$ES$2:$ES$455,"*Partially*")   + COUNTIFS(HCBSCompliance!$I$2:$I$455,$A19, HCBSCompliance!$D$2:$D$455, "*910*", HCBSCompliance!$G$2:$G$455,"*Submitted*", HCBSCompliance!$ES$2:$ES$455,"*Partially*")   + COUNTIFS(HCBSCompliance!$I$2:$I$455,$A19, HCBSCompliance!$D$2:$D$455, "*920*", HCBSCompliance!$G$2:$G$455,"*Submitted*", HCBSCompliance!$ES$2:$ES$455,"*Partially*")   + COUNTIFS(HCBSCompliance!$I$2:$I$455,$A19, HCBSCompliance!$D$2:$D$455, "096", HCBSCompliance!$G$2:$G$455,"*Completed*", HCBSCompliance!$ES$2:$ES$455,"*No*")   + COUNTIFS(HCBSCompliance!$I$2:$I$455,$A19, HCBSCompliance!$D$2:$D$455, "*113*", HCBSCompliance!$G$2:$G$455,"*Completed*", HCBSCompliance!$ES$2:$ES$455,"*No*")   + COUNTIFS(HCBSCompliance!$I$2:$I$455,$A19, HCBSCompliance!$D$2:$D$455, "*904*", HCBSCompliance!$G$2:$G$455,"*Completed*", HCBSCompliance!$ES$2:$ES$455,"*No*")   + COUNTIFS(HCBSCompliance!$I$2:$I$455,$A19, HCBSCompliance!$D$2:$D$455, "*905*", HCBSCompliance!$G$2:$G$455,"*Completed*", HCBSCompliance!$ES$2:$ES$455,"*No*")   + COUNTIFS(HCBSCompliance!$I$2:$I$455,$A19, HCBSCompliance!$D$2:$D$455, "*915*", HCBSCompliance!$G$2:$G$455,"*Completed*", HCBSCompliance!$ES$2:$ES$455,"*No*")   + COUNTIFS(HCBSCompliance!$I$2:$I$455,$A19, HCBSCompliance!$D$2:$D$455, "*910*", HCBSCompliance!$G$2:$G$455,"*Completed*", HCBSCompliance!$ES$2:$ES$455,"*No*")   + COUNTIFS(HCBSCompliance!$I$2:$I$455,$A19, HCBSCompliance!$D$2:$D$455, "*920*", HCBSCompliance!$G$2:$G$455,"*Completed*", HCBSCompliance!$ES$2:$ES$455,"*No*")   + COUNTIFS(HCBSCompliance!$I$2:$I$455,$A19, HCBSCompliance!$D$2:$D$455, "096", HCBSCompliance!$G$2:$G$455,"*Submitted*", HCBSCompliance!$ES$2:$ES$455,"*No*")   + COUNTIFS(HCBSCompliance!$I$2:$I$455,$A19, HCBSCompliance!$D$2:$D$455, "*113*", HCBSCompliance!$G$2:$G$455,"*Submitted*", HCBSCompliance!$ES$2:$ES$455,"*No*")   + COUNTIFS(HCBSCompliance!$I$2:$I$455,$A19, HCBSCompliance!$D$2:$D$455, "*904*", HCBSCompliance!$G$2:$G$455,"*Submitted*", HCBSCompliance!$ES$2:$ES$455,"*No*")   + COUNTIFS(HCBSCompliance!$I$2:$I$455,$A19, HCBSCompliance!$D$2:$D$455, "*905*", HCBSCompliance!$G$2:$G$455,"*Submitted*", HCBSCompliance!$ES$2:$ES$455,"*No*")   + COUNTIFS(HCBSCompliance!$I$2:$I$455,$A19, HCBSCompliance!$D$2:$D$455, "*915*", HCBSCompliance!$G$2:$G$455,"*Submitted*", HCBSCompliance!$ES$2:$ES$455,"*No*")   + COUNTIFS(HCBSCompliance!$I$2:$I$455,$A19, HCBSCompliance!$D$2:$D$455, "*910*", HCBSCompliance!$G$2:$G$455,"*Submitted*", HCBSCompliance!$ES$2:$ES$455,"*No*")   + COUNTIFS(HCBSCompliance!$I$2:$I$455,$A19, HCBSCompliance!$D$2:$D$455, "*920*", HCBSCompliance!$G$2:$G$455,"*Submitted*", HCBSCompliance!$ES$2:$ES$455,"*No*")</f>
        <v>39</v>
      </c>
      <c r="R19" s="55">
        <f>COUNTIFS(HCBSCompliance!$I$2:$I$455,$A19, HCBSCompliance!$D$2:$D$455, "096", HCBSCompliance!$G$2:$G$455,"*Completed*", HCBSCompliance!$EY$2:$EY$455,"*Partially*")   + COUNTIFS(HCBSCompliance!$I$2:$I$455,$A19, HCBSCompliance!$D$2:$D$455, "*113*", HCBSCompliance!$G$2:$G$455,"*Completed*", HCBSCompliance!$EY$2:$EY$455,"*Partially*")   + COUNTIFS(HCBSCompliance!$I$2:$I$455,$A19, HCBSCompliance!$D$2:$D$455, "*904*", HCBSCompliance!$G$2:$G$455,"*Completed*", HCBSCompliance!$EY$2:$EY$455,"*Partially*")   + COUNTIFS(HCBSCompliance!$I$2:$I$455,$A19, HCBSCompliance!$D$2:$D$455, "*905*", HCBSCompliance!$G$2:$G$455,"*Completed*", HCBSCompliance!$EY$2:$EY$455,"*Partially*")   + COUNTIFS(HCBSCompliance!$I$2:$I$455,$A19, HCBSCompliance!$D$2:$D$455, "*915*", HCBSCompliance!$G$2:$G$455,"*Completed*", HCBSCompliance!$EY$2:$EY$455,"*Partially*")   + COUNTIFS(HCBSCompliance!$I$2:$I$455,$A19, HCBSCompliance!$D$2:$D$455, "*910*", HCBSCompliance!$G$2:$G$455,"*Completed*", HCBSCompliance!$EY$2:$EY$455,"*Partially*")   + COUNTIFS(HCBSCompliance!$I$2:$I$455,$A19, HCBSCompliance!$D$2:$D$455, "*920*", HCBSCompliance!$G$2:$G$455,"*Completed*", HCBSCompliance!$EY$2:$EY$455,"*Partially*")   + COUNTIFS(HCBSCompliance!$I$2:$I$455,$A19, HCBSCompliance!$D$2:$D$455, "096", HCBSCompliance!$G$2:$G$455,"*Submitted*", HCBSCompliance!$EY$2:$EY$455,"*Partially*")   + COUNTIFS(HCBSCompliance!$I$2:$I$455,$A19, HCBSCompliance!$D$2:$D$455, "*113*", HCBSCompliance!$G$2:$G$455,"*Submitted*", HCBSCompliance!$EY$2:$EY$455,"*Partially*")   + COUNTIFS(HCBSCompliance!$I$2:$I$455,$A19, HCBSCompliance!$D$2:$D$455, "*904*", HCBSCompliance!$G$2:$G$455,"*Submitted*", HCBSCompliance!$EY$2:$EY$455,"*Partially*")   + COUNTIFS(HCBSCompliance!$I$2:$I$455,$A19, HCBSCompliance!$D$2:$D$455, "*905*", HCBSCompliance!$G$2:$G$455,"*Submitted*", HCBSCompliance!$EY$2:$EY$455,"*Partially*")   + COUNTIFS(HCBSCompliance!$I$2:$I$455,$A19, HCBSCompliance!$D$2:$D$455, "*915*", HCBSCompliance!$G$2:$G$455,"*Submitted*", HCBSCompliance!$EY$2:$EY$455,"*Partially*")   + COUNTIFS(HCBSCompliance!$I$2:$I$455,$A19, HCBSCompliance!$D$2:$D$455, "*910*", HCBSCompliance!$G$2:$G$455,"*Submitted*", HCBSCompliance!$EY$2:$EY$455,"*Partially*")   + COUNTIFS(HCBSCompliance!$I$2:$I$455,$A19, HCBSCompliance!$D$2:$D$455, "*920*", HCBSCompliance!$G$2:$G$455,"*Submitted*", HCBSCompliance!$EY$2:$EY$455,"*Partially*")   + COUNTIFS(HCBSCompliance!$I$2:$I$455,$A19, HCBSCompliance!$D$2:$D$455, "096", HCBSCompliance!$G$2:$G$455,"*Completed*", HCBSCompliance!$EY$2:$EY$455,"*No*")   + COUNTIFS(HCBSCompliance!$I$2:$I$455,$A19, HCBSCompliance!$D$2:$D$455, "*113*", HCBSCompliance!$G$2:$G$455,"*Completed*", HCBSCompliance!$EY$2:$EY$455,"*No*")   + COUNTIFS(HCBSCompliance!$I$2:$I$455,$A19, HCBSCompliance!$D$2:$D$455, "*904*", HCBSCompliance!$G$2:$G$455,"*Completed*", HCBSCompliance!$EY$2:$EY$455,"*No*")   + COUNTIFS(HCBSCompliance!$I$2:$I$455,$A19, HCBSCompliance!$D$2:$D$455, "*905*", HCBSCompliance!$G$2:$G$455,"*Completed*", HCBSCompliance!$EY$2:$EY$455,"*No*")   + COUNTIFS(HCBSCompliance!$I$2:$I$455,$A19, HCBSCompliance!$D$2:$D$455, "*915*", HCBSCompliance!$G$2:$G$455,"*Completed*", HCBSCompliance!$EY$2:$EY$455,"*No*")   + COUNTIFS(HCBSCompliance!$I$2:$I$455,$A19, HCBSCompliance!$D$2:$D$455, "*910*", HCBSCompliance!$G$2:$G$455,"*Completed*", HCBSCompliance!$EY$2:$EY$455,"*No*")   + COUNTIFS(HCBSCompliance!$I$2:$I$455,$A19, HCBSCompliance!$D$2:$D$455, "*920*", HCBSCompliance!$G$2:$G$455,"*Completed*", HCBSCompliance!$EY$2:$EY$455,"*No*")   + COUNTIFS(HCBSCompliance!$I$2:$I$455,$A19, HCBSCompliance!$D$2:$D$455, "096", HCBSCompliance!$G$2:$G$455,"*Submitted*", HCBSCompliance!$EY$2:$EY$455,"*No*")   + COUNTIFS(HCBSCompliance!$I$2:$I$455,$A19, HCBSCompliance!$D$2:$D$455, "*113*", HCBSCompliance!$G$2:$G$455,"*Submitted*", HCBSCompliance!$EY$2:$EY$455,"*No*")   + COUNTIFS(HCBSCompliance!$I$2:$I$455,$A19, HCBSCompliance!$D$2:$D$455, "*904*", HCBSCompliance!$G$2:$G$455,"*Submitted*", HCBSCompliance!$EY$2:$EY$455,"*No*")   + COUNTIFS(HCBSCompliance!$I$2:$I$455,$A19, HCBSCompliance!$D$2:$D$455, "*905*", HCBSCompliance!$G$2:$G$455,"*Submitted*", HCBSCompliance!$EY$2:$EY$455,"*No*")   + COUNTIFS(HCBSCompliance!$I$2:$I$455,$A19, HCBSCompliance!$D$2:$D$455, "*915*", HCBSCompliance!$G$2:$G$455,"*Submitted*", HCBSCompliance!$EY$2:$EY$455,"*No*")   + COUNTIFS(HCBSCompliance!$I$2:$I$455,$A19, HCBSCompliance!$D$2:$D$455, "*910*", HCBSCompliance!$G$2:$G$455,"*Submitted*", HCBSCompliance!$EY$2:$EY$455,"*No*")   + COUNTIFS(HCBSCompliance!$I$2:$I$455,$A19, HCBSCompliance!$D$2:$D$455, "*920*", HCBSCompliance!$G$2:$G$455,"*Submitted*", HCBSCompliance!$EY$2:$EY$455,"*No*")</f>
        <v>4</v>
      </c>
    </row>
    <row r="20" spans="1:64" hidden="1" x14ac:dyDescent="0.2">
      <c r="A20" s="54" t="s">
        <v>290</v>
      </c>
      <c r="B20" s="55">
        <f>COUNTIFS(HCBSCompliance!$I$2:$I$455,$A20, HCBSCompliance!$D$2:$D$455, "096")  +COUNTIFS(HCBSCompliance!$I$2:$I$455,$A20, HCBSCompliance!$D$2:$D$455, "*113*")  +COUNTIFS(HCBSCompliance!$I$2:$I$455,$A20, HCBSCompliance!$D$2:$D$455, "*904*")  +COUNTIFS(HCBSCompliance!$I$2:$I$455,$A20, HCBSCompliance!$D$2:$D$455, "*905*")  +COUNTIFS(HCBSCompliance!$I$2:$I$455,$A20, HCBSCompliance!$D$2:$D$455, "*915*")  +COUNTIFS(HCBSCompliance!$I$2:$I$455,$A20, HCBSCompliance!$D$2:$D$455, "*910*")  +COUNTIFS(HCBSCompliance!$I$2:$I$455,$A20, HCBSCompliance!$D$2:$D$455, "*920*")</f>
        <v>0</v>
      </c>
      <c r="C20" s="55">
        <f>COUNTIFS(HCBSCompliance!$I$2:$I$455,$A20, HCBSCompliance!$D$2:$D$455, "096", HCBSCompliance!$G$2:$G$455,"*Completed*")  +COUNTIFS(HCBSCompliance!$I$2:$I$455,$A20, HCBSCompliance!$D$2:$D$455, "*113*", HCBSCompliance!$G$2:$G$455,"*Completed*")  +COUNTIFS(HCBSCompliance!$I$2:$I$455,$A20, HCBSCompliance!$D$2:$D$455, "*904*", HCBSCompliance!$G$2:$G$455,"*Completed*")  +COUNTIFS(HCBSCompliance!$I$2:$I$455,$A20, HCBSCompliance!$D$2:$D$455, "*905*", HCBSCompliance!$G$2:$G$455,"*Completed*")  +COUNTIFS(HCBSCompliance!$I$2:$I$455,$A20, HCBSCompliance!$D$2:$D$455, "*915*", HCBSCompliance!$G$2:$G$455,"*Completed*")  +COUNTIFS(HCBSCompliance!$I$2:$I$455,$A20, HCBSCompliance!$D$2:$D$455, "*910*", HCBSCompliance!$G$2:$G$455,"*Completed*")  +COUNTIFS(HCBSCompliance!$I$2:$I$455,$A20, HCBSCompliance!$D$2:$D$455, "*920*", HCBSCompliance!$G$2:$G$455,"*Completed*")  +COUNTIFS(HCBSCompliance!$I$2:$I$455,$A20, HCBSCompliance!$D$2:$D$455, "096", HCBSCompliance!$G$2:$G$455,"*Submitted*")  +COUNTIFS(HCBSCompliance!$I$2:$I$455,$A20, HCBSCompliance!$D$2:$D$455, "*113*", HCBSCompliance!$G$2:$G$455,"*Submitted*")  +COUNTIFS(HCBSCompliance!$I$2:$I$455,$A20, HCBSCompliance!$D$2:$D$455, "*904*", HCBSCompliance!$G$2:$G$455,"*Submitted*")  +COUNTIFS(HCBSCompliance!$I$2:$I$455,$A20, HCBSCompliance!$D$2:$D$455, "*905*", HCBSCompliance!$G$2:$G$455,"*Submitted*")  +COUNTIFS(HCBSCompliance!$I$2:$I$455,$A20, HCBSCompliance!$D$2:$D$455, "*915*", HCBSCompliance!$G$2:$G$455,"*Submitted*")  +COUNTIFS(HCBSCompliance!$I$2:$I$455,$A20, HCBSCompliance!$D$2:$D$455, "*910*", HCBSCompliance!$G$2:$G$455,"*Submitted*")  +COUNTIFS(HCBSCompliance!$I$2:$I$455,$A20, HCBSCompliance!$D$2:$D$455, "*920*", HCBSCompliance!$G$2:$G$455,"*Submitted*")</f>
        <v>0</v>
      </c>
      <c r="D20" s="56" t="str">
        <f t="shared" si="0"/>
        <v>n/a</v>
      </c>
      <c r="E20" s="56" t="str">
        <f>IFERROR((COUNTIFS(HCBSCompliance!$I$2:$I$455,$A20, HCBSCompliance!$D$2:$D$455, "096", HCBSCompliance!$FA$2:$FA$455,"*no*", HCBSCompliance!$G$2:$G$455, "*Completed*") + COUNTIFS(HCBSCompliance!$I$2:$I$455,$A20, HCBSCompliance!$D$2:$D$455, "*113*", HCBSCompliance!$FA$2:$FA$455,"*no*", HCBSCompliance!$G$2:$G$455, "*Completed*") + COUNTIFS(HCBSCompliance!$I$2:$I$455,$A20, HCBSCompliance!$D$2:$D$455, "*904*", HCBSCompliance!$FA$2:$FA$455,"*no*", HCBSCompliance!$G$2:$G$455, "*Completed*") + COUNTIFS(HCBSCompliance!$I$2:$I$455,$A20, HCBSCompliance!$D$2:$D$455, "*905*", HCBSCompliance!$FA$2:$FA$455,"*no*", HCBSCompliance!$G$2:$G$455, "*Completed*") + COUNTIFS(HCBSCompliance!$I$2:$I$455,$A20, HCBSCompliance!$D$2:$D$455, "*915*", HCBSCompliance!$FA$2:$FA$455,"*no*", HCBSCompliance!$G$2:$G$455, "*Completed*") + COUNTIFS(HCBSCompliance!$I$2:$I$455,$A20, HCBSCompliance!$D$2:$D$455, "*910*", HCBSCompliance!$FA$2:$FA$455,"*no*", HCBSCompliance!$G$2:$G$455, "*Completed*") + COUNTIFS(HCBSCompliance!$I$2:$I$455,$A20, HCBSCompliance!$D$2:$D$455, "*920*", HCBSCompliance!$FA$2:$FA$455,"*no*", HCBSCompliance!$G$2:$G$455, "*Completed*") + COUNTIFS(HCBSCompliance!$I$2:$I$455,$A20, HCBSCompliance!$D$2:$D$455, "096", HCBSCompliance!$FA$2:$FA$455,"*no*", HCBSCompliance!$G$2:$G$455, "*Submitted*") + COUNTIFS(HCBSCompliance!$I$2:$I$455,$A20, HCBSCompliance!$D$2:$D$455, "*113*", HCBSCompliance!$FA$2:$FA$455,"*no*", HCBSCompliance!$G$2:$G$455, "*Submitted*") + COUNTIFS(HCBSCompliance!$I$2:$I$455,$A20, HCBSCompliance!$D$2:$D$455, "*904*", HCBSCompliance!$FA$2:$FA$455,"*no*", HCBSCompliance!$G$2:$G$455, "*Submitted*") + COUNTIFS(HCBSCompliance!$I$2:$I$455,$A20, HCBSCompliance!$D$2:$D$455, "*905*", HCBSCompliance!$FA$2:$FA$455,"*no*", HCBSCompliance!$G$2:$G$455, "*Submitted*") + COUNTIFS(HCBSCompliance!$I$2:$I$455,$A20, HCBSCompliance!$D$2:$D$455, "*915*", HCBSCompliance!$FA$2:$FA$455,"*no*", HCBSCompliance!$G$2:$G$455, "*Submitted*") + COUNTIFS(HCBSCompliance!$I$2:$I$455,$A20, HCBSCompliance!$D$2:$D$455, "*910*", HCBSCompliance!$FA$2:$FA$455,"*no*", HCBSCompliance!$G$2:$G$455, "*Submitted*") + COUNTIFS(HCBSCompliance!$I$2:$I$455,$A20, HCBSCompliance!$D$2:$D$455, "*920*", HCBSCompliance!$FA$2:$FA$455,"*no*", HCBSCompliance!$G$2:$G$455, "*Submitted*"))  /  $C20, "n/a")</f>
        <v>n/a</v>
      </c>
      <c r="F20" s="56" t="str">
        <f>IFERROR((COUNTIFS(HCBSCompliance!$I$2:$I$455,$A20, HCBSCompliance!$D$2:$D$455, "096", HCBSCompliance!$FA$2:$FA$455,"*yes*", HCBSCompliance!$G$2:$G$455, "*Completed*") + COUNTIFS(HCBSCompliance!$I$2:$I$455,$A20, HCBSCompliance!$D$2:$D$455, "*113*", HCBSCompliance!$FA$2:$FA$455,"*yes*", HCBSCompliance!$G$2:$G$455, "*Completed*") + COUNTIFS(HCBSCompliance!$I$2:$I$455,$A20, HCBSCompliance!$D$2:$D$455, "*904*", HCBSCompliance!$FA$2:$FA$455,"*yes*", HCBSCompliance!$G$2:$G$455, "*Completed*") + COUNTIFS(HCBSCompliance!$I$2:$I$455,$A20, HCBSCompliance!$D$2:$D$455, "*905*", HCBSCompliance!$FA$2:$FA$455,"*yes*", HCBSCompliance!$G$2:$G$455, "*Completed*") + COUNTIFS(HCBSCompliance!$I$2:$I$455,$A20, HCBSCompliance!$D$2:$D$455, "*915*", HCBSCompliance!$FA$2:$FA$455,"*yes*", HCBSCompliance!$G$2:$G$455, "*Completed*") + COUNTIFS(HCBSCompliance!$I$2:$I$455,$A20, HCBSCompliance!$D$2:$D$455, "*910*", HCBSCompliance!$FA$2:$FA$455,"*yes*", HCBSCompliance!$G$2:$G$455, "*Completed*") + COUNTIFS(HCBSCompliance!$I$2:$I$455,$A20, HCBSCompliance!$D$2:$D$455, "*920*", HCBSCompliance!$FA$2:$FA$455,"*yes*", HCBSCompliance!$G$2:$G$455, "*Completed*") + COUNTIFS(HCBSCompliance!$I$2:$I$455,$A20, HCBSCompliance!$D$2:$D$455, "096", HCBSCompliance!$FA$2:$FA$455,"*yes*", HCBSCompliance!$G$2:$G$455, "*Submitted*") + COUNTIFS(HCBSCompliance!$I$2:$I$455,$A20, HCBSCompliance!$D$2:$D$455, "*113*", HCBSCompliance!$FA$2:$FA$455,"*yes*", HCBSCompliance!$G$2:$G$455, "*Submitted*") + COUNTIFS(HCBSCompliance!$I$2:$I$455,$A20, HCBSCompliance!$D$2:$D$455, "*904*", HCBSCompliance!$FA$2:$FA$455,"*yes*", HCBSCompliance!$G$2:$G$455, "*Submitted*") + COUNTIFS(HCBSCompliance!$I$2:$I$455,$A20, HCBSCompliance!$D$2:$D$455, "*905*", HCBSCompliance!$FA$2:$FA$455,"*yes*", HCBSCompliance!$G$2:$G$455, "*Submitted*") + COUNTIFS(HCBSCompliance!$I$2:$I$455,$A20, HCBSCompliance!$D$2:$D$455, "*915*", HCBSCompliance!$FA$2:$FA$455,"*yes*", HCBSCompliance!$G$2:$G$455, "*Submitted*") + COUNTIFS(HCBSCompliance!$I$2:$I$455,$A20, HCBSCompliance!$D$2:$D$455, "*910*", HCBSCompliance!$FA$2:$FA$455,"*yes*", HCBSCompliance!$G$2:$G$455, "*Submitted*") + COUNTIFS(HCBSCompliance!$I$2:$I$455,$A20, HCBSCompliance!$D$2:$D$455, "*920*", HCBSCompliance!$FA$2:$FA$455,"*yes*", HCBSCompliance!$G$2:$G$455, "*Submitted*"))  /  $C20, "n/a")</f>
        <v>n/a</v>
      </c>
      <c r="G20" s="57" t="str">
        <f>IFERROR((COUNTIFS(HCBSCompliance!$D$2:$D$455, "096", HCBSCompliance!$I$2:$I$455, $A20, HCBSCompliance!$G$2:$G$455, "*Completed*", HCBSCompliance!$FE$2:$FE$455, "TRUE") + COUNTIFS(HCBSCompliance!$D$2:$D$455, "*113*", HCBSCompliance!$I$2:$I$455, $A20, HCBSCompliance!$G$2:$G$455, "*Completed*", HCBSCompliance!$FE$2:$FE$455, "TRUE") + COUNTIFS(HCBSCompliance!$D$2:$D$455, "*904*", HCBSCompliance!$I$2:$I$455, $A20, HCBSCompliance!$G$2:$G$455, "*Completed*", HCBSCompliance!$FE$2:$FE$455, "TRUE") + COUNTIFS(HCBSCompliance!$D$2:$D$455, "*905*", HCBSCompliance!$I$2:$I$455, $A20, HCBSCompliance!$G$2:$G$455, "*Completed*", HCBSCompliance!$FE$2:$FE$455, "TRUE") + COUNTIFS(HCBSCompliance!$D$2:$D$455, "*915*", HCBSCompliance!$I$2:$I$455, $A20, HCBSCompliance!$G$2:$G$455, "*Completed*", HCBSCompliance!$FE$2:$FE$455, "TRUE") + COUNTIFS(HCBSCompliance!$D$2:$D$455, "*910*", HCBSCompliance!$I$2:$I$455, $A20, HCBSCompliance!$G$2:$G$455, "*Completed*", HCBSCompliance!$FE$2:$FE$455, "TRUE") + COUNTIFS(HCBSCompliance!$D$2:$D$455, "*920*", HCBSCompliance!$I$2:$I$455, $A20, HCBSCompliance!$G$2:$G$455, "*Completed*", HCBSCompliance!$FE$2:$FE$455, "TRUE") + COUNTIFS(HCBSCompliance!$D$2:$D$455, "096", HCBSCompliance!$I$2:$I$455, $A20, HCBSCompliance!$G$2:$G$455, "*Submitted*", HCBSCompliance!$FE$2:$FE$455, "TRUE") + COUNTIFS(HCBSCompliance!$D$2:$D$455, "*113*", HCBSCompliance!$I$2:$I$455, $A20, HCBSCompliance!$G$2:$G$455, "*Submitted*", HCBSCompliance!$FE$2:$FE$455, "TRUE") + COUNTIFS(HCBSCompliance!$D$2:$D$455, "*904*", HCBSCompliance!$I$2:$I$455, $A20, HCBSCompliance!$G$2:$G$455, "*Submitted*", HCBSCompliance!$FE$2:$FE$455, "TRUE") + COUNTIFS(HCBSCompliance!$D$2:$D$455, "*905*", HCBSCompliance!$I$2:$I$455, $A20, HCBSCompliance!$G$2:$G$455, "*Submitted*", HCBSCompliance!$FE$2:$FE$455, "TRUE") + COUNTIFS(HCBSCompliance!$D$2:$D$455, "*915*", HCBSCompliance!$I$2:$I$455, $A20, HCBSCompliance!$G$2:$G$455, "*Submitted*", HCBSCompliance!$FE$2:$FE$455, "TRUE") + COUNTIFS(HCBSCompliance!$D$2:$D$455, "*910*", HCBSCompliance!$I$2:$I$455, $A20, HCBSCompliance!$G$2:$G$455, "*Submitted*", HCBSCompliance!$FE$2:$FE$455, "TRUE") + COUNTIFS(HCBSCompliance!$D$2:$D$455, "*920*", HCBSCompliance!$I$2:$I$455, $A20, HCBSCompliance!$G$2:$G$455, "*Submitted*", HCBSCompliance!$FE$2:$FE$455, "TRUE")) /  $C20, "n/a")</f>
        <v>n/a</v>
      </c>
      <c r="H20" s="57"/>
      <c r="I20" s="55">
        <f>COUNTIFS(HCBSCompliance!$I$2:$I$455,$A20, HCBSCompliance!$D$2:$D$455, "096", HCBSCompliance!$G$2:$G$455,"*Completed*", HCBSCompliance!$BC$2:$BC$455,"*Partially*")   + COUNTIFS(HCBSCompliance!$I$2:$I$455,$A20, HCBSCompliance!$D$2:$D$455, "*113*", HCBSCompliance!$G$2:$G$455,"*Completed*", HCBSCompliance!$BC$2:$BC$455,"*Partially*")   + COUNTIFS(HCBSCompliance!$I$2:$I$455,$A20, HCBSCompliance!$D$2:$D$455, "*904*", HCBSCompliance!$G$2:$G$455,"*Completed*", HCBSCompliance!$BC$2:$BC$455,"*Partially*")   + COUNTIFS(HCBSCompliance!$I$2:$I$455,$A20, HCBSCompliance!$D$2:$D$455, "*905*", HCBSCompliance!$G$2:$G$455,"*Completed*", HCBSCompliance!$BC$2:$BC$455,"*Partially*")   + COUNTIFS(HCBSCompliance!$I$2:$I$455,$A20, HCBSCompliance!$D$2:$D$455, "*915*", HCBSCompliance!$G$2:$G$455,"*Completed*", HCBSCompliance!$BC$2:$BC$455,"*Partially*")   + COUNTIFS(HCBSCompliance!$I$2:$I$455,$A20, HCBSCompliance!$D$2:$D$455, "*910*", HCBSCompliance!$G$2:$G$455,"*Completed*", HCBSCompliance!$BC$2:$BC$455,"*Partially*")   + COUNTIFS(HCBSCompliance!$I$2:$I$455,$A20, HCBSCompliance!$D$2:$D$455, "*920*", HCBSCompliance!$G$2:$G$455,"*Completed*", HCBSCompliance!$BC$2:$BC$455,"*Partially*")   + COUNTIFS(HCBSCompliance!$I$2:$I$455,$A20, HCBSCompliance!$D$2:$D$455, "096", HCBSCompliance!$G$2:$G$455,"*Submitted*", HCBSCompliance!$BC$2:$BC$455,"*Partially*")   + COUNTIFS(HCBSCompliance!$I$2:$I$455,$A20, HCBSCompliance!$D$2:$D$455, "*113*", HCBSCompliance!$G$2:$G$455,"*Submitted*", HCBSCompliance!$BC$2:$BC$455,"*Partially*")   + COUNTIFS(HCBSCompliance!$I$2:$I$455,$A20, HCBSCompliance!$D$2:$D$455, "*904*", HCBSCompliance!$G$2:$G$455,"*Submitted*", HCBSCompliance!$BC$2:$BC$455,"*Partially*")   + COUNTIFS(HCBSCompliance!$I$2:$I$455,$A20, HCBSCompliance!$D$2:$D$455, "*905*", HCBSCompliance!$G$2:$G$455,"*Submitted*", HCBSCompliance!$BC$2:$BC$455,"*Partially*")   + COUNTIFS(HCBSCompliance!$I$2:$I$455,$A20, HCBSCompliance!$D$2:$D$455, "*915*", HCBSCompliance!$G$2:$G$455,"*Submitted*", HCBSCompliance!$BC$2:$BC$455,"*Partially*")   + COUNTIFS(HCBSCompliance!$I$2:$I$455,$A20, HCBSCompliance!$D$2:$D$455, "*910*", HCBSCompliance!$G$2:$G$455,"*Submitted*", HCBSCompliance!$BC$2:$BC$455,"*Partially*")   + COUNTIFS(HCBSCompliance!$I$2:$I$455,$A20, HCBSCompliance!$D$2:$D$455, "*920*", HCBSCompliance!$G$2:$G$455,"*Submitted*", HCBSCompliance!$BC$2:$BC$455,"*Partially*")   + COUNTIFS(HCBSCompliance!$I$2:$I$455,$A20, HCBSCompliance!$D$2:$D$455, "096", HCBSCompliance!$G$2:$G$455,"*Completed*", HCBSCompliance!$BC$2:$BC$455,"*NotMet*")   + COUNTIFS(HCBSCompliance!$I$2:$I$455,$A20, HCBSCompliance!$D$2:$D$455, "*113*", HCBSCompliance!$G$2:$G$455,"*Completed*", HCBSCompliance!$BC$2:$BC$455,"*NotMet*")   + COUNTIFS(HCBSCompliance!$I$2:$I$455,$A20, HCBSCompliance!$D$2:$D$455, "*904*", HCBSCompliance!$G$2:$G$455,"*Completed*", HCBSCompliance!$BC$2:$BC$455,"*NotMet*")   + COUNTIFS(HCBSCompliance!$I$2:$I$455,$A20, HCBSCompliance!$D$2:$D$455, "*905*", HCBSCompliance!$G$2:$G$455,"*Completed*", HCBSCompliance!$BC$2:$BC$455,"*NotMet*")   + COUNTIFS(HCBSCompliance!$I$2:$I$455,$A20, HCBSCompliance!$D$2:$D$455, "*915*", HCBSCompliance!$G$2:$G$455,"*Completed*", HCBSCompliance!$BC$2:$BC$455,"*NotMet*")   + COUNTIFS(HCBSCompliance!$I$2:$I$455,$A20, HCBSCompliance!$D$2:$D$455, "*910*", HCBSCompliance!$G$2:$G$455,"*Completed*", HCBSCompliance!$BC$2:$BC$455,"*NotMet*")   + COUNTIFS(HCBSCompliance!$I$2:$I$455,$A20, HCBSCompliance!$D$2:$D$455, "*920*", HCBSCompliance!$G$2:$G$455,"*Completed*", HCBSCompliance!$BC$2:$BC$455,"*NotMet*")   + COUNTIFS(HCBSCompliance!$I$2:$I$455,$A20, HCBSCompliance!$D$2:$D$455, "096", HCBSCompliance!$G$2:$G$455,"*Submitted*", HCBSCompliance!$BC$2:$BC$455,"*NotMet*")   + COUNTIFS(HCBSCompliance!$I$2:$I$455,$A20, HCBSCompliance!$D$2:$D$455, "*113*", HCBSCompliance!$G$2:$G$455,"*Submitted*", HCBSCompliance!$BC$2:$BC$455,"*NotMet*")   + COUNTIFS(HCBSCompliance!$I$2:$I$455,$A20, HCBSCompliance!$D$2:$D$455, "*904*", HCBSCompliance!$G$2:$G$455,"*Submitted*", HCBSCompliance!$BC$2:$BC$455,"*NotMet*")   + COUNTIFS(HCBSCompliance!$I$2:$I$455,$A20, HCBSCompliance!$D$2:$D$455, "*905*", HCBSCompliance!$G$2:$G$455,"*Submitted*", HCBSCompliance!$BC$2:$BC$455,"*NotMet*")   + COUNTIFS(HCBSCompliance!$I$2:$I$455,$A20, HCBSCompliance!$D$2:$D$455, "*915*", HCBSCompliance!$G$2:$G$455,"*Submitted*", HCBSCompliance!$BC$2:$BC$455,"*NotMet*")   + COUNTIFS(HCBSCompliance!$I$2:$I$455,$A20, HCBSCompliance!$D$2:$D$455, "*910*", HCBSCompliance!$G$2:$G$455,"*Submitted*", HCBSCompliance!$BC$2:$BC$455,"*NotMet*")   + COUNTIFS(HCBSCompliance!$I$2:$I$455,$A20, HCBSCompliance!$D$2:$D$455, "*920*", HCBSCompliance!$G$2:$G$455,"*Submitted*", HCBSCompliance!$BC$2:$BC$455,"*NotMet*")</f>
        <v>0</v>
      </c>
      <c r="J20" s="55">
        <f>COUNTIFS(HCBSCompliance!$I$2:$I$455,$A20, HCBSCompliance!$D$2:$D$455, "096", HCBSCompliance!$G$2:$G$455,"*Completed*", HCBSCompliance!$BI$2:$BI$455,"*Partially*")   + COUNTIFS(HCBSCompliance!$I$2:$I$455,$A20, HCBSCompliance!$D$2:$D$455, "*113*", HCBSCompliance!$G$2:$G$455,"*Completed*", HCBSCompliance!$BI$2:$BI$455,"*Partially*")   + COUNTIFS(HCBSCompliance!$I$2:$I$455,$A20, HCBSCompliance!$D$2:$D$455, "*904*", HCBSCompliance!$G$2:$G$455,"*Completed*", HCBSCompliance!$BI$2:$BI$455,"*Partially*")   + COUNTIFS(HCBSCompliance!$I$2:$I$455,$A20, HCBSCompliance!$D$2:$D$455, "*905*", HCBSCompliance!$G$2:$G$455,"*Completed*", HCBSCompliance!$BI$2:$BI$455,"*Partially*")   + COUNTIFS(HCBSCompliance!$I$2:$I$455,$A20, HCBSCompliance!$D$2:$D$455, "*915*", HCBSCompliance!$G$2:$G$455,"*Completed*", HCBSCompliance!$BI$2:$BI$455,"*Partially*")   + COUNTIFS(HCBSCompliance!$I$2:$I$455,$A20, HCBSCompliance!$D$2:$D$455, "*910*", HCBSCompliance!$G$2:$G$455,"*Completed*", HCBSCompliance!$BI$2:$BI$455,"*Partially*")   + COUNTIFS(HCBSCompliance!$I$2:$I$455,$A20, HCBSCompliance!$D$2:$D$455, "*920*", HCBSCompliance!$G$2:$G$455,"*Completed*", HCBSCompliance!$BI$2:$BI$455,"*Partially*")   + COUNTIFS(HCBSCompliance!$I$2:$I$455,$A20, HCBSCompliance!$D$2:$D$455, "096", HCBSCompliance!$G$2:$G$455,"*Submitted*", HCBSCompliance!$BI$2:$BI$455,"*Partially*")   + COUNTIFS(HCBSCompliance!$I$2:$I$455,$A20, HCBSCompliance!$D$2:$D$455, "*113*", HCBSCompliance!$G$2:$G$455,"*Submitted*", HCBSCompliance!$BI$2:$BI$455,"*Partially*")   + COUNTIFS(HCBSCompliance!$I$2:$I$455,$A20, HCBSCompliance!$D$2:$D$455, "*904*", HCBSCompliance!$G$2:$G$455,"*Submitted*", HCBSCompliance!$BI$2:$BI$455,"*Partially*")   + COUNTIFS(HCBSCompliance!$I$2:$I$455,$A20, HCBSCompliance!$D$2:$D$455, "*905*", HCBSCompliance!$G$2:$G$455,"*Submitted*", HCBSCompliance!$BI$2:$BI$455,"*Partially*")   + COUNTIFS(HCBSCompliance!$I$2:$I$455,$A20, HCBSCompliance!$D$2:$D$455, "*915*", HCBSCompliance!$G$2:$G$455,"*Submitted*", HCBSCompliance!$BI$2:$BI$455,"*Partially*")   + COUNTIFS(HCBSCompliance!$I$2:$I$455,$A20, HCBSCompliance!$D$2:$D$455, "*910*", HCBSCompliance!$G$2:$G$455,"*Submitted*", HCBSCompliance!$BI$2:$BI$455,"*Partially*")   + COUNTIFS(HCBSCompliance!$I$2:$I$455,$A20, HCBSCompliance!$D$2:$D$455, "*920*", HCBSCompliance!$G$2:$G$455,"*Submitted*", HCBSCompliance!$BI$2:$BI$455,"*Partially*")   + COUNTIFS(HCBSCompliance!$I$2:$I$455,$A20, HCBSCompliance!$D$2:$D$455, "096", HCBSCompliance!$G$2:$G$455,"*Completed*", HCBSCompliance!$BI$2:$BI$455,"*No*")   + COUNTIFS(HCBSCompliance!$I$2:$I$455,$A20, HCBSCompliance!$D$2:$D$455, "*113*", HCBSCompliance!$G$2:$G$455,"*Completed*", HCBSCompliance!$BI$2:$BI$455,"*No*")   + COUNTIFS(HCBSCompliance!$I$2:$I$455,$A20, HCBSCompliance!$D$2:$D$455, "*904*", HCBSCompliance!$G$2:$G$455,"*Completed*", HCBSCompliance!$BI$2:$BI$455,"*No*")   + COUNTIFS(HCBSCompliance!$I$2:$I$455,$A20, HCBSCompliance!$D$2:$D$455, "*905*", HCBSCompliance!$G$2:$G$455,"*Completed*", HCBSCompliance!$BI$2:$BI$455,"*No*")   + COUNTIFS(HCBSCompliance!$I$2:$I$455,$A20, HCBSCompliance!$D$2:$D$455, "*915*", HCBSCompliance!$G$2:$G$455,"*Completed*", HCBSCompliance!$BI$2:$BI$455,"*No*")   + COUNTIFS(HCBSCompliance!$I$2:$I$455,$A20, HCBSCompliance!$D$2:$D$455, "*910*", HCBSCompliance!$G$2:$G$455,"*Completed*", HCBSCompliance!$BI$2:$BI$455,"*No*")   + COUNTIFS(HCBSCompliance!$I$2:$I$455,$A20, HCBSCompliance!$D$2:$D$455, "*920*", HCBSCompliance!$G$2:$G$455,"*Completed*", HCBSCompliance!$BI$2:$BI$455,"*No*")   + COUNTIFS(HCBSCompliance!$I$2:$I$455,$A20, HCBSCompliance!$D$2:$D$455, "096", HCBSCompliance!$G$2:$G$455,"*Submitted*", HCBSCompliance!$BI$2:$BI$455,"*No*")   + COUNTIFS(HCBSCompliance!$I$2:$I$455,$A20, HCBSCompliance!$D$2:$D$455, "*113*", HCBSCompliance!$G$2:$G$455,"*Submitted*", HCBSCompliance!$BI$2:$BI$455,"*No*")   + COUNTIFS(HCBSCompliance!$I$2:$I$455,$A20, HCBSCompliance!$D$2:$D$455, "*904*", HCBSCompliance!$G$2:$G$455,"*Submitted*", HCBSCompliance!$BI$2:$BI$455,"*No*")   + COUNTIFS(HCBSCompliance!$I$2:$I$455,$A20, HCBSCompliance!$D$2:$D$455, "*905*", HCBSCompliance!$G$2:$G$455,"*Submitted*", HCBSCompliance!$BI$2:$BI$455,"*No*")   + COUNTIFS(HCBSCompliance!$I$2:$I$455,$A20, HCBSCompliance!$D$2:$D$455, "*915*", HCBSCompliance!$G$2:$G$455,"*Submitted*", HCBSCompliance!$BI$2:$BI$455,"*No*")   + COUNTIFS(HCBSCompliance!$I$2:$I$455,$A20, HCBSCompliance!$D$2:$D$455, "*910*", HCBSCompliance!$G$2:$G$455,"*Submitted*", HCBSCompliance!$BI$2:$BI$455,"*No*")   + COUNTIFS(HCBSCompliance!$I$2:$I$455,$A20, HCBSCompliance!$D$2:$D$455, "*920*", HCBSCompliance!$G$2:$G$455,"*Submitted*", HCBSCompliance!$BI$2:$BI$455,"*No*")</f>
        <v>0</v>
      </c>
      <c r="K20" s="55">
        <f>COUNTIFS(HCBSCompliance!$I$2:$I$455,$A20, HCBSCompliance!$D$2:$D$455, "096", HCBSCompliance!$G$2:$G$455,"*Completed*", HCBSCompliance!$CK$2:$CK$455,"*Partially*")   + COUNTIFS(HCBSCompliance!$I$2:$I$455,$A20, HCBSCompliance!$D$2:$D$455, "*113*", HCBSCompliance!$G$2:$G$455,"*Completed*", HCBSCompliance!$CK$2:$CK$455,"*Partially*")   + COUNTIFS(HCBSCompliance!$I$2:$I$455,$A20, HCBSCompliance!$D$2:$D$455, "*904*", HCBSCompliance!$G$2:$G$455,"*Completed*", HCBSCompliance!$CK$2:$CK$455,"*Partially*")   + COUNTIFS(HCBSCompliance!$I$2:$I$455,$A20, HCBSCompliance!$D$2:$D$455, "*905*", HCBSCompliance!$G$2:$G$455,"*Completed*", HCBSCompliance!$CK$2:$CK$455,"*Partially*")   + COUNTIFS(HCBSCompliance!$I$2:$I$455,$A20, HCBSCompliance!$D$2:$D$455, "*915*", HCBSCompliance!$G$2:$G$455,"*Completed*", HCBSCompliance!$CK$2:$CK$455,"*Partially*")   + COUNTIFS(HCBSCompliance!$I$2:$I$455,$A20, HCBSCompliance!$D$2:$D$455, "*910*", HCBSCompliance!$G$2:$G$455,"*Completed*", HCBSCompliance!$CK$2:$CK$455,"*Partially*")   + COUNTIFS(HCBSCompliance!$I$2:$I$455,$A20, HCBSCompliance!$D$2:$D$455, "*920*", HCBSCompliance!$G$2:$G$455,"*Completed*", HCBSCompliance!$CK$2:$CK$455,"*Partially*")   + COUNTIFS(HCBSCompliance!$I$2:$I$455,$A20, HCBSCompliance!$D$2:$D$455, "096", HCBSCompliance!$G$2:$G$455,"*Submitted*", HCBSCompliance!$CK$2:$CK$455,"*Partially*")   + COUNTIFS(HCBSCompliance!$I$2:$I$455,$A20, HCBSCompliance!$D$2:$D$455, "*113*", HCBSCompliance!$G$2:$G$455,"*Submitted*", HCBSCompliance!$CK$2:$CK$455,"*Partially*")   + COUNTIFS(HCBSCompliance!$I$2:$I$455,$A20, HCBSCompliance!$D$2:$D$455, "*904*", HCBSCompliance!$G$2:$G$455,"*Submitted*", HCBSCompliance!$CK$2:$CK$455,"*Partially*")   + COUNTIFS(HCBSCompliance!$I$2:$I$455,$A20, HCBSCompliance!$D$2:$D$455, "*905*", HCBSCompliance!$G$2:$G$455,"*Submitted*", HCBSCompliance!$CK$2:$CK$455,"*Partially*")   + COUNTIFS(HCBSCompliance!$I$2:$I$455,$A20, HCBSCompliance!$D$2:$D$455, "*915*", HCBSCompliance!$G$2:$G$455,"*Submitted*", HCBSCompliance!$CK$2:$CK$455,"*Partially*")   + COUNTIFS(HCBSCompliance!$I$2:$I$455,$A20, HCBSCompliance!$D$2:$D$455, "*910*", HCBSCompliance!$G$2:$G$455,"*Submitted*", HCBSCompliance!$CK$2:$CK$455,"*Partially*")   + COUNTIFS(HCBSCompliance!$I$2:$I$455,$A20, HCBSCompliance!$D$2:$D$455, "*920*", HCBSCompliance!$G$2:$G$455,"*Submitted*", HCBSCompliance!$CK$2:$CK$455,"*Partially*")   + COUNTIFS(HCBSCompliance!$I$2:$I$455,$A20, HCBSCompliance!$D$2:$D$455, "096", HCBSCompliance!$G$2:$G$455,"*Completed*", HCBSCompliance!$CK$2:$CK$455,"*No*")   + COUNTIFS(HCBSCompliance!$I$2:$I$455,$A20, HCBSCompliance!$D$2:$D$455, "*113*", HCBSCompliance!$G$2:$G$455,"*Completed*", HCBSCompliance!$CK$2:$CK$455,"*No*")   + COUNTIFS(HCBSCompliance!$I$2:$I$455,$A20, HCBSCompliance!$D$2:$D$455, "*904*", HCBSCompliance!$G$2:$G$455,"*Completed*", HCBSCompliance!$CK$2:$CK$455,"*No*")   + COUNTIFS(HCBSCompliance!$I$2:$I$455,$A20, HCBSCompliance!$D$2:$D$455, "*905*", HCBSCompliance!$G$2:$G$455,"*Completed*", HCBSCompliance!$CK$2:$CK$455,"*No*")   + COUNTIFS(HCBSCompliance!$I$2:$I$455,$A20, HCBSCompliance!$D$2:$D$455, "*915*", HCBSCompliance!$G$2:$G$455,"*Completed*", HCBSCompliance!$CK$2:$CK$455,"*No*")   + COUNTIFS(HCBSCompliance!$I$2:$I$455,$A20, HCBSCompliance!$D$2:$D$455, "*910*", HCBSCompliance!$G$2:$G$455,"*Completed*", HCBSCompliance!$CK$2:$CK$455,"*No*")   + COUNTIFS(HCBSCompliance!$I$2:$I$455,$A20, HCBSCompliance!$D$2:$D$455, "*920*", HCBSCompliance!$G$2:$G$455,"*Completed*", HCBSCompliance!$CK$2:$CK$455,"*No*")   + COUNTIFS(HCBSCompliance!$I$2:$I$455,$A20, HCBSCompliance!$D$2:$D$455, "096", HCBSCompliance!$G$2:$G$455,"*Submitted*", HCBSCompliance!$CK$2:$CK$455,"*No*")   + COUNTIFS(HCBSCompliance!$I$2:$I$455,$A20, HCBSCompliance!$D$2:$D$455, "*113*", HCBSCompliance!$G$2:$G$455,"*Submitted*", HCBSCompliance!$CK$2:$CK$455,"*No*")   + COUNTIFS(HCBSCompliance!$I$2:$I$455,$A20, HCBSCompliance!$D$2:$D$455, "*904*", HCBSCompliance!$G$2:$G$455,"*Submitted*", HCBSCompliance!$CK$2:$CK$455,"*No*")   + COUNTIFS(HCBSCompliance!$I$2:$I$455,$A20, HCBSCompliance!$D$2:$D$455, "*905*", HCBSCompliance!$G$2:$G$455,"*Submitted*", HCBSCompliance!$CK$2:$CK$455,"*No*")   + COUNTIFS(HCBSCompliance!$I$2:$I$455,$A20, HCBSCompliance!$D$2:$D$455, "*915*", HCBSCompliance!$G$2:$G$455,"*Submitted*", HCBSCompliance!$CK$2:$CK$455,"*No*")   + COUNTIFS(HCBSCompliance!$I$2:$I$455,$A20, HCBSCompliance!$D$2:$D$455, "*910*", HCBSCompliance!$G$2:$G$455,"*Submitted*", HCBSCompliance!$CK$2:$CK$455,"*No*")   + COUNTIFS(HCBSCompliance!$I$2:$I$455,$A20, HCBSCompliance!$D$2:$D$455, "*920*", HCBSCompliance!$G$2:$G$455,"*Submitted*", HCBSCompliance!$CK$2:$CK$455,"*No*")</f>
        <v>0</v>
      </c>
      <c r="L20" s="55">
        <f>COUNTIFS(HCBSCompliance!$I$2:$I$455,$A20, HCBSCompliance!$D$2:$D$455, "096", HCBSCompliance!$G$2:$G$455,"*Completed*", HCBSCompliance!$CY$2:$CY$455,"*Partially*")   + COUNTIFS(HCBSCompliance!$I$2:$I$455,$A20, HCBSCompliance!$D$2:$D$455, "*113*", HCBSCompliance!$G$2:$G$455,"*Completed*", HCBSCompliance!$CY$2:$CY$455,"*Partially*")   + COUNTIFS(HCBSCompliance!$I$2:$I$455,$A20, HCBSCompliance!$D$2:$D$455, "*904*", HCBSCompliance!$G$2:$G$455,"*Completed*", HCBSCompliance!$CY$2:$CY$455,"*Partially*")   + COUNTIFS(HCBSCompliance!$I$2:$I$455,$A20, HCBSCompliance!$D$2:$D$455, "*905*", HCBSCompliance!$G$2:$G$455,"*Completed*", HCBSCompliance!$CY$2:$CY$455,"*Partially*")   + COUNTIFS(HCBSCompliance!$I$2:$I$455,$A20, HCBSCompliance!$D$2:$D$455, "*915*", HCBSCompliance!$G$2:$G$455,"*Completed*", HCBSCompliance!$CY$2:$CY$455,"*Partially*")   + COUNTIFS(HCBSCompliance!$I$2:$I$455,$A20, HCBSCompliance!$D$2:$D$455, "*910*", HCBSCompliance!$G$2:$G$455,"*Completed*", HCBSCompliance!$CY$2:$CY$455,"*Partially*")   + COUNTIFS(HCBSCompliance!$I$2:$I$455,$A20, HCBSCompliance!$D$2:$D$455, "*920*", HCBSCompliance!$G$2:$G$455,"*Completed*", HCBSCompliance!$CY$2:$CY$455,"*Partially*")   + COUNTIFS(HCBSCompliance!$I$2:$I$455,$A20, HCBSCompliance!$D$2:$D$455, "096", HCBSCompliance!$G$2:$G$455,"*Submitted*", HCBSCompliance!$CY$2:$CY$455,"*Partially*")   + COUNTIFS(HCBSCompliance!$I$2:$I$455,$A20, HCBSCompliance!$D$2:$D$455, "*113*", HCBSCompliance!$G$2:$G$455,"*Submitted*", HCBSCompliance!$CY$2:$CY$455,"*Partially*")   + COUNTIFS(HCBSCompliance!$I$2:$I$455,$A20, HCBSCompliance!$D$2:$D$455, "*904*", HCBSCompliance!$G$2:$G$455,"*Submitted*", HCBSCompliance!$CY$2:$CY$455,"*Partially*")   + COUNTIFS(HCBSCompliance!$I$2:$I$455,$A20, HCBSCompliance!$D$2:$D$455, "*905*", HCBSCompliance!$G$2:$G$455,"*Submitted*", HCBSCompliance!$CY$2:$CY$455,"*Partially*")   + COUNTIFS(HCBSCompliance!$I$2:$I$455,$A20, HCBSCompliance!$D$2:$D$455, "*915*", HCBSCompliance!$G$2:$G$455,"*Submitted*", HCBSCompliance!$CY$2:$CY$455,"*Partially*")   + COUNTIFS(HCBSCompliance!$I$2:$I$455,$A20, HCBSCompliance!$D$2:$D$455, "*910*", HCBSCompliance!$G$2:$G$455,"*Submitted*", HCBSCompliance!$CY$2:$CY$455,"*Partially*")   + COUNTIFS(HCBSCompliance!$I$2:$I$455,$A20, HCBSCompliance!$D$2:$D$455, "*920*", HCBSCompliance!$G$2:$G$455,"*Submitted*", HCBSCompliance!$CY$2:$CY$455,"*Partially*")   + COUNTIFS(HCBSCompliance!$I$2:$I$455,$A20, HCBSCompliance!$D$2:$D$455, "096", HCBSCompliance!$G$2:$G$455,"*Completed*", HCBSCompliance!$CY$2:$CY$455,"*No*")   + COUNTIFS(HCBSCompliance!$I$2:$I$455,$A20, HCBSCompliance!$D$2:$D$455, "*113*", HCBSCompliance!$G$2:$G$455,"*Completed*", HCBSCompliance!$CY$2:$CY$455,"*No*")   + COUNTIFS(HCBSCompliance!$I$2:$I$455,$A20, HCBSCompliance!$D$2:$D$455, "*904*", HCBSCompliance!$G$2:$G$455,"*Completed*", HCBSCompliance!$CY$2:$CY$455,"*No*")   + COUNTIFS(HCBSCompliance!$I$2:$I$455,$A20, HCBSCompliance!$D$2:$D$455, "*905*", HCBSCompliance!$G$2:$G$455,"*Completed*", HCBSCompliance!$CY$2:$CY$455,"*No*")   + COUNTIFS(HCBSCompliance!$I$2:$I$455,$A20, HCBSCompliance!$D$2:$D$455, "*915*", HCBSCompliance!$G$2:$G$455,"*Completed*", HCBSCompliance!$CY$2:$CY$455,"*No*")   + COUNTIFS(HCBSCompliance!$I$2:$I$455,$A20, HCBSCompliance!$D$2:$D$455, "*910*", HCBSCompliance!$G$2:$G$455,"*Completed*", HCBSCompliance!$CY$2:$CY$455,"*No*")   + COUNTIFS(HCBSCompliance!$I$2:$I$455,$A20, HCBSCompliance!$D$2:$D$455, "*920*", HCBSCompliance!$G$2:$G$455,"*Completed*", HCBSCompliance!$CY$2:$CY$455,"*No*")   + COUNTIFS(HCBSCompliance!$I$2:$I$455,$A20, HCBSCompliance!$D$2:$D$455, "096", HCBSCompliance!$G$2:$G$455,"*Submitted*", HCBSCompliance!$CY$2:$CY$455,"*No*")   + COUNTIFS(HCBSCompliance!$I$2:$I$455,$A20, HCBSCompliance!$D$2:$D$455, "*113*", HCBSCompliance!$G$2:$G$455,"*Submitted*", HCBSCompliance!$CY$2:$CY$455,"*No*")   + COUNTIFS(HCBSCompliance!$I$2:$I$455,$A20, HCBSCompliance!$D$2:$D$455, "*904*", HCBSCompliance!$G$2:$G$455,"*Submitted*", HCBSCompliance!$CY$2:$CY$455,"*No*")   + COUNTIFS(HCBSCompliance!$I$2:$I$455,$A20, HCBSCompliance!$D$2:$D$455, "*905*", HCBSCompliance!$G$2:$G$455,"*Submitted*", HCBSCompliance!$CY$2:$CY$455,"*No*")   + COUNTIFS(HCBSCompliance!$I$2:$I$455,$A20, HCBSCompliance!$D$2:$D$455, "*915*", HCBSCompliance!$G$2:$G$455,"*Submitted*", HCBSCompliance!$CY$2:$CY$455,"*No*")   + COUNTIFS(HCBSCompliance!$I$2:$I$455,$A20, HCBSCompliance!$D$2:$D$455, "*910*", HCBSCompliance!$G$2:$G$455,"*Submitted*", HCBSCompliance!$CY$2:$CY$455,"*No*")   + COUNTIFS(HCBSCompliance!$I$2:$I$455,$A20, HCBSCompliance!$D$2:$D$455, "*920*", HCBSCompliance!$G$2:$G$455,"*Submitted*", HCBSCompliance!$CY$2:$CY$455,"*No*")</f>
        <v>0</v>
      </c>
      <c r="M20" s="55">
        <f>COUNTIFS(HCBSCompliance!$I$2:$I$455,$A20, HCBSCompliance!$D$2:$D$455, "096", HCBSCompliance!$G$2:$G$455,"*Completed*", HCBSCompliance!$DI$2:$DI$455,"*Partially*")   + COUNTIFS(HCBSCompliance!$I$2:$I$455,$A20, HCBSCompliance!$D$2:$D$455, "*113*", HCBSCompliance!$G$2:$G$455,"*Completed*", HCBSCompliance!$DI$2:$DI$455,"*Partially*")   + COUNTIFS(HCBSCompliance!$I$2:$I$455,$A20, HCBSCompliance!$D$2:$D$455, "*904*", HCBSCompliance!$G$2:$G$455,"*Completed*", HCBSCompliance!$DI$2:$DI$455,"*Partially*")   + COUNTIFS(HCBSCompliance!$I$2:$I$455,$A20, HCBSCompliance!$D$2:$D$455, "*905*", HCBSCompliance!$G$2:$G$455,"*Completed*", HCBSCompliance!$DI$2:$DI$455,"*Partially*")   + COUNTIFS(HCBSCompliance!$I$2:$I$455,$A20, HCBSCompliance!$D$2:$D$455, "*915*", HCBSCompliance!$G$2:$G$455,"*Completed*", HCBSCompliance!$DI$2:$DI$455,"*Partially*")   + COUNTIFS(HCBSCompliance!$I$2:$I$455,$A20, HCBSCompliance!$D$2:$D$455, "*910*", HCBSCompliance!$G$2:$G$455,"*Completed*", HCBSCompliance!$DI$2:$DI$455,"*Partially*")   + COUNTIFS(HCBSCompliance!$I$2:$I$455,$A20, HCBSCompliance!$D$2:$D$455, "*920*", HCBSCompliance!$G$2:$G$455,"*Completed*", HCBSCompliance!$DI$2:$DI$455,"*Partially*")   + COUNTIFS(HCBSCompliance!$I$2:$I$455,$A20, HCBSCompliance!$D$2:$D$455, "096", HCBSCompliance!$G$2:$G$455,"*Submitted*", HCBSCompliance!$DI$2:$DI$455,"*Partially*")   + COUNTIFS(HCBSCompliance!$I$2:$I$455,$A20, HCBSCompliance!$D$2:$D$455, "*113*", HCBSCompliance!$G$2:$G$455,"*Submitted*", HCBSCompliance!$DI$2:$DI$455,"*Partially*")   + COUNTIFS(HCBSCompliance!$I$2:$I$455,$A20, HCBSCompliance!$D$2:$D$455, "*904*", HCBSCompliance!$G$2:$G$455,"*Submitted*", HCBSCompliance!$DI$2:$DI$455,"*Partially*")   + COUNTIFS(HCBSCompliance!$I$2:$I$455,$A20, HCBSCompliance!$D$2:$D$455, "*905*", HCBSCompliance!$G$2:$G$455,"*Submitted*", HCBSCompliance!$DI$2:$DI$455,"*Partially*")   + COUNTIFS(HCBSCompliance!$I$2:$I$455,$A20, HCBSCompliance!$D$2:$D$455, "*915*", HCBSCompliance!$G$2:$G$455,"*Submitted*", HCBSCompliance!$DI$2:$DI$455,"*Partially*")   + COUNTIFS(HCBSCompliance!$I$2:$I$455,$A20, HCBSCompliance!$D$2:$D$455, "*910*", HCBSCompliance!$G$2:$G$455,"*Submitted*", HCBSCompliance!$DI$2:$DI$455,"*Partially*")   + COUNTIFS(HCBSCompliance!$I$2:$I$455,$A20, HCBSCompliance!$D$2:$D$455, "*920*", HCBSCompliance!$G$2:$G$455,"*Submitted*", HCBSCompliance!$DI$2:$DI$455,"*Partially*")   + COUNTIFS(HCBSCompliance!$I$2:$I$455,$A20, HCBSCompliance!$D$2:$D$455, "096", HCBSCompliance!$G$2:$G$455,"*Completed*", HCBSCompliance!$DI$2:$DI$455,"*No*")   + COUNTIFS(HCBSCompliance!$I$2:$I$455,$A20, HCBSCompliance!$D$2:$D$455, "*113*", HCBSCompliance!$G$2:$G$455,"*Completed*", HCBSCompliance!$DI$2:$DI$455,"*No*")   + COUNTIFS(HCBSCompliance!$I$2:$I$455,$A20, HCBSCompliance!$D$2:$D$455, "*904*", HCBSCompliance!$G$2:$G$455,"*Completed*", HCBSCompliance!$DI$2:$DI$455,"*No*")   + COUNTIFS(HCBSCompliance!$I$2:$I$455,$A20, HCBSCompliance!$D$2:$D$455, "*905*", HCBSCompliance!$G$2:$G$455,"*Completed*", HCBSCompliance!$DI$2:$DI$455,"*No*")   + COUNTIFS(HCBSCompliance!$I$2:$I$455,$A20, HCBSCompliance!$D$2:$D$455, "*915*", HCBSCompliance!$G$2:$G$455,"*Completed*", HCBSCompliance!$DI$2:$DI$455,"*No*")   + COUNTIFS(HCBSCompliance!$I$2:$I$455,$A20, HCBSCompliance!$D$2:$D$455, "*910*", HCBSCompliance!$G$2:$G$455,"*Completed*", HCBSCompliance!$DI$2:$DI$455,"*No*")   + COUNTIFS(HCBSCompliance!$I$2:$I$455,$A20, HCBSCompliance!$D$2:$D$455, "*920*", HCBSCompliance!$G$2:$G$455,"*Completed*", HCBSCompliance!$DI$2:$DI$455,"*No*")   + COUNTIFS(HCBSCompliance!$I$2:$I$455,$A20, HCBSCompliance!$D$2:$D$455, "096", HCBSCompliance!$G$2:$G$455,"*Submitted*", HCBSCompliance!$DI$2:$DI$455,"*No*")   + COUNTIFS(HCBSCompliance!$I$2:$I$455,$A20, HCBSCompliance!$D$2:$D$455, "*113*", HCBSCompliance!$G$2:$G$455,"*Submitted*", HCBSCompliance!$DI$2:$DI$455,"*No*")   + COUNTIFS(HCBSCompliance!$I$2:$I$455,$A20, HCBSCompliance!$D$2:$D$455, "*904*", HCBSCompliance!$G$2:$G$455,"*Submitted*", HCBSCompliance!$DI$2:$DI$455,"*No*")   + COUNTIFS(HCBSCompliance!$I$2:$I$455,$A20, HCBSCompliance!$D$2:$D$455, "*905*", HCBSCompliance!$G$2:$G$455,"*Submitted*", HCBSCompliance!$DI$2:$DI$455,"*No*")   + COUNTIFS(HCBSCompliance!$I$2:$I$455,$A20, HCBSCompliance!$D$2:$D$455, "*915*", HCBSCompliance!$G$2:$G$455,"*Submitted*", HCBSCompliance!$DI$2:$DI$455,"*No*")   + COUNTIFS(HCBSCompliance!$I$2:$I$455,$A20, HCBSCompliance!$D$2:$D$455, "*910*", HCBSCompliance!$G$2:$G$455,"*Submitted*", HCBSCompliance!$DI$2:$DI$455,"*No*")   + COUNTIFS(HCBSCompliance!$I$2:$I$455,$A20, HCBSCompliance!$D$2:$D$455, "*920*", HCBSCompliance!$G$2:$G$455,"*Submitted*", HCBSCompliance!$DI$2:$DI$455,"*No*")</f>
        <v>0</v>
      </c>
      <c r="N20" s="55">
        <f>COUNTIFS(HCBSCompliance!$I$2:$I$455,$A20, HCBSCompliance!$D$2:$D$455, "096", HCBSCompliance!$G$2:$G$455,"*Completed*", HCBSCompliance!$DQ$2:$DQ$455,"*Partially*")   + COUNTIFS(HCBSCompliance!$I$2:$I$455,$A20, HCBSCompliance!$D$2:$D$455, "*113*", HCBSCompliance!$G$2:$G$455,"*Completed*", HCBSCompliance!$DQ$2:$DQ$455,"*Partially*")   + COUNTIFS(HCBSCompliance!$I$2:$I$455,$A20, HCBSCompliance!$D$2:$D$455, "*904*", HCBSCompliance!$G$2:$G$455,"*Completed*", HCBSCompliance!$DQ$2:$DQ$455,"*Partially*")   + COUNTIFS(HCBSCompliance!$I$2:$I$455,$A20, HCBSCompliance!$D$2:$D$455, "*905*", HCBSCompliance!$G$2:$G$455,"*Completed*", HCBSCompliance!$DQ$2:$DQ$455,"*Partially*")   + COUNTIFS(HCBSCompliance!$I$2:$I$455,$A20, HCBSCompliance!$D$2:$D$455, "*915*", HCBSCompliance!$G$2:$G$455,"*Completed*", HCBSCompliance!$DQ$2:$DQ$455,"*Partially*")   + COUNTIFS(HCBSCompliance!$I$2:$I$455,$A20, HCBSCompliance!$D$2:$D$455, "*910*", HCBSCompliance!$G$2:$G$455,"*Completed*", HCBSCompliance!$DQ$2:$DQ$455,"*Partially*")   + COUNTIFS(HCBSCompliance!$I$2:$I$455,$A20, HCBSCompliance!$D$2:$D$455, "*920*", HCBSCompliance!$G$2:$G$455,"*Completed*", HCBSCompliance!$DQ$2:$DQ$455,"*Partially*")   + COUNTIFS(HCBSCompliance!$I$2:$I$455,$A20, HCBSCompliance!$D$2:$D$455, "096", HCBSCompliance!$G$2:$G$455,"*Submitted*", HCBSCompliance!$DQ$2:$DQ$455,"*Partially*")   + COUNTIFS(HCBSCompliance!$I$2:$I$455,$A20, HCBSCompliance!$D$2:$D$455, "*113*", HCBSCompliance!$G$2:$G$455,"*Submitted*", HCBSCompliance!$DQ$2:$DQ$455,"*Partially*")   + COUNTIFS(HCBSCompliance!$I$2:$I$455,$A20, HCBSCompliance!$D$2:$D$455, "*904*", HCBSCompliance!$G$2:$G$455,"*Submitted*", HCBSCompliance!$DQ$2:$DQ$455,"*Partially*")   + COUNTIFS(HCBSCompliance!$I$2:$I$455,$A20, HCBSCompliance!$D$2:$D$455, "*905*", HCBSCompliance!$G$2:$G$455,"*Submitted*", HCBSCompliance!$DQ$2:$DQ$455,"*Partially*")   + COUNTIFS(HCBSCompliance!$I$2:$I$455,$A20, HCBSCompliance!$D$2:$D$455, "*915*", HCBSCompliance!$G$2:$G$455,"*Submitted*", HCBSCompliance!$DQ$2:$DQ$455,"*Partially*")   + COUNTIFS(HCBSCompliance!$I$2:$I$455,$A20, HCBSCompliance!$D$2:$D$455, "*910*", HCBSCompliance!$G$2:$G$455,"*Submitted*", HCBSCompliance!$DQ$2:$DQ$455,"*Partially*")   + COUNTIFS(HCBSCompliance!$I$2:$I$455,$A20, HCBSCompliance!$D$2:$D$455, "*920*", HCBSCompliance!$G$2:$G$455,"*Submitted*", HCBSCompliance!$DQ$2:$DQ$455,"*Partially*")   + COUNTIFS(HCBSCompliance!$I$2:$I$455,$A20, HCBSCompliance!$D$2:$D$455, "096", HCBSCompliance!$G$2:$G$455,"*Completed*", HCBSCompliance!$DQ$2:$DQ$455,"*No*")   + COUNTIFS(HCBSCompliance!$I$2:$I$455,$A20, HCBSCompliance!$D$2:$D$455, "*113*", HCBSCompliance!$G$2:$G$455,"*Completed*", HCBSCompliance!$DQ$2:$DQ$455,"*No*")   + COUNTIFS(HCBSCompliance!$I$2:$I$455,$A20, HCBSCompliance!$D$2:$D$455, "*904*", HCBSCompliance!$G$2:$G$455,"*Completed*", HCBSCompliance!$DQ$2:$DQ$455,"*No*")   + COUNTIFS(HCBSCompliance!$I$2:$I$455,$A20, HCBSCompliance!$D$2:$D$455, "*905*", HCBSCompliance!$G$2:$G$455,"*Completed*", HCBSCompliance!$DQ$2:$DQ$455,"*No*")   + COUNTIFS(HCBSCompliance!$I$2:$I$455,$A20, HCBSCompliance!$D$2:$D$455, "*915*", HCBSCompliance!$G$2:$G$455,"*Completed*", HCBSCompliance!$DQ$2:$DQ$455,"*No*")   + COUNTIFS(HCBSCompliance!$I$2:$I$455,$A20, HCBSCompliance!$D$2:$D$455, "*910*", HCBSCompliance!$G$2:$G$455,"*Completed*", HCBSCompliance!$DQ$2:$DQ$455,"*No*")   + COUNTIFS(HCBSCompliance!$I$2:$I$455,$A20, HCBSCompliance!$D$2:$D$455, "*920*", HCBSCompliance!$G$2:$G$455,"*Completed*", HCBSCompliance!$DQ$2:$DQ$455,"*No*")   + COUNTIFS(HCBSCompliance!$I$2:$I$455,$A20, HCBSCompliance!$D$2:$D$455, "096", HCBSCompliance!$G$2:$G$455,"*Submitted*", HCBSCompliance!$DQ$2:$DQ$455,"*No*")   + COUNTIFS(HCBSCompliance!$I$2:$I$455,$A20, HCBSCompliance!$D$2:$D$455, "*113*", HCBSCompliance!$G$2:$G$455,"*Submitted*", HCBSCompliance!$DQ$2:$DQ$455,"*No*")   + COUNTIFS(HCBSCompliance!$I$2:$I$455,$A20, HCBSCompliance!$D$2:$D$455, "*904*", HCBSCompliance!$G$2:$G$455,"*Submitted*", HCBSCompliance!$DQ$2:$DQ$455,"*No*")   + COUNTIFS(HCBSCompliance!$I$2:$I$455,$A20, HCBSCompliance!$D$2:$D$455, "*905*", HCBSCompliance!$G$2:$G$455,"*Submitted*", HCBSCompliance!$DQ$2:$DQ$455,"*No*")   + COUNTIFS(HCBSCompliance!$I$2:$I$455,$A20, HCBSCompliance!$D$2:$D$455, "*915*", HCBSCompliance!$G$2:$G$455,"*Submitted*", HCBSCompliance!$DQ$2:$DQ$455,"*No*")   + COUNTIFS(HCBSCompliance!$I$2:$I$455,$A20, HCBSCompliance!$D$2:$D$455, "*910*", HCBSCompliance!$G$2:$G$455,"*Submitted*", HCBSCompliance!$DQ$2:$DQ$455,"*No*")   + COUNTIFS(HCBSCompliance!$I$2:$I$455,$A20, HCBSCompliance!$D$2:$D$455, "*920*", HCBSCompliance!$G$2:$G$455,"*Submitted*", HCBSCompliance!$DQ$2:$DQ$455,"*No*")</f>
        <v>0</v>
      </c>
      <c r="O20" s="55">
        <f>COUNTIFS(HCBSCompliance!$I$2:$I$455,$A20, HCBSCompliance!$D$2:$D$455, "096", HCBSCompliance!$G$2:$G$455,"*Completed*", HCBSCompliance!$EC$2:$EC$455,"*Partially*")   + COUNTIFS(HCBSCompliance!$I$2:$I$455,$A20, HCBSCompliance!$D$2:$D$455, "*113*", HCBSCompliance!$G$2:$G$455,"*Completed*", HCBSCompliance!$EC$2:$EC$455,"*Partially*")   + COUNTIFS(HCBSCompliance!$I$2:$I$455,$A20, HCBSCompliance!$D$2:$D$455, "*904*", HCBSCompliance!$G$2:$G$455,"*Completed*", HCBSCompliance!$EC$2:$EC$455,"*Partially*")   + COUNTIFS(HCBSCompliance!$I$2:$I$455,$A20, HCBSCompliance!$D$2:$D$455, "*905*", HCBSCompliance!$G$2:$G$455,"*Completed*", HCBSCompliance!$EC$2:$EC$455,"*Partially*")   + COUNTIFS(HCBSCompliance!$I$2:$I$455,$A20, HCBSCompliance!$D$2:$D$455, "*915*", HCBSCompliance!$G$2:$G$455,"*Completed*", HCBSCompliance!$EC$2:$EC$455,"*Partially*")   + COUNTIFS(HCBSCompliance!$I$2:$I$455,$A20, HCBSCompliance!$D$2:$D$455, "*910*", HCBSCompliance!$G$2:$G$455,"*Completed*", HCBSCompliance!$EC$2:$EC$455,"*Partially*")   + COUNTIFS(HCBSCompliance!$I$2:$I$455,$A20, HCBSCompliance!$D$2:$D$455, "*920*", HCBSCompliance!$G$2:$G$455,"*Completed*", HCBSCompliance!$EC$2:$EC$455,"*Partially*")   + COUNTIFS(HCBSCompliance!$I$2:$I$455,$A20, HCBSCompliance!$D$2:$D$455, "096", HCBSCompliance!$G$2:$G$455,"*Submitted*", HCBSCompliance!$EC$2:$EC$455,"*Partially*")   + COUNTIFS(HCBSCompliance!$I$2:$I$455,$A20, HCBSCompliance!$D$2:$D$455, "*113*", HCBSCompliance!$G$2:$G$455,"*Submitted*", HCBSCompliance!$EC$2:$EC$455,"*Partially*")   + COUNTIFS(HCBSCompliance!$I$2:$I$455,$A20, HCBSCompliance!$D$2:$D$455, "*904*", HCBSCompliance!$G$2:$G$455,"*Submitted*", HCBSCompliance!$EC$2:$EC$455,"*Partially*")   + COUNTIFS(HCBSCompliance!$I$2:$I$455,$A20, HCBSCompliance!$D$2:$D$455, "*905*", HCBSCompliance!$G$2:$G$455,"*Submitted*", HCBSCompliance!$EC$2:$EC$455,"*Partially*")   + COUNTIFS(HCBSCompliance!$I$2:$I$455,$A20, HCBSCompliance!$D$2:$D$455, "*915*", HCBSCompliance!$G$2:$G$455,"*Submitted*", HCBSCompliance!$EC$2:$EC$455,"*Partially*")   + COUNTIFS(HCBSCompliance!$I$2:$I$455,$A20, HCBSCompliance!$D$2:$D$455, "*910*", HCBSCompliance!$G$2:$G$455,"*Submitted*", HCBSCompliance!$EC$2:$EC$455,"*Partially*")   + COUNTIFS(HCBSCompliance!$I$2:$I$455,$A20, HCBSCompliance!$D$2:$D$455, "*920*", HCBSCompliance!$G$2:$G$455,"*Submitted*", HCBSCompliance!$EC$2:$EC$455,"*Partially*")   + COUNTIFS(HCBSCompliance!$I$2:$I$455,$A20, HCBSCompliance!$D$2:$D$455, "096", HCBSCompliance!$G$2:$G$455,"*Completed*", HCBSCompliance!$EC$2:$EC$455,"*No*")   + COUNTIFS(HCBSCompliance!$I$2:$I$455,$A20, HCBSCompliance!$D$2:$D$455, "*113*", HCBSCompliance!$G$2:$G$455,"*Completed*", HCBSCompliance!$EC$2:$EC$455,"*No*")   + COUNTIFS(HCBSCompliance!$I$2:$I$455,$A20, HCBSCompliance!$D$2:$D$455, "*904*", HCBSCompliance!$G$2:$G$455,"*Completed*", HCBSCompliance!$EC$2:$EC$455,"*No*")   + COUNTIFS(HCBSCompliance!$I$2:$I$455,$A20, HCBSCompliance!$D$2:$D$455, "*905*", HCBSCompliance!$G$2:$G$455,"*Completed*", HCBSCompliance!$EC$2:$EC$455,"*No*")   + COUNTIFS(HCBSCompliance!$I$2:$I$455,$A20, HCBSCompliance!$D$2:$D$455, "*915*", HCBSCompliance!$G$2:$G$455,"*Completed*", HCBSCompliance!$EC$2:$EC$455,"*No*")   + COUNTIFS(HCBSCompliance!$I$2:$I$455,$A20, HCBSCompliance!$D$2:$D$455, "*910*", HCBSCompliance!$G$2:$G$455,"*Completed*", HCBSCompliance!$EC$2:$EC$455,"*No*")   + COUNTIFS(HCBSCompliance!$I$2:$I$455,$A20, HCBSCompliance!$D$2:$D$455, "*920*", HCBSCompliance!$G$2:$G$455,"*Completed*", HCBSCompliance!$EC$2:$EC$455,"*No*")   + COUNTIFS(HCBSCompliance!$I$2:$I$455,$A20, HCBSCompliance!$D$2:$D$455, "096", HCBSCompliance!$G$2:$G$455,"*Submitted*", HCBSCompliance!$EC$2:$EC$455,"*No*")   + COUNTIFS(HCBSCompliance!$I$2:$I$455,$A20, HCBSCompliance!$D$2:$D$455, "*113*", HCBSCompliance!$G$2:$G$455,"*Submitted*", HCBSCompliance!$EC$2:$EC$455,"*No*")   + COUNTIFS(HCBSCompliance!$I$2:$I$455,$A20, HCBSCompliance!$D$2:$D$455, "*904*", HCBSCompliance!$G$2:$G$455,"*Submitted*", HCBSCompliance!$EC$2:$EC$455,"*No*")   + COUNTIFS(HCBSCompliance!$I$2:$I$455,$A20, HCBSCompliance!$D$2:$D$455, "*905*", HCBSCompliance!$G$2:$G$455,"*Submitted*", HCBSCompliance!$EC$2:$EC$455,"*No*")   + COUNTIFS(HCBSCompliance!$I$2:$I$455,$A20, HCBSCompliance!$D$2:$D$455, "*915*", HCBSCompliance!$G$2:$G$455,"*Submitted*", HCBSCompliance!$EC$2:$EC$455,"*No*")   + COUNTIFS(HCBSCompliance!$I$2:$I$455,$A20, HCBSCompliance!$D$2:$D$455, "*910*", HCBSCompliance!$G$2:$G$455,"*Submitted*", HCBSCompliance!$EC$2:$EC$455,"*No*")   + COUNTIFS(HCBSCompliance!$I$2:$I$455,$A20, HCBSCompliance!$D$2:$D$455, "*920*", HCBSCompliance!$G$2:$G$455,"*Submitted*", HCBSCompliance!$EC$2:$EC$455,"*No*")</f>
        <v>0</v>
      </c>
      <c r="P20" s="55">
        <f>COUNTIFS(HCBSCompliance!$I$2:$I$455,$A20, HCBSCompliance!$D$2:$D$455, "096", HCBSCompliance!$G$2:$G$455,"*Completed*", HCBSCompliance!$EM$2:$EM$455,"*Partially*")   + COUNTIFS(HCBSCompliance!$I$2:$I$455,$A20, HCBSCompliance!$D$2:$D$455, "*113*", HCBSCompliance!$G$2:$G$455,"*Completed*", HCBSCompliance!$EM$2:$EM$455,"*Partially*")   + COUNTIFS(HCBSCompliance!$I$2:$I$455,$A20, HCBSCompliance!$D$2:$D$455, "*904*", HCBSCompliance!$G$2:$G$455,"*Completed*", HCBSCompliance!$EM$2:$EM$455,"*Partially*")   + COUNTIFS(HCBSCompliance!$I$2:$I$455,$A20, HCBSCompliance!$D$2:$D$455, "*905*", HCBSCompliance!$G$2:$G$455,"*Completed*", HCBSCompliance!$EM$2:$EM$455,"*Partially*")   + COUNTIFS(HCBSCompliance!$I$2:$I$455,$A20, HCBSCompliance!$D$2:$D$455, "*915*", HCBSCompliance!$G$2:$G$455,"*Completed*", HCBSCompliance!$EM$2:$EM$455,"*Partially*")   + COUNTIFS(HCBSCompliance!$I$2:$I$455,$A20, HCBSCompliance!$D$2:$D$455, "*910*", HCBSCompliance!$G$2:$G$455,"*Completed*", HCBSCompliance!$EM$2:$EM$455,"*Partially*")   + COUNTIFS(HCBSCompliance!$I$2:$I$455,$A20, HCBSCompliance!$D$2:$D$455, "*920*", HCBSCompliance!$G$2:$G$455,"*Completed*", HCBSCompliance!$EM$2:$EM$455,"*Partially*")   + COUNTIFS(HCBSCompliance!$I$2:$I$455,$A20, HCBSCompliance!$D$2:$D$455, "096", HCBSCompliance!$G$2:$G$455,"*Submitted*", HCBSCompliance!$EM$2:$EM$455,"*Partially*")   + COUNTIFS(HCBSCompliance!$I$2:$I$455,$A20, HCBSCompliance!$D$2:$D$455, "*113*", HCBSCompliance!$G$2:$G$455,"*Submitted*", HCBSCompliance!$EM$2:$EM$455,"*Partially*")   + COUNTIFS(HCBSCompliance!$I$2:$I$455,$A20, HCBSCompliance!$D$2:$D$455, "*904*", HCBSCompliance!$G$2:$G$455,"*Submitted*", HCBSCompliance!$EM$2:$EM$455,"*Partially*")   + COUNTIFS(HCBSCompliance!$I$2:$I$455,$A20, HCBSCompliance!$D$2:$D$455, "*905*", HCBSCompliance!$G$2:$G$455,"*Submitted*", HCBSCompliance!$EM$2:$EM$455,"*Partially*")   + COUNTIFS(HCBSCompliance!$I$2:$I$455,$A20, HCBSCompliance!$D$2:$D$455, "*915*", HCBSCompliance!$G$2:$G$455,"*Submitted*", HCBSCompliance!$EM$2:$EM$455,"*Partially*")   + COUNTIFS(HCBSCompliance!$I$2:$I$455,$A20, HCBSCompliance!$D$2:$D$455, "*910*", HCBSCompliance!$G$2:$G$455,"*Submitted*", HCBSCompliance!$EM$2:$EM$455,"*Partially*")   + COUNTIFS(HCBSCompliance!$I$2:$I$455,$A20, HCBSCompliance!$D$2:$D$455, "*920*", HCBSCompliance!$G$2:$G$455,"*Submitted*", HCBSCompliance!$EM$2:$EM$455,"*Partially*")   + COUNTIFS(HCBSCompliance!$I$2:$I$455,$A20, HCBSCompliance!$D$2:$D$455, "096", HCBSCompliance!$G$2:$G$455,"*Completed*", HCBSCompliance!$EM$2:$EM$455,"*No*")   + COUNTIFS(HCBSCompliance!$I$2:$I$455,$A20, HCBSCompliance!$D$2:$D$455, "*113*", HCBSCompliance!$G$2:$G$455,"*Completed*", HCBSCompliance!$EM$2:$EM$455,"*No*")   + COUNTIFS(HCBSCompliance!$I$2:$I$455,$A20, HCBSCompliance!$D$2:$D$455, "*904*", HCBSCompliance!$G$2:$G$455,"*Completed*", HCBSCompliance!$EM$2:$EM$455,"*No*")   + COUNTIFS(HCBSCompliance!$I$2:$I$455,$A20, HCBSCompliance!$D$2:$D$455, "*905*", HCBSCompliance!$G$2:$G$455,"*Completed*", HCBSCompliance!$EM$2:$EM$455,"*No*")   + COUNTIFS(HCBSCompliance!$I$2:$I$455,$A20, HCBSCompliance!$D$2:$D$455, "*915*", HCBSCompliance!$G$2:$G$455,"*Completed*", HCBSCompliance!$EM$2:$EM$455,"*No*")   + COUNTIFS(HCBSCompliance!$I$2:$I$455,$A20, HCBSCompliance!$D$2:$D$455, "*910*", HCBSCompliance!$G$2:$G$455,"*Completed*", HCBSCompliance!$EM$2:$EM$455,"*No*")   + COUNTIFS(HCBSCompliance!$I$2:$I$455,$A20, HCBSCompliance!$D$2:$D$455, "*920*", HCBSCompliance!$G$2:$G$455,"*Completed*", HCBSCompliance!$EM$2:$EM$455,"*No*")   + COUNTIFS(HCBSCompliance!$I$2:$I$455,$A20, HCBSCompliance!$D$2:$D$455, "096", HCBSCompliance!$G$2:$G$455,"*Submitted*", HCBSCompliance!$EM$2:$EM$455,"*No*")   + COUNTIFS(HCBSCompliance!$I$2:$I$455,$A20, HCBSCompliance!$D$2:$D$455, "*113*", HCBSCompliance!$G$2:$G$455,"*Submitted*", HCBSCompliance!$EM$2:$EM$455,"*No*")   + COUNTIFS(HCBSCompliance!$I$2:$I$455,$A20, HCBSCompliance!$D$2:$D$455, "*904*", HCBSCompliance!$G$2:$G$455,"*Submitted*", HCBSCompliance!$EM$2:$EM$455,"*No*")   + COUNTIFS(HCBSCompliance!$I$2:$I$455,$A20, HCBSCompliance!$D$2:$D$455, "*905*", HCBSCompliance!$G$2:$G$455,"*Submitted*", HCBSCompliance!$EM$2:$EM$455,"*No*")   + COUNTIFS(HCBSCompliance!$I$2:$I$455,$A20, HCBSCompliance!$D$2:$D$455, "*915*", HCBSCompliance!$G$2:$G$455,"*Submitted*", HCBSCompliance!$EM$2:$EM$455,"*No*")   + COUNTIFS(HCBSCompliance!$I$2:$I$455,$A20, HCBSCompliance!$D$2:$D$455, "*910*", HCBSCompliance!$G$2:$G$455,"*Submitted*", HCBSCompliance!$EM$2:$EM$455,"*No*")   + COUNTIFS(HCBSCompliance!$I$2:$I$455,$A20, HCBSCompliance!$D$2:$D$455, "*920*", HCBSCompliance!$G$2:$G$455,"*Submitted*", HCBSCompliance!$EM$2:$EM$455,"*No*")</f>
        <v>0</v>
      </c>
      <c r="Q20" s="55">
        <f>COUNTIFS(HCBSCompliance!$I$2:$I$455,$A20, HCBSCompliance!$D$2:$D$455, "096", HCBSCompliance!$G$2:$G$455,"*Completed*", HCBSCompliance!$ES$2:$ES$455,"*Partially*")   + COUNTIFS(HCBSCompliance!$I$2:$I$455,$A20, HCBSCompliance!$D$2:$D$455, "*113*", HCBSCompliance!$G$2:$G$455,"*Completed*", HCBSCompliance!$ES$2:$ES$455,"*Partially*")   + COUNTIFS(HCBSCompliance!$I$2:$I$455,$A20, HCBSCompliance!$D$2:$D$455, "*904*", HCBSCompliance!$G$2:$G$455,"*Completed*", HCBSCompliance!$ES$2:$ES$455,"*Partially*")   + COUNTIFS(HCBSCompliance!$I$2:$I$455,$A20, HCBSCompliance!$D$2:$D$455, "*905*", HCBSCompliance!$G$2:$G$455,"*Completed*", HCBSCompliance!$ES$2:$ES$455,"*Partially*")   + COUNTIFS(HCBSCompliance!$I$2:$I$455,$A20, HCBSCompliance!$D$2:$D$455, "*915*", HCBSCompliance!$G$2:$G$455,"*Completed*", HCBSCompliance!$ES$2:$ES$455,"*Partially*")   + COUNTIFS(HCBSCompliance!$I$2:$I$455,$A20, HCBSCompliance!$D$2:$D$455, "*910*", HCBSCompliance!$G$2:$G$455,"*Completed*", HCBSCompliance!$ES$2:$ES$455,"*Partially*")   + COUNTIFS(HCBSCompliance!$I$2:$I$455,$A20, HCBSCompliance!$D$2:$D$455, "*920*", HCBSCompliance!$G$2:$G$455,"*Completed*", HCBSCompliance!$ES$2:$ES$455,"*Partially*")   + COUNTIFS(HCBSCompliance!$I$2:$I$455,$A20, HCBSCompliance!$D$2:$D$455, "096", HCBSCompliance!$G$2:$G$455,"*Submitted*", HCBSCompliance!$ES$2:$ES$455,"*Partially*")   + COUNTIFS(HCBSCompliance!$I$2:$I$455,$A20, HCBSCompliance!$D$2:$D$455, "*113*", HCBSCompliance!$G$2:$G$455,"*Submitted*", HCBSCompliance!$ES$2:$ES$455,"*Partially*")   + COUNTIFS(HCBSCompliance!$I$2:$I$455,$A20, HCBSCompliance!$D$2:$D$455, "*904*", HCBSCompliance!$G$2:$G$455,"*Submitted*", HCBSCompliance!$ES$2:$ES$455,"*Partially*")   + COUNTIFS(HCBSCompliance!$I$2:$I$455,$A20, HCBSCompliance!$D$2:$D$455, "*905*", HCBSCompliance!$G$2:$G$455,"*Submitted*", HCBSCompliance!$ES$2:$ES$455,"*Partially*")   + COUNTIFS(HCBSCompliance!$I$2:$I$455,$A20, HCBSCompliance!$D$2:$D$455, "*915*", HCBSCompliance!$G$2:$G$455,"*Submitted*", HCBSCompliance!$ES$2:$ES$455,"*Partially*")   + COUNTIFS(HCBSCompliance!$I$2:$I$455,$A20, HCBSCompliance!$D$2:$D$455, "*910*", HCBSCompliance!$G$2:$G$455,"*Submitted*", HCBSCompliance!$ES$2:$ES$455,"*Partially*")   + COUNTIFS(HCBSCompliance!$I$2:$I$455,$A20, HCBSCompliance!$D$2:$D$455, "*920*", HCBSCompliance!$G$2:$G$455,"*Submitted*", HCBSCompliance!$ES$2:$ES$455,"*Partially*")   + COUNTIFS(HCBSCompliance!$I$2:$I$455,$A20, HCBSCompliance!$D$2:$D$455, "096", HCBSCompliance!$G$2:$G$455,"*Completed*", HCBSCompliance!$ES$2:$ES$455,"*No*")   + COUNTIFS(HCBSCompliance!$I$2:$I$455,$A20, HCBSCompliance!$D$2:$D$455, "*113*", HCBSCompliance!$G$2:$G$455,"*Completed*", HCBSCompliance!$ES$2:$ES$455,"*No*")   + COUNTIFS(HCBSCompliance!$I$2:$I$455,$A20, HCBSCompliance!$D$2:$D$455, "*904*", HCBSCompliance!$G$2:$G$455,"*Completed*", HCBSCompliance!$ES$2:$ES$455,"*No*")   + COUNTIFS(HCBSCompliance!$I$2:$I$455,$A20, HCBSCompliance!$D$2:$D$455, "*905*", HCBSCompliance!$G$2:$G$455,"*Completed*", HCBSCompliance!$ES$2:$ES$455,"*No*")   + COUNTIFS(HCBSCompliance!$I$2:$I$455,$A20, HCBSCompliance!$D$2:$D$455, "*915*", HCBSCompliance!$G$2:$G$455,"*Completed*", HCBSCompliance!$ES$2:$ES$455,"*No*")   + COUNTIFS(HCBSCompliance!$I$2:$I$455,$A20, HCBSCompliance!$D$2:$D$455, "*910*", HCBSCompliance!$G$2:$G$455,"*Completed*", HCBSCompliance!$ES$2:$ES$455,"*No*")   + COUNTIFS(HCBSCompliance!$I$2:$I$455,$A20, HCBSCompliance!$D$2:$D$455, "*920*", HCBSCompliance!$G$2:$G$455,"*Completed*", HCBSCompliance!$ES$2:$ES$455,"*No*")   + COUNTIFS(HCBSCompliance!$I$2:$I$455,$A20, HCBSCompliance!$D$2:$D$455, "096", HCBSCompliance!$G$2:$G$455,"*Submitted*", HCBSCompliance!$ES$2:$ES$455,"*No*")   + COUNTIFS(HCBSCompliance!$I$2:$I$455,$A20, HCBSCompliance!$D$2:$D$455, "*113*", HCBSCompliance!$G$2:$G$455,"*Submitted*", HCBSCompliance!$ES$2:$ES$455,"*No*")   + COUNTIFS(HCBSCompliance!$I$2:$I$455,$A20, HCBSCompliance!$D$2:$D$455, "*904*", HCBSCompliance!$G$2:$G$455,"*Submitted*", HCBSCompliance!$ES$2:$ES$455,"*No*")   + COUNTIFS(HCBSCompliance!$I$2:$I$455,$A20, HCBSCompliance!$D$2:$D$455, "*905*", HCBSCompliance!$G$2:$G$455,"*Submitted*", HCBSCompliance!$ES$2:$ES$455,"*No*")   + COUNTIFS(HCBSCompliance!$I$2:$I$455,$A20, HCBSCompliance!$D$2:$D$455, "*915*", HCBSCompliance!$G$2:$G$455,"*Submitted*", HCBSCompliance!$ES$2:$ES$455,"*No*")   + COUNTIFS(HCBSCompliance!$I$2:$I$455,$A20, HCBSCompliance!$D$2:$D$455, "*910*", HCBSCompliance!$G$2:$G$455,"*Submitted*", HCBSCompliance!$ES$2:$ES$455,"*No*")   + COUNTIFS(HCBSCompliance!$I$2:$I$455,$A20, HCBSCompliance!$D$2:$D$455, "*920*", HCBSCompliance!$G$2:$G$455,"*Submitted*", HCBSCompliance!$ES$2:$ES$455,"*No*")</f>
        <v>0</v>
      </c>
      <c r="R20" s="55">
        <f>COUNTIFS(HCBSCompliance!$I$2:$I$455,$A20, HCBSCompliance!$D$2:$D$455, "096", HCBSCompliance!$G$2:$G$455,"*Completed*", HCBSCompliance!$EY$2:$EY$455,"*Partially*")   + COUNTIFS(HCBSCompliance!$I$2:$I$455,$A20, HCBSCompliance!$D$2:$D$455, "*113*", HCBSCompliance!$G$2:$G$455,"*Completed*", HCBSCompliance!$EY$2:$EY$455,"*Partially*")   + COUNTIFS(HCBSCompliance!$I$2:$I$455,$A20, HCBSCompliance!$D$2:$D$455, "*904*", HCBSCompliance!$G$2:$G$455,"*Completed*", HCBSCompliance!$EY$2:$EY$455,"*Partially*")   + COUNTIFS(HCBSCompliance!$I$2:$I$455,$A20, HCBSCompliance!$D$2:$D$455, "*905*", HCBSCompliance!$G$2:$G$455,"*Completed*", HCBSCompliance!$EY$2:$EY$455,"*Partially*")   + COUNTIFS(HCBSCompliance!$I$2:$I$455,$A20, HCBSCompliance!$D$2:$D$455, "*915*", HCBSCompliance!$G$2:$G$455,"*Completed*", HCBSCompliance!$EY$2:$EY$455,"*Partially*")   + COUNTIFS(HCBSCompliance!$I$2:$I$455,$A20, HCBSCompliance!$D$2:$D$455, "*910*", HCBSCompliance!$G$2:$G$455,"*Completed*", HCBSCompliance!$EY$2:$EY$455,"*Partially*")   + COUNTIFS(HCBSCompliance!$I$2:$I$455,$A20, HCBSCompliance!$D$2:$D$455, "*920*", HCBSCompliance!$G$2:$G$455,"*Completed*", HCBSCompliance!$EY$2:$EY$455,"*Partially*")   + COUNTIFS(HCBSCompliance!$I$2:$I$455,$A20, HCBSCompliance!$D$2:$D$455, "096", HCBSCompliance!$G$2:$G$455,"*Submitted*", HCBSCompliance!$EY$2:$EY$455,"*Partially*")   + COUNTIFS(HCBSCompliance!$I$2:$I$455,$A20, HCBSCompliance!$D$2:$D$455, "*113*", HCBSCompliance!$G$2:$G$455,"*Submitted*", HCBSCompliance!$EY$2:$EY$455,"*Partially*")   + COUNTIFS(HCBSCompliance!$I$2:$I$455,$A20, HCBSCompliance!$D$2:$D$455, "*904*", HCBSCompliance!$G$2:$G$455,"*Submitted*", HCBSCompliance!$EY$2:$EY$455,"*Partially*")   + COUNTIFS(HCBSCompliance!$I$2:$I$455,$A20, HCBSCompliance!$D$2:$D$455, "*905*", HCBSCompliance!$G$2:$G$455,"*Submitted*", HCBSCompliance!$EY$2:$EY$455,"*Partially*")   + COUNTIFS(HCBSCompliance!$I$2:$I$455,$A20, HCBSCompliance!$D$2:$D$455, "*915*", HCBSCompliance!$G$2:$G$455,"*Submitted*", HCBSCompliance!$EY$2:$EY$455,"*Partially*")   + COUNTIFS(HCBSCompliance!$I$2:$I$455,$A20, HCBSCompliance!$D$2:$D$455, "*910*", HCBSCompliance!$G$2:$G$455,"*Submitted*", HCBSCompliance!$EY$2:$EY$455,"*Partially*")   + COUNTIFS(HCBSCompliance!$I$2:$I$455,$A20, HCBSCompliance!$D$2:$D$455, "*920*", HCBSCompliance!$G$2:$G$455,"*Submitted*", HCBSCompliance!$EY$2:$EY$455,"*Partially*")   + COUNTIFS(HCBSCompliance!$I$2:$I$455,$A20, HCBSCompliance!$D$2:$D$455, "096", HCBSCompliance!$G$2:$G$455,"*Completed*", HCBSCompliance!$EY$2:$EY$455,"*No*")   + COUNTIFS(HCBSCompliance!$I$2:$I$455,$A20, HCBSCompliance!$D$2:$D$455, "*113*", HCBSCompliance!$G$2:$G$455,"*Completed*", HCBSCompliance!$EY$2:$EY$455,"*No*")   + COUNTIFS(HCBSCompliance!$I$2:$I$455,$A20, HCBSCompliance!$D$2:$D$455, "*904*", HCBSCompliance!$G$2:$G$455,"*Completed*", HCBSCompliance!$EY$2:$EY$455,"*No*")   + COUNTIFS(HCBSCompliance!$I$2:$I$455,$A20, HCBSCompliance!$D$2:$D$455, "*905*", HCBSCompliance!$G$2:$G$455,"*Completed*", HCBSCompliance!$EY$2:$EY$455,"*No*")   + COUNTIFS(HCBSCompliance!$I$2:$I$455,$A20, HCBSCompliance!$D$2:$D$455, "*915*", HCBSCompliance!$G$2:$G$455,"*Completed*", HCBSCompliance!$EY$2:$EY$455,"*No*")   + COUNTIFS(HCBSCompliance!$I$2:$I$455,$A20, HCBSCompliance!$D$2:$D$455, "*910*", HCBSCompliance!$G$2:$G$455,"*Completed*", HCBSCompliance!$EY$2:$EY$455,"*No*")   + COUNTIFS(HCBSCompliance!$I$2:$I$455,$A20, HCBSCompliance!$D$2:$D$455, "*920*", HCBSCompliance!$G$2:$G$455,"*Completed*", HCBSCompliance!$EY$2:$EY$455,"*No*")   + COUNTIFS(HCBSCompliance!$I$2:$I$455,$A20, HCBSCompliance!$D$2:$D$455, "096", HCBSCompliance!$G$2:$G$455,"*Submitted*", HCBSCompliance!$EY$2:$EY$455,"*No*")   + COUNTIFS(HCBSCompliance!$I$2:$I$455,$A20, HCBSCompliance!$D$2:$D$455, "*113*", HCBSCompliance!$G$2:$G$455,"*Submitted*", HCBSCompliance!$EY$2:$EY$455,"*No*")   + COUNTIFS(HCBSCompliance!$I$2:$I$455,$A20, HCBSCompliance!$D$2:$D$455, "*904*", HCBSCompliance!$G$2:$G$455,"*Submitted*", HCBSCompliance!$EY$2:$EY$455,"*No*")   + COUNTIFS(HCBSCompliance!$I$2:$I$455,$A20, HCBSCompliance!$D$2:$D$455, "*905*", HCBSCompliance!$G$2:$G$455,"*Submitted*", HCBSCompliance!$EY$2:$EY$455,"*No*")   + COUNTIFS(HCBSCompliance!$I$2:$I$455,$A20, HCBSCompliance!$D$2:$D$455, "*915*", HCBSCompliance!$G$2:$G$455,"*Submitted*", HCBSCompliance!$EY$2:$EY$455,"*No*")   + COUNTIFS(HCBSCompliance!$I$2:$I$455,$A20, HCBSCompliance!$D$2:$D$455, "*910*", HCBSCompliance!$G$2:$G$455,"*Submitted*", HCBSCompliance!$EY$2:$EY$455,"*No*")   + COUNTIFS(HCBSCompliance!$I$2:$I$455,$A20, HCBSCompliance!$D$2:$D$455, "*920*", HCBSCompliance!$G$2:$G$455,"*Submitted*", HCBSCompliance!$EY$2:$EY$455,"*No*")</f>
        <v>0</v>
      </c>
    </row>
    <row r="21" spans="1:64" hidden="1" x14ac:dyDescent="0.2">
      <c r="A21" s="54" t="s">
        <v>291</v>
      </c>
      <c r="B21" s="55">
        <f>COUNTIFS(HCBSCompliance!$I$2:$I$455,$A21, HCBSCompliance!$D$2:$D$455, "096")  +COUNTIFS(HCBSCompliance!$I$2:$I$455,$A21, HCBSCompliance!$D$2:$D$455, "*113*")  +COUNTIFS(HCBSCompliance!$I$2:$I$455,$A21, HCBSCompliance!$D$2:$D$455, "*904*")  +COUNTIFS(HCBSCompliance!$I$2:$I$455,$A21, HCBSCompliance!$D$2:$D$455, "*905*")  +COUNTIFS(HCBSCompliance!$I$2:$I$455,$A21, HCBSCompliance!$D$2:$D$455, "*915*")  +COUNTIFS(HCBSCompliance!$I$2:$I$455,$A21, HCBSCompliance!$D$2:$D$455, "*910*")  +COUNTIFS(HCBSCompliance!$I$2:$I$455,$A21, HCBSCompliance!$D$2:$D$455, "*920*")</f>
        <v>0</v>
      </c>
      <c r="C21" s="55">
        <f>COUNTIFS(HCBSCompliance!$I$2:$I$455,$A21, HCBSCompliance!$D$2:$D$455, "096", HCBSCompliance!$G$2:$G$455,"*Completed*")  +COUNTIFS(HCBSCompliance!$I$2:$I$455,$A21, HCBSCompliance!$D$2:$D$455, "*113*", HCBSCompliance!$G$2:$G$455,"*Completed*")  +COUNTIFS(HCBSCompliance!$I$2:$I$455,$A21, HCBSCompliance!$D$2:$D$455, "*904*", HCBSCompliance!$G$2:$G$455,"*Completed*")  +COUNTIFS(HCBSCompliance!$I$2:$I$455,$A21, HCBSCompliance!$D$2:$D$455, "*905*", HCBSCompliance!$G$2:$G$455,"*Completed*")  +COUNTIFS(HCBSCompliance!$I$2:$I$455,$A21, HCBSCompliance!$D$2:$D$455, "*915*", HCBSCompliance!$G$2:$G$455,"*Completed*")  +COUNTIFS(HCBSCompliance!$I$2:$I$455,$A21, HCBSCompliance!$D$2:$D$455, "*910*", HCBSCompliance!$G$2:$G$455,"*Completed*")  +COUNTIFS(HCBSCompliance!$I$2:$I$455,$A21, HCBSCompliance!$D$2:$D$455, "*920*", HCBSCompliance!$G$2:$G$455,"*Completed*")  +COUNTIFS(HCBSCompliance!$I$2:$I$455,$A21, HCBSCompliance!$D$2:$D$455, "096", HCBSCompliance!$G$2:$G$455,"*Submitted*")  +COUNTIFS(HCBSCompliance!$I$2:$I$455,$A21, HCBSCompliance!$D$2:$D$455, "*113*", HCBSCompliance!$G$2:$G$455,"*Submitted*")  +COUNTIFS(HCBSCompliance!$I$2:$I$455,$A21, HCBSCompliance!$D$2:$D$455, "*904*", HCBSCompliance!$G$2:$G$455,"*Submitted*")  +COUNTIFS(HCBSCompliance!$I$2:$I$455,$A21, HCBSCompliance!$D$2:$D$455, "*905*", HCBSCompliance!$G$2:$G$455,"*Submitted*")  +COUNTIFS(HCBSCompliance!$I$2:$I$455,$A21, HCBSCompliance!$D$2:$D$455, "*915*", HCBSCompliance!$G$2:$G$455,"*Submitted*")  +COUNTIFS(HCBSCompliance!$I$2:$I$455,$A21, HCBSCompliance!$D$2:$D$455, "*910*", HCBSCompliance!$G$2:$G$455,"*Submitted*")  +COUNTIFS(HCBSCompliance!$I$2:$I$455,$A21, HCBSCompliance!$D$2:$D$455, "*920*", HCBSCompliance!$G$2:$G$455,"*Submitted*")</f>
        <v>0</v>
      </c>
      <c r="D21" s="56" t="str">
        <f t="shared" si="0"/>
        <v>n/a</v>
      </c>
      <c r="E21" s="56" t="str">
        <f>IFERROR((COUNTIFS(HCBSCompliance!$I$2:$I$455,$A21, HCBSCompliance!$D$2:$D$455, "096", HCBSCompliance!$FA$2:$FA$455,"*no*", HCBSCompliance!$G$2:$G$455, "*Completed*") + COUNTIFS(HCBSCompliance!$I$2:$I$455,$A21, HCBSCompliance!$D$2:$D$455, "*113*", HCBSCompliance!$FA$2:$FA$455,"*no*", HCBSCompliance!$G$2:$G$455, "*Completed*") + COUNTIFS(HCBSCompliance!$I$2:$I$455,$A21, HCBSCompliance!$D$2:$D$455, "*904*", HCBSCompliance!$FA$2:$FA$455,"*no*", HCBSCompliance!$G$2:$G$455, "*Completed*") + COUNTIFS(HCBSCompliance!$I$2:$I$455,$A21, HCBSCompliance!$D$2:$D$455, "*905*", HCBSCompliance!$FA$2:$FA$455,"*no*", HCBSCompliance!$G$2:$G$455, "*Completed*") + COUNTIFS(HCBSCompliance!$I$2:$I$455,$A21, HCBSCompliance!$D$2:$D$455, "*915*", HCBSCompliance!$FA$2:$FA$455,"*no*", HCBSCompliance!$G$2:$G$455, "*Completed*") + COUNTIFS(HCBSCompliance!$I$2:$I$455,$A21, HCBSCompliance!$D$2:$D$455, "*910*", HCBSCompliance!$FA$2:$FA$455,"*no*", HCBSCompliance!$G$2:$G$455, "*Completed*") + COUNTIFS(HCBSCompliance!$I$2:$I$455,$A21, HCBSCompliance!$D$2:$D$455, "*920*", HCBSCompliance!$FA$2:$FA$455,"*no*", HCBSCompliance!$G$2:$G$455, "*Completed*") + COUNTIFS(HCBSCompliance!$I$2:$I$455,$A21, HCBSCompliance!$D$2:$D$455, "096", HCBSCompliance!$FA$2:$FA$455,"*no*", HCBSCompliance!$G$2:$G$455, "*Submitted*") + COUNTIFS(HCBSCompliance!$I$2:$I$455,$A21, HCBSCompliance!$D$2:$D$455, "*113*", HCBSCompliance!$FA$2:$FA$455,"*no*", HCBSCompliance!$G$2:$G$455, "*Submitted*") + COUNTIFS(HCBSCompliance!$I$2:$I$455,$A21, HCBSCompliance!$D$2:$D$455, "*904*", HCBSCompliance!$FA$2:$FA$455,"*no*", HCBSCompliance!$G$2:$G$455, "*Submitted*") + COUNTIFS(HCBSCompliance!$I$2:$I$455,$A21, HCBSCompliance!$D$2:$D$455, "*905*", HCBSCompliance!$FA$2:$FA$455,"*no*", HCBSCompliance!$G$2:$G$455, "*Submitted*") + COUNTIFS(HCBSCompliance!$I$2:$I$455,$A21, HCBSCompliance!$D$2:$D$455, "*915*", HCBSCompliance!$FA$2:$FA$455,"*no*", HCBSCompliance!$G$2:$G$455, "*Submitted*") + COUNTIFS(HCBSCompliance!$I$2:$I$455,$A21, HCBSCompliance!$D$2:$D$455, "*910*", HCBSCompliance!$FA$2:$FA$455,"*no*", HCBSCompliance!$G$2:$G$455, "*Submitted*") + COUNTIFS(HCBSCompliance!$I$2:$I$455,$A21, HCBSCompliance!$D$2:$D$455, "*920*", HCBSCompliance!$FA$2:$FA$455,"*no*", HCBSCompliance!$G$2:$G$455, "*Submitted*"))  /  $C21, "n/a")</f>
        <v>n/a</v>
      </c>
      <c r="F21" s="56" t="str">
        <f>IFERROR((COUNTIFS(HCBSCompliance!$I$2:$I$455,$A21, HCBSCompliance!$D$2:$D$455, "096", HCBSCompliance!$FA$2:$FA$455,"*yes*", HCBSCompliance!$G$2:$G$455, "*Completed*") + COUNTIFS(HCBSCompliance!$I$2:$I$455,$A21, HCBSCompliance!$D$2:$D$455, "*113*", HCBSCompliance!$FA$2:$FA$455,"*yes*", HCBSCompliance!$G$2:$G$455, "*Completed*") + COUNTIFS(HCBSCompliance!$I$2:$I$455,$A21, HCBSCompliance!$D$2:$D$455, "*904*", HCBSCompliance!$FA$2:$FA$455,"*yes*", HCBSCompliance!$G$2:$G$455, "*Completed*") + COUNTIFS(HCBSCompliance!$I$2:$I$455,$A21, HCBSCompliance!$D$2:$D$455, "*905*", HCBSCompliance!$FA$2:$FA$455,"*yes*", HCBSCompliance!$G$2:$G$455, "*Completed*") + COUNTIFS(HCBSCompliance!$I$2:$I$455,$A21, HCBSCompliance!$D$2:$D$455, "*915*", HCBSCompliance!$FA$2:$FA$455,"*yes*", HCBSCompliance!$G$2:$G$455, "*Completed*") + COUNTIFS(HCBSCompliance!$I$2:$I$455,$A21, HCBSCompliance!$D$2:$D$455, "*910*", HCBSCompliance!$FA$2:$FA$455,"*yes*", HCBSCompliance!$G$2:$G$455, "*Completed*") + COUNTIFS(HCBSCompliance!$I$2:$I$455,$A21, HCBSCompliance!$D$2:$D$455, "*920*", HCBSCompliance!$FA$2:$FA$455,"*yes*", HCBSCompliance!$G$2:$G$455, "*Completed*") + COUNTIFS(HCBSCompliance!$I$2:$I$455,$A21, HCBSCompliance!$D$2:$D$455, "096", HCBSCompliance!$FA$2:$FA$455,"*yes*", HCBSCompliance!$G$2:$G$455, "*Submitted*") + COUNTIFS(HCBSCompliance!$I$2:$I$455,$A21, HCBSCompliance!$D$2:$D$455, "*113*", HCBSCompliance!$FA$2:$FA$455,"*yes*", HCBSCompliance!$G$2:$G$455, "*Submitted*") + COUNTIFS(HCBSCompliance!$I$2:$I$455,$A21, HCBSCompliance!$D$2:$D$455, "*904*", HCBSCompliance!$FA$2:$FA$455,"*yes*", HCBSCompliance!$G$2:$G$455, "*Submitted*") + COUNTIFS(HCBSCompliance!$I$2:$I$455,$A21, HCBSCompliance!$D$2:$D$455, "*905*", HCBSCompliance!$FA$2:$FA$455,"*yes*", HCBSCompliance!$G$2:$G$455, "*Submitted*") + COUNTIFS(HCBSCompliance!$I$2:$I$455,$A21, HCBSCompliance!$D$2:$D$455, "*915*", HCBSCompliance!$FA$2:$FA$455,"*yes*", HCBSCompliance!$G$2:$G$455, "*Submitted*") + COUNTIFS(HCBSCompliance!$I$2:$I$455,$A21, HCBSCompliance!$D$2:$D$455, "*910*", HCBSCompliance!$FA$2:$FA$455,"*yes*", HCBSCompliance!$G$2:$G$455, "*Submitted*") + COUNTIFS(HCBSCompliance!$I$2:$I$455,$A21, HCBSCompliance!$D$2:$D$455, "*920*", HCBSCompliance!$FA$2:$FA$455,"*yes*", HCBSCompliance!$G$2:$G$455, "*Submitted*"))  /  $C21, "n/a")</f>
        <v>n/a</v>
      </c>
      <c r="G21" s="57" t="str">
        <f>IFERROR((COUNTIFS(HCBSCompliance!$D$2:$D$455, "096", HCBSCompliance!$I$2:$I$455, $A21, HCBSCompliance!$G$2:$G$455, "*Completed*", HCBSCompliance!$FE$2:$FE$455, "TRUE") + COUNTIFS(HCBSCompliance!$D$2:$D$455, "*113*", HCBSCompliance!$I$2:$I$455, $A21, HCBSCompliance!$G$2:$G$455, "*Completed*", HCBSCompliance!$FE$2:$FE$455, "TRUE") + COUNTIFS(HCBSCompliance!$D$2:$D$455, "*904*", HCBSCompliance!$I$2:$I$455, $A21, HCBSCompliance!$G$2:$G$455, "*Completed*", HCBSCompliance!$FE$2:$FE$455, "TRUE") + COUNTIFS(HCBSCompliance!$D$2:$D$455, "*905*", HCBSCompliance!$I$2:$I$455, $A21, HCBSCompliance!$G$2:$G$455, "*Completed*", HCBSCompliance!$FE$2:$FE$455, "TRUE") + COUNTIFS(HCBSCompliance!$D$2:$D$455, "*915*", HCBSCompliance!$I$2:$I$455, $A21, HCBSCompliance!$G$2:$G$455, "*Completed*", HCBSCompliance!$FE$2:$FE$455, "TRUE") + COUNTIFS(HCBSCompliance!$D$2:$D$455, "*910*", HCBSCompliance!$I$2:$I$455, $A21, HCBSCompliance!$G$2:$G$455, "*Completed*", HCBSCompliance!$FE$2:$FE$455, "TRUE") + COUNTIFS(HCBSCompliance!$D$2:$D$455, "*920*", HCBSCompliance!$I$2:$I$455, $A21, HCBSCompliance!$G$2:$G$455, "*Completed*", HCBSCompliance!$FE$2:$FE$455, "TRUE") + COUNTIFS(HCBSCompliance!$D$2:$D$455, "096", HCBSCompliance!$I$2:$I$455, $A21, HCBSCompliance!$G$2:$G$455, "*Submitted*", HCBSCompliance!$FE$2:$FE$455, "TRUE") + COUNTIFS(HCBSCompliance!$D$2:$D$455, "*113*", HCBSCompliance!$I$2:$I$455, $A21, HCBSCompliance!$G$2:$G$455, "*Submitted*", HCBSCompliance!$FE$2:$FE$455, "TRUE") + COUNTIFS(HCBSCompliance!$D$2:$D$455, "*904*", HCBSCompliance!$I$2:$I$455, $A21, HCBSCompliance!$G$2:$G$455, "*Submitted*", HCBSCompliance!$FE$2:$FE$455, "TRUE") + COUNTIFS(HCBSCompliance!$D$2:$D$455, "*905*", HCBSCompliance!$I$2:$I$455, $A21, HCBSCompliance!$G$2:$G$455, "*Submitted*", HCBSCompliance!$FE$2:$FE$455, "TRUE") + COUNTIFS(HCBSCompliance!$D$2:$D$455, "*915*", HCBSCompliance!$I$2:$I$455, $A21, HCBSCompliance!$G$2:$G$455, "*Submitted*", HCBSCompliance!$FE$2:$FE$455, "TRUE") + COUNTIFS(HCBSCompliance!$D$2:$D$455, "*910*", HCBSCompliance!$I$2:$I$455, $A21, HCBSCompliance!$G$2:$G$455, "*Submitted*", HCBSCompliance!$FE$2:$FE$455, "TRUE") + COUNTIFS(HCBSCompliance!$D$2:$D$455, "*920*", HCBSCompliance!$I$2:$I$455, $A21, HCBSCompliance!$G$2:$G$455, "*Submitted*", HCBSCompliance!$FE$2:$FE$455, "TRUE")) /  $C21, "n/a")</f>
        <v>n/a</v>
      </c>
      <c r="H21" s="57"/>
      <c r="I21" s="55">
        <f>COUNTIFS(HCBSCompliance!$I$2:$I$455,$A21, HCBSCompliance!$D$2:$D$455, "096", HCBSCompliance!$G$2:$G$455,"*Completed*", HCBSCompliance!$BC$2:$BC$455,"*Partially*")   + COUNTIFS(HCBSCompliance!$I$2:$I$455,$A21, HCBSCompliance!$D$2:$D$455, "*113*", HCBSCompliance!$G$2:$G$455,"*Completed*", HCBSCompliance!$BC$2:$BC$455,"*Partially*")   + COUNTIFS(HCBSCompliance!$I$2:$I$455,$A21, HCBSCompliance!$D$2:$D$455, "*904*", HCBSCompliance!$G$2:$G$455,"*Completed*", HCBSCompliance!$BC$2:$BC$455,"*Partially*")   + COUNTIFS(HCBSCompliance!$I$2:$I$455,$A21, HCBSCompliance!$D$2:$D$455, "*905*", HCBSCompliance!$G$2:$G$455,"*Completed*", HCBSCompliance!$BC$2:$BC$455,"*Partially*")   + COUNTIFS(HCBSCompliance!$I$2:$I$455,$A21, HCBSCompliance!$D$2:$D$455, "*915*", HCBSCompliance!$G$2:$G$455,"*Completed*", HCBSCompliance!$BC$2:$BC$455,"*Partially*")   + COUNTIFS(HCBSCompliance!$I$2:$I$455,$A21, HCBSCompliance!$D$2:$D$455, "*910*", HCBSCompliance!$G$2:$G$455,"*Completed*", HCBSCompliance!$BC$2:$BC$455,"*Partially*")   + COUNTIFS(HCBSCompliance!$I$2:$I$455,$A21, HCBSCompliance!$D$2:$D$455, "*920*", HCBSCompliance!$G$2:$G$455,"*Completed*", HCBSCompliance!$BC$2:$BC$455,"*Partially*")   + COUNTIFS(HCBSCompliance!$I$2:$I$455,$A21, HCBSCompliance!$D$2:$D$455, "096", HCBSCompliance!$G$2:$G$455,"*Submitted*", HCBSCompliance!$BC$2:$BC$455,"*Partially*")   + COUNTIFS(HCBSCompliance!$I$2:$I$455,$A21, HCBSCompliance!$D$2:$D$455, "*113*", HCBSCompliance!$G$2:$G$455,"*Submitted*", HCBSCompliance!$BC$2:$BC$455,"*Partially*")   + COUNTIFS(HCBSCompliance!$I$2:$I$455,$A21, HCBSCompliance!$D$2:$D$455, "*904*", HCBSCompliance!$G$2:$G$455,"*Submitted*", HCBSCompliance!$BC$2:$BC$455,"*Partially*")   + COUNTIFS(HCBSCompliance!$I$2:$I$455,$A21, HCBSCompliance!$D$2:$D$455, "*905*", HCBSCompliance!$G$2:$G$455,"*Submitted*", HCBSCompliance!$BC$2:$BC$455,"*Partially*")   + COUNTIFS(HCBSCompliance!$I$2:$I$455,$A21, HCBSCompliance!$D$2:$D$455, "*915*", HCBSCompliance!$G$2:$G$455,"*Submitted*", HCBSCompliance!$BC$2:$BC$455,"*Partially*")   + COUNTIFS(HCBSCompliance!$I$2:$I$455,$A21, HCBSCompliance!$D$2:$D$455, "*910*", HCBSCompliance!$G$2:$G$455,"*Submitted*", HCBSCompliance!$BC$2:$BC$455,"*Partially*")   + COUNTIFS(HCBSCompliance!$I$2:$I$455,$A21, HCBSCompliance!$D$2:$D$455, "*920*", HCBSCompliance!$G$2:$G$455,"*Submitted*", HCBSCompliance!$BC$2:$BC$455,"*Partially*")   + COUNTIFS(HCBSCompliance!$I$2:$I$455,$A21, HCBSCompliance!$D$2:$D$455, "096", HCBSCompliance!$G$2:$G$455,"*Completed*", HCBSCompliance!$BC$2:$BC$455,"*NotMet*")   + COUNTIFS(HCBSCompliance!$I$2:$I$455,$A21, HCBSCompliance!$D$2:$D$455, "*113*", HCBSCompliance!$G$2:$G$455,"*Completed*", HCBSCompliance!$BC$2:$BC$455,"*NotMet*")   + COUNTIFS(HCBSCompliance!$I$2:$I$455,$A21, HCBSCompliance!$D$2:$D$455, "*904*", HCBSCompliance!$G$2:$G$455,"*Completed*", HCBSCompliance!$BC$2:$BC$455,"*NotMet*")   + COUNTIFS(HCBSCompliance!$I$2:$I$455,$A21, HCBSCompliance!$D$2:$D$455, "*905*", HCBSCompliance!$G$2:$G$455,"*Completed*", HCBSCompliance!$BC$2:$BC$455,"*NotMet*")   + COUNTIFS(HCBSCompliance!$I$2:$I$455,$A21, HCBSCompliance!$D$2:$D$455, "*915*", HCBSCompliance!$G$2:$G$455,"*Completed*", HCBSCompliance!$BC$2:$BC$455,"*NotMet*")   + COUNTIFS(HCBSCompliance!$I$2:$I$455,$A21, HCBSCompliance!$D$2:$D$455, "*910*", HCBSCompliance!$G$2:$G$455,"*Completed*", HCBSCompliance!$BC$2:$BC$455,"*NotMet*")   + COUNTIFS(HCBSCompliance!$I$2:$I$455,$A21, HCBSCompliance!$D$2:$D$455, "*920*", HCBSCompliance!$G$2:$G$455,"*Completed*", HCBSCompliance!$BC$2:$BC$455,"*NotMet*")   + COUNTIFS(HCBSCompliance!$I$2:$I$455,$A21, HCBSCompliance!$D$2:$D$455, "096", HCBSCompliance!$G$2:$G$455,"*Submitted*", HCBSCompliance!$BC$2:$BC$455,"*NotMet*")   + COUNTIFS(HCBSCompliance!$I$2:$I$455,$A21, HCBSCompliance!$D$2:$D$455, "*113*", HCBSCompliance!$G$2:$G$455,"*Submitted*", HCBSCompliance!$BC$2:$BC$455,"*NotMet*")   + COUNTIFS(HCBSCompliance!$I$2:$I$455,$A21, HCBSCompliance!$D$2:$D$455, "*904*", HCBSCompliance!$G$2:$G$455,"*Submitted*", HCBSCompliance!$BC$2:$BC$455,"*NotMet*")   + COUNTIFS(HCBSCompliance!$I$2:$I$455,$A21, HCBSCompliance!$D$2:$D$455, "*905*", HCBSCompliance!$G$2:$G$455,"*Submitted*", HCBSCompliance!$BC$2:$BC$455,"*NotMet*")   + COUNTIFS(HCBSCompliance!$I$2:$I$455,$A21, HCBSCompliance!$D$2:$D$455, "*915*", HCBSCompliance!$G$2:$G$455,"*Submitted*", HCBSCompliance!$BC$2:$BC$455,"*NotMet*")   + COUNTIFS(HCBSCompliance!$I$2:$I$455,$A21, HCBSCompliance!$D$2:$D$455, "*910*", HCBSCompliance!$G$2:$G$455,"*Submitted*", HCBSCompliance!$BC$2:$BC$455,"*NotMet*")   + COUNTIFS(HCBSCompliance!$I$2:$I$455,$A21, HCBSCompliance!$D$2:$D$455, "*920*", HCBSCompliance!$G$2:$G$455,"*Submitted*", HCBSCompliance!$BC$2:$BC$455,"*NotMet*")</f>
        <v>0</v>
      </c>
      <c r="J21" s="55">
        <f>COUNTIFS(HCBSCompliance!$I$2:$I$455,$A21, HCBSCompliance!$D$2:$D$455, "096", HCBSCompliance!$G$2:$G$455,"*Completed*", HCBSCompliance!$BI$2:$BI$455,"*Partially*")   + COUNTIFS(HCBSCompliance!$I$2:$I$455,$A21, HCBSCompliance!$D$2:$D$455, "*113*", HCBSCompliance!$G$2:$G$455,"*Completed*", HCBSCompliance!$BI$2:$BI$455,"*Partially*")   + COUNTIFS(HCBSCompliance!$I$2:$I$455,$A21, HCBSCompliance!$D$2:$D$455, "*904*", HCBSCompliance!$G$2:$G$455,"*Completed*", HCBSCompliance!$BI$2:$BI$455,"*Partially*")   + COUNTIFS(HCBSCompliance!$I$2:$I$455,$A21, HCBSCompliance!$D$2:$D$455, "*905*", HCBSCompliance!$G$2:$G$455,"*Completed*", HCBSCompliance!$BI$2:$BI$455,"*Partially*")   + COUNTIFS(HCBSCompliance!$I$2:$I$455,$A21, HCBSCompliance!$D$2:$D$455, "*915*", HCBSCompliance!$G$2:$G$455,"*Completed*", HCBSCompliance!$BI$2:$BI$455,"*Partially*")   + COUNTIFS(HCBSCompliance!$I$2:$I$455,$A21, HCBSCompliance!$D$2:$D$455, "*910*", HCBSCompliance!$G$2:$G$455,"*Completed*", HCBSCompliance!$BI$2:$BI$455,"*Partially*")   + COUNTIFS(HCBSCompliance!$I$2:$I$455,$A21, HCBSCompliance!$D$2:$D$455, "*920*", HCBSCompliance!$G$2:$G$455,"*Completed*", HCBSCompliance!$BI$2:$BI$455,"*Partially*")   + COUNTIFS(HCBSCompliance!$I$2:$I$455,$A21, HCBSCompliance!$D$2:$D$455, "096", HCBSCompliance!$G$2:$G$455,"*Submitted*", HCBSCompliance!$BI$2:$BI$455,"*Partially*")   + COUNTIFS(HCBSCompliance!$I$2:$I$455,$A21, HCBSCompliance!$D$2:$D$455, "*113*", HCBSCompliance!$G$2:$G$455,"*Submitted*", HCBSCompliance!$BI$2:$BI$455,"*Partially*")   + COUNTIFS(HCBSCompliance!$I$2:$I$455,$A21, HCBSCompliance!$D$2:$D$455, "*904*", HCBSCompliance!$G$2:$G$455,"*Submitted*", HCBSCompliance!$BI$2:$BI$455,"*Partially*")   + COUNTIFS(HCBSCompliance!$I$2:$I$455,$A21, HCBSCompliance!$D$2:$D$455, "*905*", HCBSCompliance!$G$2:$G$455,"*Submitted*", HCBSCompliance!$BI$2:$BI$455,"*Partially*")   + COUNTIFS(HCBSCompliance!$I$2:$I$455,$A21, HCBSCompliance!$D$2:$D$455, "*915*", HCBSCompliance!$G$2:$G$455,"*Submitted*", HCBSCompliance!$BI$2:$BI$455,"*Partially*")   + COUNTIFS(HCBSCompliance!$I$2:$I$455,$A21, HCBSCompliance!$D$2:$D$455, "*910*", HCBSCompliance!$G$2:$G$455,"*Submitted*", HCBSCompliance!$BI$2:$BI$455,"*Partially*")   + COUNTIFS(HCBSCompliance!$I$2:$I$455,$A21, HCBSCompliance!$D$2:$D$455, "*920*", HCBSCompliance!$G$2:$G$455,"*Submitted*", HCBSCompliance!$BI$2:$BI$455,"*Partially*")   + COUNTIFS(HCBSCompliance!$I$2:$I$455,$A21, HCBSCompliance!$D$2:$D$455, "096", HCBSCompliance!$G$2:$G$455,"*Completed*", HCBSCompliance!$BI$2:$BI$455,"*No*")   + COUNTIFS(HCBSCompliance!$I$2:$I$455,$A21, HCBSCompliance!$D$2:$D$455, "*113*", HCBSCompliance!$G$2:$G$455,"*Completed*", HCBSCompliance!$BI$2:$BI$455,"*No*")   + COUNTIFS(HCBSCompliance!$I$2:$I$455,$A21, HCBSCompliance!$D$2:$D$455, "*904*", HCBSCompliance!$G$2:$G$455,"*Completed*", HCBSCompliance!$BI$2:$BI$455,"*No*")   + COUNTIFS(HCBSCompliance!$I$2:$I$455,$A21, HCBSCompliance!$D$2:$D$455, "*905*", HCBSCompliance!$G$2:$G$455,"*Completed*", HCBSCompliance!$BI$2:$BI$455,"*No*")   + COUNTIFS(HCBSCompliance!$I$2:$I$455,$A21, HCBSCompliance!$D$2:$D$455, "*915*", HCBSCompliance!$G$2:$G$455,"*Completed*", HCBSCompliance!$BI$2:$BI$455,"*No*")   + COUNTIFS(HCBSCompliance!$I$2:$I$455,$A21, HCBSCompliance!$D$2:$D$455, "*910*", HCBSCompliance!$G$2:$G$455,"*Completed*", HCBSCompliance!$BI$2:$BI$455,"*No*")   + COUNTIFS(HCBSCompliance!$I$2:$I$455,$A21, HCBSCompliance!$D$2:$D$455, "*920*", HCBSCompliance!$G$2:$G$455,"*Completed*", HCBSCompliance!$BI$2:$BI$455,"*No*")   + COUNTIFS(HCBSCompliance!$I$2:$I$455,$A21, HCBSCompliance!$D$2:$D$455, "096", HCBSCompliance!$G$2:$G$455,"*Submitted*", HCBSCompliance!$BI$2:$BI$455,"*No*")   + COUNTIFS(HCBSCompliance!$I$2:$I$455,$A21, HCBSCompliance!$D$2:$D$455, "*113*", HCBSCompliance!$G$2:$G$455,"*Submitted*", HCBSCompliance!$BI$2:$BI$455,"*No*")   + COUNTIFS(HCBSCompliance!$I$2:$I$455,$A21, HCBSCompliance!$D$2:$D$455, "*904*", HCBSCompliance!$G$2:$G$455,"*Submitted*", HCBSCompliance!$BI$2:$BI$455,"*No*")   + COUNTIFS(HCBSCompliance!$I$2:$I$455,$A21, HCBSCompliance!$D$2:$D$455, "*905*", HCBSCompliance!$G$2:$G$455,"*Submitted*", HCBSCompliance!$BI$2:$BI$455,"*No*")   + COUNTIFS(HCBSCompliance!$I$2:$I$455,$A21, HCBSCompliance!$D$2:$D$455, "*915*", HCBSCompliance!$G$2:$G$455,"*Submitted*", HCBSCompliance!$BI$2:$BI$455,"*No*")   + COUNTIFS(HCBSCompliance!$I$2:$I$455,$A21, HCBSCompliance!$D$2:$D$455, "*910*", HCBSCompliance!$G$2:$G$455,"*Submitted*", HCBSCompliance!$BI$2:$BI$455,"*No*")   + COUNTIFS(HCBSCompliance!$I$2:$I$455,$A21, HCBSCompliance!$D$2:$D$455, "*920*", HCBSCompliance!$G$2:$G$455,"*Submitted*", HCBSCompliance!$BI$2:$BI$455,"*No*")</f>
        <v>0</v>
      </c>
      <c r="K21" s="55">
        <f>COUNTIFS(HCBSCompliance!$I$2:$I$455,$A21, HCBSCompliance!$D$2:$D$455, "096", HCBSCompliance!$G$2:$G$455,"*Completed*", HCBSCompliance!$CK$2:$CK$455,"*Partially*")   + COUNTIFS(HCBSCompliance!$I$2:$I$455,$A21, HCBSCompliance!$D$2:$D$455, "*113*", HCBSCompliance!$G$2:$G$455,"*Completed*", HCBSCompliance!$CK$2:$CK$455,"*Partially*")   + COUNTIFS(HCBSCompliance!$I$2:$I$455,$A21, HCBSCompliance!$D$2:$D$455, "*904*", HCBSCompliance!$G$2:$G$455,"*Completed*", HCBSCompliance!$CK$2:$CK$455,"*Partially*")   + COUNTIFS(HCBSCompliance!$I$2:$I$455,$A21, HCBSCompliance!$D$2:$D$455, "*905*", HCBSCompliance!$G$2:$G$455,"*Completed*", HCBSCompliance!$CK$2:$CK$455,"*Partially*")   + COUNTIFS(HCBSCompliance!$I$2:$I$455,$A21, HCBSCompliance!$D$2:$D$455, "*915*", HCBSCompliance!$G$2:$G$455,"*Completed*", HCBSCompliance!$CK$2:$CK$455,"*Partially*")   + COUNTIFS(HCBSCompliance!$I$2:$I$455,$A21, HCBSCompliance!$D$2:$D$455, "*910*", HCBSCompliance!$G$2:$G$455,"*Completed*", HCBSCompliance!$CK$2:$CK$455,"*Partially*")   + COUNTIFS(HCBSCompliance!$I$2:$I$455,$A21, HCBSCompliance!$D$2:$D$455, "*920*", HCBSCompliance!$G$2:$G$455,"*Completed*", HCBSCompliance!$CK$2:$CK$455,"*Partially*")   + COUNTIFS(HCBSCompliance!$I$2:$I$455,$A21, HCBSCompliance!$D$2:$D$455, "096", HCBSCompliance!$G$2:$G$455,"*Submitted*", HCBSCompliance!$CK$2:$CK$455,"*Partially*")   + COUNTIFS(HCBSCompliance!$I$2:$I$455,$A21, HCBSCompliance!$D$2:$D$455, "*113*", HCBSCompliance!$G$2:$G$455,"*Submitted*", HCBSCompliance!$CK$2:$CK$455,"*Partially*")   + COUNTIFS(HCBSCompliance!$I$2:$I$455,$A21, HCBSCompliance!$D$2:$D$455, "*904*", HCBSCompliance!$G$2:$G$455,"*Submitted*", HCBSCompliance!$CK$2:$CK$455,"*Partially*")   + COUNTIFS(HCBSCompliance!$I$2:$I$455,$A21, HCBSCompliance!$D$2:$D$455, "*905*", HCBSCompliance!$G$2:$G$455,"*Submitted*", HCBSCompliance!$CK$2:$CK$455,"*Partially*")   + COUNTIFS(HCBSCompliance!$I$2:$I$455,$A21, HCBSCompliance!$D$2:$D$455, "*915*", HCBSCompliance!$G$2:$G$455,"*Submitted*", HCBSCompliance!$CK$2:$CK$455,"*Partially*")   + COUNTIFS(HCBSCompliance!$I$2:$I$455,$A21, HCBSCompliance!$D$2:$D$455, "*910*", HCBSCompliance!$G$2:$G$455,"*Submitted*", HCBSCompliance!$CK$2:$CK$455,"*Partially*")   + COUNTIFS(HCBSCompliance!$I$2:$I$455,$A21, HCBSCompliance!$D$2:$D$455, "*920*", HCBSCompliance!$G$2:$G$455,"*Submitted*", HCBSCompliance!$CK$2:$CK$455,"*Partially*")   + COUNTIFS(HCBSCompliance!$I$2:$I$455,$A21, HCBSCompliance!$D$2:$D$455, "096", HCBSCompliance!$G$2:$G$455,"*Completed*", HCBSCompliance!$CK$2:$CK$455,"*No*")   + COUNTIFS(HCBSCompliance!$I$2:$I$455,$A21, HCBSCompliance!$D$2:$D$455, "*113*", HCBSCompliance!$G$2:$G$455,"*Completed*", HCBSCompliance!$CK$2:$CK$455,"*No*")   + COUNTIFS(HCBSCompliance!$I$2:$I$455,$A21, HCBSCompliance!$D$2:$D$455, "*904*", HCBSCompliance!$G$2:$G$455,"*Completed*", HCBSCompliance!$CK$2:$CK$455,"*No*")   + COUNTIFS(HCBSCompliance!$I$2:$I$455,$A21, HCBSCompliance!$D$2:$D$455, "*905*", HCBSCompliance!$G$2:$G$455,"*Completed*", HCBSCompliance!$CK$2:$CK$455,"*No*")   + COUNTIFS(HCBSCompliance!$I$2:$I$455,$A21, HCBSCompliance!$D$2:$D$455, "*915*", HCBSCompliance!$G$2:$G$455,"*Completed*", HCBSCompliance!$CK$2:$CK$455,"*No*")   + COUNTIFS(HCBSCompliance!$I$2:$I$455,$A21, HCBSCompliance!$D$2:$D$455, "*910*", HCBSCompliance!$G$2:$G$455,"*Completed*", HCBSCompliance!$CK$2:$CK$455,"*No*")   + COUNTIFS(HCBSCompliance!$I$2:$I$455,$A21, HCBSCompliance!$D$2:$D$455, "*920*", HCBSCompliance!$G$2:$G$455,"*Completed*", HCBSCompliance!$CK$2:$CK$455,"*No*")   + COUNTIFS(HCBSCompliance!$I$2:$I$455,$A21, HCBSCompliance!$D$2:$D$455, "096", HCBSCompliance!$G$2:$G$455,"*Submitted*", HCBSCompliance!$CK$2:$CK$455,"*No*")   + COUNTIFS(HCBSCompliance!$I$2:$I$455,$A21, HCBSCompliance!$D$2:$D$455, "*113*", HCBSCompliance!$G$2:$G$455,"*Submitted*", HCBSCompliance!$CK$2:$CK$455,"*No*")   + COUNTIFS(HCBSCompliance!$I$2:$I$455,$A21, HCBSCompliance!$D$2:$D$455, "*904*", HCBSCompliance!$G$2:$G$455,"*Submitted*", HCBSCompliance!$CK$2:$CK$455,"*No*")   + COUNTIFS(HCBSCompliance!$I$2:$I$455,$A21, HCBSCompliance!$D$2:$D$455, "*905*", HCBSCompliance!$G$2:$G$455,"*Submitted*", HCBSCompliance!$CK$2:$CK$455,"*No*")   + COUNTIFS(HCBSCompliance!$I$2:$I$455,$A21, HCBSCompliance!$D$2:$D$455, "*915*", HCBSCompliance!$G$2:$G$455,"*Submitted*", HCBSCompliance!$CK$2:$CK$455,"*No*")   + COUNTIFS(HCBSCompliance!$I$2:$I$455,$A21, HCBSCompliance!$D$2:$D$455, "*910*", HCBSCompliance!$G$2:$G$455,"*Submitted*", HCBSCompliance!$CK$2:$CK$455,"*No*")   + COUNTIFS(HCBSCompliance!$I$2:$I$455,$A21, HCBSCompliance!$D$2:$D$455, "*920*", HCBSCompliance!$G$2:$G$455,"*Submitted*", HCBSCompliance!$CK$2:$CK$455,"*No*")</f>
        <v>0</v>
      </c>
      <c r="L21" s="55">
        <f>COUNTIFS(HCBSCompliance!$I$2:$I$455,$A21, HCBSCompliance!$D$2:$D$455, "096", HCBSCompliance!$G$2:$G$455,"*Completed*", HCBSCompliance!$CY$2:$CY$455,"*Partially*")   + COUNTIFS(HCBSCompliance!$I$2:$I$455,$A21, HCBSCompliance!$D$2:$D$455, "*113*", HCBSCompliance!$G$2:$G$455,"*Completed*", HCBSCompliance!$CY$2:$CY$455,"*Partially*")   + COUNTIFS(HCBSCompliance!$I$2:$I$455,$A21, HCBSCompliance!$D$2:$D$455, "*904*", HCBSCompliance!$G$2:$G$455,"*Completed*", HCBSCompliance!$CY$2:$CY$455,"*Partially*")   + COUNTIFS(HCBSCompliance!$I$2:$I$455,$A21, HCBSCompliance!$D$2:$D$455, "*905*", HCBSCompliance!$G$2:$G$455,"*Completed*", HCBSCompliance!$CY$2:$CY$455,"*Partially*")   + COUNTIFS(HCBSCompliance!$I$2:$I$455,$A21, HCBSCompliance!$D$2:$D$455, "*915*", HCBSCompliance!$G$2:$G$455,"*Completed*", HCBSCompliance!$CY$2:$CY$455,"*Partially*")   + COUNTIFS(HCBSCompliance!$I$2:$I$455,$A21, HCBSCompliance!$D$2:$D$455, "*910*", HCBSCompliance!$G$2:$G$455,"*Completed*", HCBSCompliance!$CY$2:$CY$455,"*Partially*")   + COUNTIFS(HCBSCompliance!$I$2:$I$455,$A21, HCBSCompliance!$D$2:$D$455, "*920*", HCBSCompliance!$G$2:$G$455,"*Completed*", HCBSCompliance!$CY$2:$CY$455,"*Partially*")   + COUNTIFS(HCBSCompliance!$I$2:$I$455,$A21, HCBSCompliance!$D$2:$D$455, "096", HCBSCompliance!$G$2:$G$455,"*Submitted*", HCBSCompliance!$CY$2:$CY$455,"*Partially*")   + COUNTIFS(HCBSCompliance!$I$2:$I$455,$A21, HCBSCompliance!$D$2:$D$455, "*113*", HCBSCompliance!$G$2:$G$455,"*Submitted*", HCBSCompliance!$CY$2:$CY$455,"*Partially*")   + COUNTIFS(HCBSCompliance!$I$2:$I$455,$A21, HCBSCompliance!$D$2:$D$455, "*904*", HCBSCompliance!$G$2:$G$455,"*Submitted*", HCBSCompliance!$CY$2:$CY$455,"*Partially*")   + COUNTIFS(HCBSCompliance!$I$2:$I$455,$A21, HCBSCompliance!$D$2:$D$455, "*905*", HCBSCompliance!$G$2:$G$455,"*Submitted*", HCBSCompliance!$CY$2:$CY$455,"*Partially*")   + COUNTIFS(HCBSCompliance!$I$2:$I$455,$A21, HCBSCompliance!$D$2:$D$455, "*915*", HCBSCompliance!$G$2:$G$455,"*Submitted*", HCBSCompliance!$CY$2:$CY$455,"*Partially*")   + COUNTIFS(HCBSCompliance!$I$2:$I$455,$A21, HCBSCompliance!$D$2:$D$455, "*910*", HCBSCompliance!$G$2:$G$455,"*Submitted*", HCBSCompliance!$CY$2:$CY$455,"*Partially*")   + COUNTIFS(HCBSCompliance!$I$2:$I$455,$A21, HCBSCompliance!$D$2:$D$455, "*920*", HCBSCompliance!$G$2:$G$455,"*Submitted*", HCBSCompliance!$CY$2:$CY$455,"*Partially*")   + COUNTIFS(HCBSCompliance!$I$2:$I$455,$A21, HCBSCompliance!$D$2:$D$455, "096", HCBSCompliance!$G$2:$G$455,"*Completed*", HCBSCompliance!$CY$2:$CY$455,"*No*")   + COUNTIFS(HCBSCompliance!$I$2:$I$455,$A21, HCBSCompliance!$D$2:$D$455, "*113*", HCBSCompliance!$G$2:$G$455,"*Completed*", HCBSCompliance!$CY$2:$CY$455,"*No*")   + COUNTIFS(HCBSCompliance!$I$2:$I$455,$A21, HCBSCompliance!$D$2:$D$455, "*904*", HCBSCompliance!$G$2:$G$455,"*Completed*", HCBSCompliance!$CY$2:$CY$455,"*No*")   + COUNTIFS(HCBSCompliance!$I$2:$I$455,$A21, HCBSCompliance!$D$2:$D$455, "*905*", HCBSCompliance!$G$2:$G$455,"*Completed*", HCBSCompliance!$CY$2:$CY$455,"*No*")   + COUNTIFS(HCBSCompliance!$I$2:$I$455,$A21, HCBSCompliance!$D$2:$D$455, "*915*", HCBSCompliance!$G$2:$G$455,"*Completed*", HCBSCompliance!$CY$2:$CY$455,"*No*")   + COUNTIFS(HCBSCompliance!$I$2:$I$455,$A21, HCBSCompliance!$D$2:$D$455, "*910*", HCBSCompliance!$G$2:$G$455,"*Completed*", HCBSCompliance!$CY$2:$CY$455,"*No*")   + COUNTIFS(HCBSCompliance!$I$2:$I$455,$A21, HCBSCompliance!$D$2:$D$455, "*920*", HCBSCompliance!$G$2:$G$455,"*Completed*", HCBSCompliance!$CY$2:$CY$455,"*No*")   + COUNTIFS(HCBSCompliance!$I$2:$I$455,$A21, HCBSCompliance!$D$2:$D$455, "096", HCBSCompliance!$G$2:$G$455,"*Submitted*", HCBSCompliance!$CY$2:$CY$455,"*No*")   + COUNTIFS(HCBSCompliance!$I$2:$I$455,$A21, HCBSCompliance!$D$2:$D$455, "*113*", HCBSCompliance!$G$2:$G$455,"*Submitted*", HCBSCompliance!$CY$2:$CY$455,"*No*")   + COUNTIFS(HCBSCompliance!$I$2:$I$455,$A21, HCBSCompliance!$D$2:$D$455, "*904*", HCBSCompliance!$G$2:$G$455,"*Submitted*", HCBSCompliance!$CY$2:$CY$455,"*No*")   + COUNTIFS(HCBSCompliance!$I$2:$I$455,$A21, HCBSCompliance!$D$2:$D$455, "*905*", HCBSCompliance!$G$2:$G$455,"*Submitted*", HCBSCompliance!$CY$2:$CY$455,"*No*")   + COUNTIFS(HCBSCompliance!$I$2:$I$455,$A21, HCBSCompliance!$D$2:$D$455, "*915*", HCBSCompliance!$G$2:$G$455,"*Submitted*", HCBSCompliance!$CY$2:$CY$455,"*No*")   + COUNTIFS(HCBSCompliance!$I$2:$I$455,$A21, HCBSCompliance!$D$2:$D$455, "*910*", HCBSCompliance!$G$2:$G$455,"*Submitted*", HCBSCompliance!$CY$2:$CY$455,"*No*")   + COUNTIFS(HCBSCompliance!$I$2:$I$455,$A21, HCBSCompliance!$D$2:$D$455, "*920*", HCBSCompliance!$G$2:$G$455,"*Submitted*", HCBSCompliance!$CY$2:$CY$455,"*No*")</f>
        <v>0</v>
      </c>
      <c r="M21" s="55">
        <f>COUNTIFS(HCBSCompliance!$I$2:$I$455,$A21, HCBSCompliance!$D$2:$D$455, "096", HCBSCompliance!$G$2:$G$455,"*Completed*", HCBSCompliance!$DI$2:$DI$455,"*Partially*")   + COUNTIFS(HCBSCompliance!$I$2:$I$455,$A21, HCBSCompliance!$D$2:$D$455, "*113*", HCBSCompliance!$G$2:$G$455,"*Completed*", HCBSCompliance!$DI$2:$DI$455,"*Partially*")   + COUNTIFS(HCBSCompliance!$I$2:$I$455,$A21, HCBSCompliance!$D$2:$D$455, "*904*", HCBSCompliance!$G$2:$G$455,"*Completed*", HCBSCompliance!$DI$2:$DI$455,"*Partially*")   + COUNTIFS(HCBSCompliance!$I$2:$I$455,$A21, HCBSCompliance!$D$2:$D$455, "*905*", HCBSCompliance!$G$2:$G$455,"*Completed*", HCBSCompliance!$DI$2:$DI$455,"*Partially*")   + COUNTIFS(HCBSCompliance!$I$2:$I$455,$A21, HCBSCompliance!$D$2:$D$455, "*915*", HCBSCompliance!$G$2:$G$455,"*Completed*", HCBSCompliance!$DI$2:$DI$455,"*Partially*")   + COUNTIFS(HCBSCompliance!$I$2:$I$455,$A21, HCBSCompliance!$D$2:$D$455, "*910*", HCBSCompliance!$G$2:$G$455,"*Completed*", HCBSCompliance!$DI$2:$DI$455,"*Partially*")   + COUNTIFS(HCBSCompliance!$I$2:$I$455,$A21, HCBSCompliance!$D$2:$D$455, "*920*", HCBSCompliance!$G$2:$G$455,"*Completed*", HCBSCompliance!$DI$2:$DI$455,"*Partially*")   + COUNTIFS(HCBSCompliance!$I$2:$I$455,$A21, HCBSCompliance!$D$2:$D$455, "096", HCBSCompliance!$G$2:$G$455,"*Submitted*", HCBSCompliance!$DI$2:$DI$455,"*Partially*")   + COUNTIFS(HCBSCompliance!$I$2:$I$455,$A21, HCBSCompliance!$D$2:$D$455, "*113*", HCBSCompliance!$G$2:$G$455,"*Submitted*", HCBSCompliance!$DI$2:$DI$455,"*Partially*")   + COUNTIFS(HCBSCompliance!$I$2:$I$455,$A21, HCBSCompliance!$D$2:$D$455, "*904*", HCBSCompliance!$G$2:$G$455,"*Submitted*", HCBSCompliance!$DI$2:$DI$455,"*Partially*")   + COUNTIFS(HCBSCompliance!$I$2:$I$455,$A21, HCBSCompliance!$D$2:$D$455, "*905*", HCBSCompliance!$G$2:$G$455,"*Submitted*", HCBSCompliance!$DI$2:$DI$455,"*Partially*")   + COUNTIFS(HCBSCompliance!$I$2:$I$455,$A21, HCBSCompliance!$D$2:$D$455, "*915*", HCBSCompliance!$G$2:$G$455,"*Submitted*", HCBSCompliance!$DI$2:$DI$455,"*Partially*")   + COUNTIFS(HCBSCompliance!$I$2:$I$455,$A21, HCBSCompliance!$D$2:$D$455, "*910*", HCBSCompliance!$G$2:$G$455,"*Submitted*", HCBSCompliance!$DI$2:$DI$455,"*Partially*")   + COUNTIFS(HCBSCompliance!$I$2:$I$455,$A21, HCBSCompliance!$D$2:$D$455, "*920*", HCBSCompliance!$G$2:$G$455,"*Submitted*", HCBSCompliance!$DI$2:$DI$455,"*Partially*")   + COUNTIFS(HCBSCompliance!$I$2:$I$455,$A21, HCBSCompliance!$D$2:$D$455, "096", HCBSCompliance!$G$2:$G$455,"*Completed*", HCBSCompliance!$DI$2:$DI$455,"*No*")   + COUNTIFS(HCBSCompliance!$I$2:$I$455,$A21, HCBSCompliance!$D$2:$D$455, "*113*", HCBSCompliance!$G$2:$G$455,"*Completed*", HCBSCompliance!$DI$2:$DI$455,"*No*")   + COUNTIFS(HCBSCompliance!$I$2:$I$455,$A21, HCBSCompliance!$D$2:$D$455, "*904*", HCBSCompliance!$G$2:$G$455,"*Completed*", HCBSCompliance!$DI$2:$DI$455,"*No*")   + COUNTIFS(HCBSCompliance!$I$2:$I$455,$A21, HCBSCompliance!$D$2:$D$455, "*905*", HCBSCompliance!$G$2:$G$455,"*Completed*", HCBSCompliance!$DI$2:$DI$455,"*No*")   + COUNTIFS(HCBSCompliance!$I$2:$I$455,$A21, HCBSCompliance!$D$2:$D$455, "*915*", HCBSCompliance!$G$2:$G$455,"*Completed*", HCBSCompliance!$DI$2:$DI$455,"*No*")   + COUNTIFS(HCBSCompliance!$I$2:$I$455,$A21, HCBSCompliance!$D$2:$D$455, "*910*", HCBSCompliance!$G$2:$G$455,"*Completed*", HCBSCompliance!$DI$2:$DI$455,"*No*")   + COUNTIFS(HCBSCompliance!$I$2:$I$455,$A21, HCBSCompliance!$D$2:$D$455, "*920*", HCBSCompliance!$G$2:$G$455,"*Completed*", HCBSCompliance!$DI$2:$DI$455,"*No*")   + COUNTIFS(HCBSCompliance!$I$2:$I$455,$A21, HCBSCompliance!$D$2:$D$455, "096", HCBSCompliance!$G$2:$G$455,"*Submitted*", HCBSCompliance!$DI$2:$DI$455,"*No*")   + COUNTIFS(HCBSCompliance!$I$2:$I$455,$A21, HCBSCompliance!$D$2:$D$455, "*113*", HCBSCompliance!$G$2:$G$455,"*Submitted*", HCBSCompliance!$DI$2:$DI$455,"*No*")   + COUNTIFS(HCBSCompliance!$I$2:$I$455,$A21, HCBSCompliance!$D$2:$D$455, "*904*", HCBSCompliance!$G$2:$G$455,"*Submitted*", HCBSCompliance!$DI$2:$DI$455,"*No*")   + COUNTIFS(HCBSCompliance!$I$2:$I$455,$A21, HCBSCompliance!$D$2:$D$455, "*905*", HCBSCompliance!$G$2:$G$455,"*Submitted*", HCBSCompliance!$DI$2:$DI$455,"*No*")   + COUNTIFS(HCBSCompliance!$I$2:$I$455,$A21, HCBSCompliance!$D$2:$D$455, "*915*", HCBSCompliance!$G$2:$G$455,"*Submitted*", HCBSCompliance!$DI$2:$DI$455,"*No*")   + COUNTIFS(HCBSCompliance!$I$2:$I$455,$A21, HCBSCompliance!$D$2:$D$455, "*910*", HCBSCompliance!$G$2:$G$455,"*Submitted*", HCBSCompliance!$DI$2:$DI$455,"*No*")   + COUNTIFS(HCBSCompliance!$I$2:$I$455,$A21, HCBSCompliance!$D$2:$D$455, "*920*", HCBSCompliance!$G$2:$G$455,"*Submitted*", HCBSCompliance!$DI$2:$DI$455,"*No*")</f>
        <v>0</v>
      </c>
      <c r="N21" s="55">
        <f>COUNTIFS(HCBSCompliance!$I$2:$I$455,$A21, HCBSCompliance!$D$2:$D$455, "096", HCBSCompliance!$G$2:$G$455,"*Completed*", HCBSCompliance!$DQ$2:$DQ$455,"*Partially*")   + COUNTIFS(HCBSCompliance!$I$2:$I$455,$A21, HCBSCompliance!$D$2:$D$455, "*113*", HCBSCompliance!$G$2:$G$455,"*Completed*", HCBSCompliance!$DQ$2:$DQ$455,"*Partially*")   + COUNTIFS(HCBSCompliance!$I$2:$I$455,$A21, HCBSCompliance!$D$2:$D$455, "*904*", HCBSCompliance!$G$2:$G$455,"*Completed*", HCBSCompliance!$DQ$2:$DQ$455,"*Partially*")   + COUNTIFS(HCBSCompliance!$I$2:$I$455,$A21, HCBSCompliance!$D$2:$D$455, "*905*", HCBSCompliance!$G$2:$G$455,"*Completed*", HCBSCompliance!$DQ$2:$DQ$455,"*Partially*")   + COUNTIFS(HCBSCompliance!$I$2:$I$455,$A21, HCBSCompliance!$D$2:$D$455, "*915*", HCBSCompliance!$G$2:$G$455,"*Completed*", HCBSCompliance!$DQ$2:$DQ$455,"*Partially*")   + COUNTIFS(HCBSCompliance!$I$2:$I$455,$A21, HCBSCompliance!$D$2:$D$455, "*910*", HCBSCompliance!$G$2:$G$455,"*Completed*", HCBSCompliance!$DQ$2:$DQ$455,"*Partially*")   + COUNTIFS(HCBSCompliance!$I$2:$I$455,$A21, HCBSCompliance!$D$2:$D$455, "*920*", HCBSCompliance!$G$2:$G$455,"*Completed*", HCBSCompliance!$DQ$2:$DQ$455,"*Partially*")   + COUNTIFS(HCBSCompliance!$I$2:$I$455,$A21, HCBSCompliance!$D$2:$D$455, "096", HCBSCompliance!$G$2:$G$455,"*Submitted*", HCBSCompliance!$DQ$2:$DQ$455,"*Partially*")   + COUNTIFS(HCBSCompliance!$I$2:$I$455,$A21, HCBSCompliance!$D$2:$D$455, "*113*", HCBSCompliance!$G$2:$G$455,"*Submitted*", HCBSCompliance!$DQ$2:$DQ$455,"*Partially*")   + COUNTIFS(HCBSCompliance!$I$2:$I$455,$A21, HCBSCompliance!$D$2:$D$455, "*904*", HCBSCompliance!$G$2:$G$455,"*Submitted*", HCBSCompliance!$DQ$2:$DQ$455,"*Partially*")   + COUNTIFS(HCBSCompliance!$I$2:$I$455,$A21, HCBSCompliance!$D$2:$D$455, "*905*", HCBSCompliance!$G$2:$G$455,"*Submitted*", HCBSCompliance!$DQ$2:$DQ$455,"*Partially*")   + COUNTIFS(HCBSCompliance!$I$2:$I$455,$A21, HCBSCompliance!$D$2:$D$455, "*915*", HCBSCompliance!$G$2:$G$455,"*Submitted*", HCBSCompliance!$DQ$2:$DQ$455,"*Partially*")   + COUNTIFS(HCBSCompliance!$I$2:$I$455,$A21, HCBSCompliance!$D$2:$D$455, "*910*", HCBSCompliance!$G$2:$G$455,"*Submitted*", HCBSCompliance!$DQ$2:$DQ$455,"*Partially*")   + COUNTIFS(HCBSCompliance!$I$2:$I$455,$A21, HCBSCompliance!$D$2:$D$455, "*920*", HCBSCompliance!$G$2:$G$455,"*Submitted*", HCBSCompliance!$DQ$2:$DQ$455,"*Partially*")   + COUNTIFS(HCBSCompliance!$I$2:$I$455,$A21, HCBSCompliance!$D$2:$D$455, "096", HCBSCompliance!$G$2:$G$455,"*Completed*", HCBSCompliance!$DQ$2:$DQ$455,"*No*")   + COUNTIFS(HCBSCompliance!$I$2:$I$455,$A21, HCBSCompliance!$D$2:$D$455, "*113*", HCBSCompliance!$G$2:$G$455,"*Completed*", HCBSCompliance!$DQ$2:$DQ$455,"*No*")   + COUNTIFS(HCBSCompliance!$I$2:$I$455,$A21, HCBSCompliance!$D$2:$D$455, "*904*", HCBSCompliance!$G$2:$G$455,"*Completed*", HCBSCompliance!$DQ$2:$DQ$455,"*No*")   + COUNTIFS(HCBSCompliance!$I$2:$I$455,$A21, HCBSCompliance!$D$2:$D$455, "*905*", HCBSCompliance!$G$2:$G$455,"*Completed*", HCBSCompliance!$DQ$2:$DQ$455,"*No*")   + COUNTIFS(HCBSCompliance!$I$2:$I$455,$A21, HCBSCompliance!$D$2:$D$455, "*915*", HCBSCompliance!$G$2:$G$455,"*Completed*", HCBSCompliance!$DQ$2:$DQ$455,"*No*")   + COUNTIFS(HCBSCompliance!$I$2:$I$455,$A21, HCBSCompliance!$D$2:$D$455, "*910*", HCBSCompliance!$G$2:$G$455,"*Completed*", HCBSCompliance!$DQ$2:$DQ$455,"*No*")   + COUNTIFS(HCBSCompliance!$I$2:$I$455,$A21, HCBSCompliance!$D$2:$D$455, "*920*", HCBSCompliance!$G$2:$G$455,"*Completed*", HCBSCompliance!$DQ$2:$DQ$455,"*No*")   + COUNTIFS(HCBSCompliance!$I$2:$I$455,$A21, HCBSCompliance!$D$2:$D$455, "096", HCBSCompliance!$G$2:$G$455,"*Submitted*", HCBSCompliance!$DQ$2:$DQ$455,"*No*")   + COUNTIFS(HCBSCompliance!$I$2:$I$455,$A21, HCBSCompliance!$D$2:$D$455, "*113*", HCBSCompliance!$G$2:$G$455,"*Submitted*", HCBSCompliance!$DQ$2:$DQ$455,"*No*")   + COUNTIFS(HCBSCompliance!$I$2:$I$455,$A21, HCBSCompliance!$D$2:$D$455, "*904*", HCBSCompliance!$G$2:$G$455,"*Submitted*", HCBSCompliance!$DQ$2:$DQ$455,"*No*")   + COUNTIFS(HCBSCompliance!$I$2:$I$455,$A21, HCBSCompliance!$D$2:$D$455, "*905*", HCBSCompliance!$G$2:$G$455,"*Submitted*", HCBSCompliance!$DQ$2:$DQ$455,"*No*")   + COUNTIFS(HCBSCompliance!$I$2:$I$455,$A21, HCBSCompliance!$D$2:$D$455, "*915*", HCBSCompliance!$G$2:$G$455,"*Submitted*", HCBSCompliance!$DQ$2:$DQ$455,"*No*")   + COUNTIFS(HCBSCompliance!$I$2:$I$455,$A21, HCBSCompliance!$D$2:$D$455, "*910*", HCBSCompliance!$G$2:$G$455,"*Submitted*", HCBSCompliance!$DQ$2:$DQ$455,"*No*")   + COUNTIFS(HCBSCompliance!$I$2:$I$455,$A21, HCBSCompliance!$D$2:$D$455, "*920*", HCBSCompliance!$G$2:$G$455,"*Submitted*", HCBSCompliance!$DQ$2:$DQ$455,"*No*")</f>
        <v>0</v>
      </c>
      <c r="O21" s="55">
        <f>COUNTIFS(HCBSCompliance!$I$2:$I$455,$A21, HCBSCompliance!$D$2:$D$455, "096", HCBSCompliance!$G$2:$G$455,"*Completed*", HCBSCompliance!$EC$2:$EC$455,"*Partially*")   + COUNTIFS(HCBSCompliance!$I$2:$I$455,$A21, HCBSCompliance!$D$2:$D$455, "*113*", HCBSCompliance!$G$2:$G$455,"*Completed*", HCBSCompliance!$EC$2:$EC$455,"*Partially*")   + COUNTIFS(HCBSCompliance!$I$2:$I$455,$A21, HCBSCompliance!$D$2:$D$455, "*904*", HCBSCompliance!$G$2:$G$455,"*Completed*", HCBSCompliance!$EC$2:$EC$455,"*Partially*")   + COUNTIFS(HCBSCompliance!$I$2:$I$455,$A21, HCBSCompliance!$D$2:$D$455, "*905*", HCBSCompliance!$G$2:$G$455,"*Completed*", HCBSCompliance!$EC$2:$EC$455,"*Partially*")   + COUNTIFS(HCBSCompliance!$I$2:$I$455,$A21, HCBSCompliance!$D$2:$D$455, "*915*", HCBSCompliance!$G$2:$G$455,"*Completed*", HCBSCompliance!$EC$2:$EC$455,"*Partially*")   + COUNTIFS(HCBSCompliance!$I$2:$I$455,$A21, HCBSCompliance!$D$2:$D$455, "*910*", HCBSCompliance!$G$2:$G$455,"*Completed*", HCBSCompliance!$EC$2:$EC$455,"*Partially*")   + COUNTIFS(HCBSCompliance!$I$2:$I$455,$A21, HCBSCompliance!$D$2:$D$455, "*920*", HCBSCompliance!$G$2:$G$455,"*Completed*", HCBSCompliance!$EC$2:$EC$455,"*Partially*")   + COUNTIFS(HCBSCompliance!$I$2:$I$455,$A21, HCBSCompliance!$D$2:$D$455, "096", HCBSCompliance!$G$2:$G$455,"*Submitted*", HCBSCompliance!$EC$2:$EC$455,"*Partially*")   + COUNTIFS(HCBSCompliance!$I$2:$I$455,$A21, HCBSCompliance!$D$2:$D$455, "*113*", HCBSCompliance!$G$2:$G$455,"*Submitted*", HCBSCompliance!$EC$2:$EC$455,"*Partially*")   + COUNTIFS(HCBSCompliance!$I$2:$I$455,$A21, HCBSCompliance!$D$2:$D$455, "*904*", HCBSCompliance!$G$2:$G$455,"*Submitted*", HCBSCompliance!$EC$2:$EC$455,"*Partially*")   + COUNTIFS(HCBSCompliance!$I$2:$I$455,$A21, HCBSCompliance!$D$2:$D$455, "*905*", HCBSCompliance!$G$2:$G$455,"*Submitted*", HCBSCompliance!$EC$2:$EC$455,"*Partially*")   + COUNTIFS(HCBSCompliance!$I$2:$I$455,$A21, HCBSCompliance!$D$2:$D$455, "*915*", HCBSCompliance!$G$2:$G$455,"*Submitted*", HCBSCompliance!$EC$2:$EC$455,"*Partially*")   + COUNTIFS(HCBSCompliance!$I$2:$I$455,$A21, HCBSCompliance!$D$2:$D$455, "*910*", HCBSCompliance!$G$2:$G$455,"*Submitted*", HCBSCompliance!$EC$2:$EC$455,"*Partially*")   + COUNTIFS(HCBSCompliance!$I$2:$I$455,$A21, HCBSCompliance!$D$2:$D$455, "*920*", HCBSCompliance!$G$2:$G$455,"*Submitted*", HCBSCompliance!$EC$2:$EC$455,"*Partially*")   + COUNTIFS(HCBSCompliance!$I$2:$I$455,$A21, HCBSCompliance!$D$2:$D$455, "096", HCBSCompliance!$G$2:$G$455,"*Completed*", HCBSCompliance!$EC$2:$EC$455,"*No*")   + COUNTIFS(HCBSCompliance!$I$2:$I$455,$A21, HCBSCompliance!$D$2:$D$455, "*113*", HCBSCompliance!$G$2:$G$455,"*Completed*", HCBSCompliance!$EC$2:$EC$455,"*No*")   + COUNTIFS(HCBSCompliance!$I$2:$I$455,$A21, HCBSCompliance!$D$2:$D$455, "*904*", HCBSCompliance!$G$2:$G$455,"*Completed*", HCBSCompliance!$EC$2:$EC$455,"*No*")   + COUNTIFS(HCBSCompliance!$I$2:$I$455,$A21, HCBSCompliance!$D$2:$D$455, "*905*", HCBSCompliance!$G$2:$G$455,"*Completed*", HCBSCompliance!$EC$2:$EC$455,"*No*")   + COUNTIFS(HCBSCompliance!$I$2:$I$455,$A21, HCBSCompliance!$D$2:$D$455, "*915*", HCBSCompliance!$G$2:$G$455,"*Completed*", HCBSCompliance!$EC$2:$EC$455,"*No*")   + COUNTIFS(HCBSCompliance!$I$2:$I$455,$A21, HCBSCompliance!$D$2:$D$455, "*910*", HCBSCompliance!$G$2:$G$455,"*Completed*", HCBSCompliance!$EC$2:$EC$455,"*No*")   + COUNTIFS(HCBSCompliance!$I$2:$I$455,$A21, HCBSCompliance!$D$2:$D$455, "*920*", HCBSCompliance!$G$2:$G$455,"*Completed*", HCBSCompliance!$EC$2:$EC$455,"*No*")   + COUNTIFS(HCBSCompliance!$I$2:$I$455,$A21, HCBSCompliance!$D$2:$D$455, "096", HCBSCompliance!$G$2:$G$455,"*Submitted*", HCBSCompliance!$EC$2:$EC$455,"*No*")   + COUNTIFS(HCBSCompliance!$I$2:$I$455,$A21, HCBSCompliance!$D$2:$D$455, "*113*", HCBSCompliance!$G$2:$G$455,"*Submitted*", HCBSCompliance!$EC$2:$EC$455,"*No*")   + COUNTIFS(HCBSCompliance!$I$2:$I$455,$A21, HCBSCompliance!$D$2:$D$455, "*904*", HCBSCompliance!$G$2:$G$455,"*Submitted*", HCBSCompliance!$EC$2:$EC$455,"*No*")   + COUNTIFS(HCBSCompliance!$I$2:$I$455,$A21, HCBSCompliance!$D$2:$D$455, "*905*", HCBSCompliance!$G$2:$G$455,"*Submitted*", HCBSCompliance!$EC$2:$EC$455,"*No*")   + COUNTIFS(HCBSCompliance!$I$2:$I$455,$A21, HCBSCompliance!$D$2:$D$455, "*915*", HCBSCompliance!$G$2:$G$455,"*Submitted*", HCBSCompliance!$EC$2:$EC$455,"*No*")   + COUNTIFS(HCBSCompliance!$I$2:$I$455,$A21, HCBSCompliance!$D$2:$D$455, "*910*", HCBSCompliance!$G$2:$G$455,"*Submitted*", HCBSCompliance!$EC$2:$EC$455,"*No*")   + COUNTIFS(HCBSCompliance!$I$2:$I$455,$A21, HCBSCompliance!$D$2:$D$455, "*920*", HCBSCompliance!$G$2:$G$455,"*Submitted*", HCBSCompliance!$EC$2:$EC$455,"*No*")</f>
        <v>0</v>
      </c>
      <c r="P21" s="55">
        <f>COUNTIFS(HCBSCompliance!$I$2:$I$455,$A21, HCBSCompliance!$D$2:$D$455, "096", HCBSCompliance!$G$2:$G$455,"*Completed*", HCBSCompliance!$EM$2:$EM$455,"*Partially*")   + COUNTIFS(HCBSCompliance!$I$2:$I$455,$A21, HCBSCompliance!$D$2:$D$455, "*113*", HCBSCompliance!$G$2:$G$455,"*Completed*", HCBSCompliance!$EM$2:$EM$455,"*Partially*")   + COUNTIFS(HCBSCompliance!$I$2:$I$455,$A21, HCBSCompliance!$D$2:$D$455, "*904*", HCBSCompliance!$G$2:$G$455,"*Completed*", HCBSCompliance!$EM$2:$EM$455,"*Partially*")   + COUNTIFS(HCBSCompliance!$I$2:$I$455,$A21, HCBSCompliance!$D$2:$D$455, "*905*", HCBSCompliance!$G$2:$G$455,"*Completed*", HCBSCompliance!$EM$2:$EM$455,"*Partially*")   + COUNTIFS(HCBSCompliance!$I$2:$I$455,$A21, HCBSCompliance!$D$2:$D$455, "*915*", HCBSCompliance!$G$2:$G$455,"*Completed*", HCBSCompliance!$EM$2:$EM$455,"*Partially*")   + COUNTIFS(HCBSCompliance!$I$2:$I$455,$A21, HCBSCompliance!$D$2:$D$455, "*910*", HCBSCompliance!$G$2:$G$455,"*Completed*", HCBSCompliance!$EM$2:$EM$455,"*Partially*")   + COUNTIFS(HCBSCompliance!$I$2:$I$455,$A21, HCBSCompliance!$D$2:$D$455, "*920*", HCBSCompliance!$G$2:$G$455,"*Completed*", HCBSCompliance!$EM$2:$EM$455,"*Partially*")   + COUNTIFS(HCBSCompliance!$I$2:$I$455,$A21, HCBSCompliance!$D$2:$D$455, "096", HCBSCompliance!$G$2:$G$455,"*Submitted*", HCBSCompliance!$EM$2:$EM$455,"*Partially*")   + COUNTIFS(HCBSCompliance!$I$2:$I$455,$A21, HCBSCompliance!$D$2:$D$455, "*113*", HCBSCompliance!$G$2:$G$455,"*Submitted*", HCBSCompliance!$EM$2:$EM$455,"*Partially*")   + COUNTIFS(HCBSCompliance!$I$2:$I$455,$A21, HCBSCompliance!$D$2:$D$455, "*904*", HCBSCompliance!$G$2:$G$455,"*Submitted*", HCBSCompliance!$EM$2:$EM$455,"*Partially*")   + COUNTIFS(HCBSCompliance!$I$2:$I$455,$A21, HCBSCompliance!$D$2:$D$455, "*905*", HCBSCompliance!$G$2:$G$455,"*Submitted*", HCBSCompliance!$EM$2:$EM$455,"*Partially*")   + COUNTIFS(HCBSCompliance!$I$2:$I$455,$A21, HCBSCompliance!$D$2:$D$455, "*915*", HCBSCompliance!$G$2:$G$455,"*Submitted*", HCBSCompliance!$EM$2:$EM$455,"*Partially*")   + COUNTIFS(HCBSCompliance!$I$2:$I$455,$A21, HCBSCompliance!$D$2:$D$455, "*910*", HCBSCompliance!$G$2:$G$455,"*Submitted*", HCBSCompliance!$EM$2:$EM$455,"*Partially*")   + COUNTIFS(HCBSCompliance!$I$2:$I$455,$A21, HCBSCompliance!$D$2:$D$455, "*920*", HCBSCompliance!$G$2:$G$455,"*Submitted*", HCBSCompliance!$EM$2:$EM$455,"*Partially*")   + COUNTIFS(HCBSCompliance!$I$2:$I$455,$A21, HCBSCompliance!$D$2:$D$455, "096", HCBSCompliance!$G$2:$G$455,"*Completed*", HCBSCompliance!$EM$2:$EM$455,"*No*")   + COUNTIFS(HCBSCompliance!$I$2:$I$455,$A21, HCBSCompliance!$D$2:$D$455, "*113*", HCBSCompliance!$G$2:$G$455,"*Completed*", HCBSCompliance!$EM$2:$EM$455,"*No*")   + COUNTIFS(HCBSCompliance!$I$2:$I$455,$A21, HCBSCompliance!$D$2:$D$455, "*904*", HCBSCompliance!$G$2:$G$455,"*Completed*", HCBSCompliance!$EM$2:$EM$455,"*No*")   + COUNTIFS(HCBSCompliance!$I$2:$I$455,$A21, HCBSCompliance!$D$2:$D$455, "*905*", HCBSCompliance!$G$2:$G$455,"*Completed*", HCBSCompliance!$EM$2:$EM$455,"*No*")   + COUNTIFS(HCBSCompliance!$I$2:$I$455,$A21, HCBSCompliance!$D$2:$D$455, "*915*", HCBSCompliance!$G$2:$G$455,"*Completed*", HCBSCompliance!$EM$2:$EM$455,"*No*")   + COUNTIFS(HCBSCompliance!$I$2:$I$455,$A21, HCBSCompliance!$D$2:$D$455, "*910*", HCBSCompliance!$G$2:$G$455,"*Completed*", HCBSCompliance!$EM$2:$EM$455,"*No*")   + COUNTIFS(HCBSCompliance!$I$2:$I$455,$A21, HCBSCompliance!$D$2:$D$455, "*920*", HCBSCompliance!$G$2:$G$455,"*Completed*", HCBSCompliance!$EM$2:$EM$455,"*No*")   + COUNTIFS(HCBSCompliance!$I$2:$I$455,$A21, HCBSCompliance!$D$2:$D$455, "096", HCBSCompliance!$G$2:$G$455,"*Submitted*", HCBSCompliance!$EM$2:$EM$455,"*No*")   + COUNTIFS(HCBSCompliance!$I$2:$I$455,$A21, HCBSCompliance!$D$2:$D$455, "*113*", HCBSCompliance!$G$2:$G$455,"*Submitted*", HCBSCompliance!$EM$2:$EM$455,"*No*")   + COUNTIFS(HCBSCompliance!$I$2:$I$455,$A21, HCBSCompliance!$D$2:$D$455, "*904*", HCBSCompliance!$G$2:$G$455,"*Submitted*", HCBSCompliance!$EM$2:$EM$455,"*No*")   + COUNTIFS(HCBSCompliance!$I$2:$I$455,$A21, HCBSCompliance!$D$2:$D$455, "*905*", HCBSCompliance!$G$2:$G$455,"*Submitted*", HCBSCompliance!$EM$2:$EM$455,"*No*")   + COUNTIFS(HCBSCompliance!$I$2:$I$455,$A21, HCBSCompliance!$D$2:$D$455, "*915*", HCBSCompliance!$G$2:$G$455,"*Submitted*", HCBSCompliance!$EM$2:$EM$455,"*No*")   + COUNTIFS(HCBSCompliance!$I$2:$I$455,$A21, HCBSCompliance!$D$2:$D$455, "*910*", HCBSCompliance!$G$2:$G$455,"*Submitted*", HCBSCompliance!$EM$2:$EM$455,"*No*")   + COUNTIFS(HCBSCompliance!$I$2:$I$455,$A21, HCBSCompliance!$D$2:$D$455, "*920*", HCBSCompliance!$G$2:$G$455,"*Submitted*", HCBSCompliance!$EM$2:$EM$455,"*No*")</f>
        <v>0</v>
      </c>
      <c r="Q21" s="55">
        <f>COUNTIFS(HCBSCompliance!$I$2:$I$455,$A21, HCBSCompliance!$D$2:$D$455, "096", HCBSCompliance!$G$2:$G$455,"*Completed*", HCBSCompliance!$ES$2:$ES$455,"*Partially*")   + COUNTIFS(HCBSCompliance!$I$2:$I$455,$A21, HCBSCompliance!$D$2:$D$455, "*113*", HCBSCompliance!$G$2:$G$455,"*Completed*", HCBSCompliance!$ES$2:$ES$455,"*Partially*")   + COUNTIFS(HCBSCompliance!$I$2:$I$455,$A21, HCBSCompliance!$D$2:$D$455, "*904*", HCBSCompliance!$G$2:$G$455,"*Completed*", HCBSCompliance!$ES$2:$ES$455,"*Partially*")   + COUNTIFS(HCBSCompliance!$I$2:$I$455,$A21, HCBSCompliance!$D$2:$D$455, "*905*", HCBSCompliance!$G$2:$G$455,"*Completed*", HCBSCompliance!$ES$2:$ES$455,"*Partially*")   + COUNTIFS(HCBSCompliance!$I$2:$I$455,$A21, HCBSCompliance!$D$2:$D$455, "*915*", HCBSCompliance!$G$2:$G$455,"*Completed*", HCBSCompliance!$ES$2:$ES$455,"*Partially*")   + COUNTIFS(HCBSCompliance!$I$2:$I$455,$A21, HCBSCompliance!$D$2:$D$455, "*910*", HCBSCompliance!$G$2:$G$455,"*Completed*", HCBSCompliance!$ES$2:$ES$455,"*Partially*")   + COUNTIFS(HCBSCompliance!$I$2:$I$455,$A21, HCBSCompliance!$D$2:$D$455, "*920*", HCBSCompliance!$G$2:$G$455,"*Completed*", HCBSCompliance!$ES$2:$ES$455,"*Partially*")   + COUNTIFS(HCBSCompliance!$I$2:$I$455,$A21, HCBSCompliance!$D$2:$D$455, "096", HCBSCompliance!$G$2:$G$455,"*Submitted*", HCBSCompliance!$ES$2:$ES$455,"*Partially*")   + COUNTIFS(HCBSCompliance!$I$2:$I$455,$A21, HCBSCompliance!$D$2:$D$455, "*113*", HCBSCompliance!$G$2:$G$455,"*Submitted*", HCBSCompliance!$ES$2:$ES$455,"*Partially*")   + COUNTIFS(HCBSCompliance!$I$2:$I$455,$A21, HCBSCompliance!$D$2:$D$455, "*904*", HCBSCompliance!$G$2:$G$455,"*Submitted*", HCBSCompliance!$ES$2:$ES$455,"*Partially*")   + COUNTIFS(HCBSCompliance!$I$2:$I$455,$A21, HCBSCompliance!$D$2:$D$455, "*905*", HCBSCompliance!$G$2:$G$455,"*Submitted*", HCBSCompliance!$ES$2:$ES$455,"*Partially*")   + COUNTIFS(HCBSCompliance!$I$2:$I$455,$A21, HCBSCompliance!$D$2:$D$455, "*915*", HCBSCompliance!$G$2:$G$455,"*Submitted*", HCBSCompliance!$ES$2:$ES$455,"*Partially*")   + COUNTIFS(HCBSCompliance!$I$2:$I$455,$A21, HCBSCompliance!$D$2:$D$455, "*910*", HCBSCompliance!$G$2:$G$455,"*Submitted*", HCBSCompliance!$ES$2:$ES$455,"*Partially*")   + COUNTIFS(HCBSCompliance!$I$2:$I$455,$A21, HCBSCompliance!$D$2:$D$455, "*920*", HCBSCompliance!$G$2:$G$455,"*Submitted*", HCBSCompliance!$ES$2:$ES$455,"*Partially*")   + COUNTIFS(HCBSCompliance!$I$2:$I$455,$A21, HCBSCompliance!$D$2:$D$455, "096", HCBSCompliance!$G$2:$G$455,"*Completed*", HCBSCompliance!$ES$2:$ES$455,"*No*")   + COUNTIFS(HCBSCompliance!$I$2:$I$455,$A21, HCBSCompliance!$D$2:$D$455, "*113*", HCBSCompliance!$G$2:$G$455,"*Completed*", HCBSCompliance!$ES$2:$ES$455,"*No*")   + COUNTIFS(HCBSCompliance!$I$2:$I$455,$A21, HCBSCompliance!$D$2:$D$455, "*904*", HCBSCompliance!$G$2:$G$455,"*Completed*", HCBSCompliance!$ES$2:$ES$455,"*No*")   + COUNTIFS(HCBSCompliance!$I$2:$I$455,$A21, HCBSCompliance!$D$2:$D$455, "*905*", HCBSCompliance!$G$2:$G$455,"*Completed*", HCBSCompliance!$ES$2:$ES$455,"*No*")   + COUNTIFS(HCBSCompliance!$I$2:$I$455,$A21, HCBSCompliance!$D$2:$D$455, "*915*", HCBSCompliance!$G$2:$G$455,"*Completed*", HCBSCompliance!$ES$2:$ES$455,"*No*")   + COUNTIFS(HCBSCompliance!$I$2:$I$455,$A21, HCBSCompliance!$D$2:$D$455, "*910*", HCBSCompliance!$G$2:$G$455,"*Completed*", HCBSCompliance!$ES$2:$ES$455,"*No*")   + COUNTIFS(HCBSCompliance!$I$2:$I$455,$A21, HCBSCompliance!$D$2:$D$455, "*920*", HCBSCompliance!$G$2:$G$455,"*Completed*", HCBSCompliance!$ES$2:$ES$455,"*No*")   + COUNTIFS(HCBSCompliance!$I$2:$I$455,$A21, HCBSCompliance!$D$2:$D$455, "096", HCBSCompliance!$G$2:$G$455,"*Submitted*", HCBSCompliance!$ES$2:$ES$455,"*No*")   + COUNTIFS(HCBSCompliance!$I$2:$I$455,$A21, HCBSCompliance!$D$2:$D$455, "*113*", HCBSCompliance!$G$2:$G$455,"*Submitted*", HCBSCompliance!$ES$2:$ES$455,"*No*")   + COUNTIFS(HCBSCompliance!$I$2:$I$455,$A21, HCBSCompliance!$D$2:$D$455, "*904*", HCBSCompliance!$G$2:$G$455,"*Submitted*", HCBSCompliance!$ES$2:$ES$455,"*No*")   + COUNTIFS(HCBSCompliance!$I$2:$I$455,$A21, HCBSCompliance!$D$2:$D$455, "*905*", HCBSCompliance!$G$2:$G$455,"*Submitted*", HCBSCompliance!$ES$2:$ES$455,"*No*")   + COUNTIFS(HCBSCompliance!$I$2:$I$455,$A21, HCBSCompliance!$D$2:$D$455, "*915*", HCBSCompliance!$G$2:$G$455,"*Submitted*", HCBSCompliance!$ES$2:$ES$455,"*No*")   + COUNTIFS(HCBSCompliance!$I$2:$I$455,$A21, HCBSCompliance!$D$2:$D$455, "*910*", HCBSCompliance!$G$2:$G$455,"*Submitted*", HCBSCompliance!$ES$2:$ES$455,"*No*")   + COUNTIFS(HCBSCompliance!$I$2:$I$455,$A21, HCBSCompliance!$D$2:$D$455, "*920*", HCBSCompliance!$G$2:$G$455,"*Submitted*", HCBSCompliance!$ES$2:$ES$455,"*No*")</f>
        <v>0</v>
      </c>
      <c r="R21" s="55">
        <f>COUNTIFS(HCBSCompliance!$I$2:$I$455,$A21, HCBSCompliance!$D$2:$D$455, "096", HCBSCompliance!$G$2:$G$455,"*Completed*", HCBSCompliance!$EY$2:$EY$455,"*Partially*")   + COUNTIFS(HCBSCompliance!$I$2:$I$455,$A21, HCBSCompliance!$D$2:$D$455, "*113*", HCBSCompliance!$G$2:$G$455,"*Completed*", HCBSCompliance!$EY$2:$EY$455,"*Partially*")   + COUNTIFS(HCBSCompliance!$I$2:$I$455,$A21, HCBSCompliance!$D$2:$D$455, "*904*", HCBSCompliance!$G$2:$G$455,"*Completed*", HCBSCompliance!$EY$2:$EY$455,"*Partially*")   + COUNTIFS(HCBSCompliance!$I$2:$I$455,$A21, HCBSCompliance!$D$2:$D$455, "*905*", HCBSCompliance!$G$2:$G$455,"*Completed*", HCBSCompliance!$EY$2:$EY$455,"*Partially*")   + COUNTIFS(HCBSCompliance!$I$2:$I$455,$A21, HCBSCompliance!$D$2:$D$455, "*915*", HCBSCompliance!$G$2:$G$455,"*Completed*", HCBSCompliance!$EY$2:$EY$455,"*Partially*")   + COUNTIFS(HCBSCompliance!$I$2:$I$455,$A21, HCBSCompliance!$D$2:$D$455, "*910*", HCBSCompliance!$G$2:$G$455,"*Completed*", HCBSCompliance!$EY$2:$EY$455,"*Partially*")   + COUNTIFS(HCBSCompliance!$I$2:$I$455,$A21, HCBSCompliance!$D$2:$D$455, "*920*", HCBSCompliance!$G$2:$G$455,"*Completed*", HCBSCompliance!$EY$2:$EY$455,"*Partially*")   + COUNTIFS(HCBSCompliance!$I$2:$I$455,$A21, HCBSCompliance!$D$2:$D$455, "096", HCBSCompliance!$G$2:$G$455,"*Submitted*", HCBSCompliance!$EY$2:$EY$455,"*Partially*")   + COUNTIFS(HCBSCompliance!$I$2:$I$455,$A21, HCBSCompliance!$D$2:$D$455, "*113*", HCBSCompliance!$G$2:$G$455,"*Submitted*", HCBSCompliance!$EY$2:$EY$455,"*Partially*")   + COUNTIFS(HCBSCompliance!$I$2:$I$455,$A21, HCBSCompliance!$D$2:$D$455, "*904*", HCBSCompliance!$G$2:$G$455,"*Submitted*", HCBSCompliance!$EY$2:$EY$455,"*Partially*")   + COUNTIFS(HCBSCompliance!$I$2:$I$455,$A21, HCBSCompliance!$D$2:$D$455, "*905*", HCBSCompliance!$G$2:$G$455,"*Submitted*", HCBSCompliance!$EY$2:$EY$455,"*Partially*")   + COUNTIFS(HCBSCompliance!$I$2:$I$455,$A21, HCBSCompliance!$D$2:$D$455, "*915*", HCBSCompliance!$G$2:$G$455,"*Submitted*", HCBSCompliance!$EY$2:$EY$455,"*Partially*")   + COUNTIFS(HCBSCompliance!$I$2:$I$455,$A21, HCBSCompliance!$D$2:$D$455, "*910*", HCBSCompliance!$G$2:$G$455,"*Submitted*", HCBSCompliance!$EY$2:$EY$455,"*Partially*")   + COUNTIFS(HCBSCompliance!$I$2:$I$455,$A21, HCBSCompliance!$D$2:$D$455, "*920*", HCBSCompliance!$G$2:$G$455,"*Submitted*", HCBSCompliance!$EY$2:$EY$455,"*Partially*")   + COUNTIFS(HCBSCompliance!$I$2:$I$455,$A21, HCBSCompliance!$D$2:$D$455, "096", HCBSCompliance!$G$2:$G$455,"*Completed*", HCBSCompliance!$EY$2:$EY$455,"*No*")   + COUNTIFS(HCBSCompliance!$I$2:$I$455,$A21, HCBSCompliance!$D$2:$D$455, "*113*", HCBSCompliance!$G$2:$G$455,"*Completed*", HCBSCompliance!$EY$2:$EY$455,"*No*")   + COUNTIFS(HCBSCompliance!$I$2:$I$455,$A21, HCBSCompliance!$D$2:$D$455, "*904*", HCBSCompliance!$G$2:$G$455,"*Completed*", HCBSCompliance!$EY$2:$EY$455,"*No*")   + COUNTIFS(HCBSCompliance!$I$2:$I$455,$A21, HCBSCompliance!$D$2:$D$455, "*905*", HCBSCompliance!$G$2:$G$455,"*Completed*", HCBSCompliance!$EY$2:$EY$455,"*No*")   + COUNTIFS(HCBSCompliance!$I$2:$I$455,$A21, HCBSCompliance!$D$2:$D$455, "*915*", HCBSCompliance!$G$2:$G$455,"*Completed*", HCBSCompliance!$EY$2:$EY$455,"*No*")   + COUNTIFS(HCBSCompliance!$I$2:$I$455,$A21, HCBSCompliance!$D$2:$D$455, "*910*", HCBSCompliance!$G$2:$G$455,"*Completed*", HCBSCompliance!$EY$2:$EY$455,"*No*")   + COUNTIFS(HCBSCompliance!$I$2:$I$455,$A21, HCBSCompliance!$D$2:$D$455, "*920*", HCBSCompliance!$G$2:$G$455,"*Completed*", HCBSCompliance!$EY$2:$EY$455,"*No*")   + COUNTIFS(HCBSCompliance!$I$2:$I$455,$A21, HCBSCompliance!$D$2:$D$455, "096", HCBSCompliance!$G$2:$G$455,"*Submitted*", HCBSCompliance!$EY$2:$EY$455,"*No*")   + COUNTIFS(HCBSCompliance!$I$2:$I$455,$A21, HCBSCompliance!$D$2:$D$455, "*113*", HCBSCompliance!$G$2:$G$455,"*Submitted*", HCBSCompliance!$EY$2:$EY$455,"*No*")   + COUNTIFS(HCBSCompliance!$I$2:$I$455,$A21, HCBSCompliance!$D$2:$D$455, "*904*", HCBSCompliance!$G$2:$G$455,"*Submitted*", HCBSCompliance!$EY$2:$EY$455,"*No*")   + COUNTIFS(HCBSCompliance!$I$2:$I$455,$A21, HCBSCompliance!$D$2:$D$455, "*905*", HCBSCompliance!$G$2:$G$455,"*Submitted*", HCBSCompliance!$EY$2:$EY$455,"*No*")   + COUNTIFS(HCBSCompliance!$I$2:$I$455,$A21, HCBSCompliance!$D$2:$D$455, "*915*", HCBSCompliance!$G$2:$G$455,"*Submitted*", HCBSCompliance!$EY$2:$EY$455,"*No*")   + COUNTIFS(HCBSCompliance!$I$2:$I$455,$A21, HCBSCompliance!$D$2:$D$455, "*910*", HCBSCompliance!$G$2:$G$455,"*Submitted*", HCBSCompliance!$EY$2:$EY$455,"*No*")   + COUNTIFS(HCBSCompliance!$I$2:$I$455,$A21, HCBSCompliance!$D$2:$D$455, "*920*", HCBSCompliance!$G$2:$G$455,"*Submitted*", HCBSCompliance!$EY$2:$EY$455,"*No*")</f>
        <v>0</v>
      </c>
    </row>
    <row r="22" spans="1:64" hidden="1" x14ac:dyDescent="0.2">
      <c r="A22" s="54" t="s">
        <v>255</v>
      </c>
      <c r="B22" s="55">
        <f>COUNTIFS(HCBSCompliance!$I$2:$I$455,$A22, HCBSCompliance!$D$2:$D$455, "096")  +COUNTIFS(HCBSCompliance!$I$2:$I$455,$A22, HCBSCompliance!$D$2:$D$455, "*113*")  +COUNTIFS(HCBSCompliance!$I$2:$I$455,$A22, HCBSCompliance!$D$2:$D$455, "*904*")  +COUNTIFS(HCBSCompliance!$I$2:$I$455,$A22, HCBSCompliance!$D$2:$D$455, "*905*")  +COUNTIFS(HCBSCompliance!$I$2:$I$455,$A22, HCBSCompliance!$D$2:$D$455, "*915*")  +COUNTIFS(HCBSCompliance!$I$2:$I$455,$A22, HCBSCompliance!$D$2:$D$455, "*910*")  +COUNTIFS(HCBSCompliance!$I$2:$I$455,$A22, HCBSCompliance!$D$2:$D$455, "*920*")</f>
        <v>0</v>
      </c>
      <c r="C22" s="55">
        <f>COUNTIFS(HCBSCompliance!$I$2:$I$455,$A22, HCBSCompliance!$D$2:$D$455, "096", HCBSCompliance!$G$2:$G$455,"*Completed*")  +COUNTIFS(HCBSCompliance!$I$2:$I$455,$A22, HCBSCompliance!$D$2:$D$455, "*113*", HCBSCompliance!$G$2:$G$455,"*Completed*")  +COUNTIFS(HCBSCompliance!$I$2:$I$455,$A22, HCBSCompliance!$D$2:$D$455, "*904*", HCBSCompliance!$G$2:$G$455,"*Completed*")  +COUNTIFS(HCBSCompliance!$I$2:$I$455,$A22, HCBSCompliance!$D$2:$D$455, "*905*", HCBSCompliance!$G$2:$G$455,"*Completed*")  +COUNTIFS(HCBSCompliance!$I$2:$I$455,$A22, HCBSCompliance!$D$2:$D$455, "*915*", HCBSCompliance!$G$2:$G$455,"*Completed*")  +COUNTIFS(HCBSCompliance!$I$2:$I$455,$A22, HCBSCompliance!$D$2:$D$455, "*910*", HCBSCompliance!$G$2:$G$455,"*Completed*")  +COUNTIFS(HCBSCompliance!$I$2:$I$455,$A22, HCBSCompliance!$D$2:$D$455, "*920*", HCBSCompliance!$G$2:$G$455,"*Completed*")  +COUNTIFS(HCBSCompliance!$I$2:$I$455,$A22, HCBSCompliance!$D$2:$D$455, "096", HCBSCompliance!$G$2:$G$455,"*Submitted*")  +COUNTIFS(HCBSCompliance!$I$2:$I$455,$A22, HCBSCompliance!$D$2:$D$455, "*113*", HCBSCompliance!$G$2:$G$455,"*Submitted*")  +COUNTIFS(HCBSCompliance!$I$2:$I$455,$A22, HCBSCompliance!$D$2:$D$455, "*904*", HCBSCompliance!$G$2:$G$455,"*Submitted*")  +COUNTIFS(HCBSCompliance!$I$2:$I$455,$A22, HCBSCompliance!$D$2:$D$455, "*905*", HCBSCompliance!$G$2:$G$455,"*Submitted*")  +COUNTIFS(HCBSCompliance!$I$2:$I$455,$A22, HCBSCompliance!$D$2:$D$455, "*915*", HCBSCompliance!$G$2:$G$455,"*Submitted*")  +COUNTIFS(HCBSCompliance!$I$2:$I$455,$A22, HCBSCompliance!$D$2:$D$455, "*910*", HCBSCompliance!$G$2:$G$455,"*Submitted*")  +COUNTIFS(HCBSCompliance!$I$2:$I$455,$A22, HCBSCompliance!$D$2:$D$455, "*920*", HCBSCompliance!$G$2:$G$455,"*Submitted*")</f>
        <v>0</v>
      </c>
      <c r="D22" s="56" t="str">
        <f t="shared" si="0"/>
        <v>n/a</v>
      </c>
      <c r="E22" s="56" t="str">
        <f>IFERROR((COUNTIFS(HCBSCompliance!$I$2:$I$455,$A22, HCBSCompliance!$D$2:$D$455, "096", HCBSCompliance!$FA$2:$FA$455,"*no*", HCBSCompliance!$G$2:$G$455, "*Completed*") + COUNTIFS(HCBSCompliance!$I$2:$I$455,$A22, HCBSCompliance!$D$2:$D$455, "*113*", HCBSCompliance!$FA$2:$FA$455,"*no*", HCBSCompliance!$G$2:$G$455, "*Completed*") + COUNTIFS(HCBSCompliance!$I$2:$I$455,$A22, HCBSCompliance!$D$2:$D$455, "*904*", HCBSCompliance!$FA$2:$FA$455,"*no*", HCBSCompliance!$G$2:$G$455, "*Completed*") + COUNTIFS(HCBSCompliance!$I$2:$I$455,$A22, HCBSCompliance!$D$2:$D$455, "*905*", HCBSCompliance!$FA$2:$FA$455,"*no*", HCBSCompliance!$G$2:$G$455, "*Completed*") + COUNTIFS(HCBSCompliance!$I$2:$I$455,$A22, HCBSCompliance!$D$2:$D$455, "*915*", HCBSCompliance!$FA$2:$FA$455,"*no*", HCBSCompliance!$G$2:$G$455, "*Completed*") + COUNTIFS(HCBSCompliance!$I$2:$I$455,$A22, HCBSCompliance!$D$2:$D$455, "*910*", HCBSCompliance!$FA$2:$FA$455,"*no*", HCBSCompliance!$G$2:$G$455, "*Completed*") + COUNTIFS(HCBSCompliance!$I$2:$I$455,$A22, HCBSCompliance!$D$2:$D$455, "*920*", HCBSCompliance!$FA$2:$FA$455,"*no*", HCBSCompliance!$G$2:$G$455, "*Completed*") + COUNTIFS(HCBSCompliance!$I$2:$I$455,$A22, HCBSCompliance!$D$2:$D$455, "096", HCBSCompliance!$FA$2:$FA$455,"*no*", HCBSCompliance!$G$2:$G$455, "*Submitted*") + COUNTIFS(HCBSCompliance!$I$2:$I$455,$A22, HCBSCompliance!$D$2:$D$455, "*113*", HCBSCompliance!$FA$2:$FA$455,"*no*", HCBSCompliance!$G$2:$G$455, "*Submitted*") + COUNTIFS(HCBSCompliance!$I$2:$I$455,$A22, HCBSCompliance!$D$2:$D$455, "*904*", HCBSCompliance!$FA$2:$FA$455,"*no*", HCBSCompliance!$G$2:$G$455, "*Submitted*") + COUNTIFS(HCBSCompliance!$I$2:$I$455,$A22, HCBSCompliance!$D$2:$D$455, "*905*", HCBSCompliance!$FA$2:$FA$455,"*no*", HCBSCompliance!$G$2:$G$455, "*Submitted*") + COUNTIFS(HCBSCompliance!$I$2:$I$455,$A22, HCBSCompliance!$D$2:$D$455, "*915*", HCBSCompliance!$FA$2:$FA$455,"*no*", HCBSCompliance!$G$2:$G$455, "*Submitted*") + COUNTIFS(HCBSCompliance!$I$2:$I$455,$A22, HCBSCompliance!$D$2:$D$455, "*910*", HCBSCompliance!$FA$2:$FA$455,"*no*", HCBSCompliance!$G$2:$G$455, "*Submitted*") + COUNTIFS(HCBSCompliance!$I$2:$I$455,$A22, HCBSCompliance!$D$2:$D$455, "*920*", HCBSCompliance!$FA$2:$FA$455,"*no*", HCBSCompliance!$G$2:$G$455, "*Submitted*"))  /  $C22, "n/a")</f>
        <v>n/a</v>
      </c>
      <c r="F22" s="56" t="str">
        <f>IFERROR((COUNTIFS(HCBSCompliance!$I$2:$I$455,$A22, HCBSCompliance!$D$2:$D$455, "096", HCBSCompliance!$FA$2:$FA$455,"*yes*", HCBSCompliance!$G$2:$G$455, "*Completed*") + COUNTIFS(HCBSCompliance!$I$2:$I$455,$A22, HCBSCompliance!$D$2:$D$455, "*113*", HCBSCompliance!$FA$2:$FA$455,"*yes*", HCBSCompliance!$G$2:$G$455, "*Completed*") + COUNTIFS(HCBSCompliance!$I$2:$I$455,$A22, HCBSCompliance!$D$2:$D$455, "*904*", HCBSCompliance!$FA$2:$FA$455,"*yes*", HCBSCompliance!$G$2:$G$455, "*Completed*") + COUNTIFS(HCBSCompliance!$I$2:$I$455,$A22, HCBSCompliance!$D$2:$D$455, "*905*", HCBSCompliance!$FA$2:$FA$455,"*yes*", HCBSCompliance!$G$2:$G$455, "*Completed*") + COUNTIFS(HCBSCompliance!$I$2:$I$455,$A22, HCBSCompliance!$D$2:$D$455, "*915*", HCBSCompliance!$FA$2:$FA$455,"*yes*", HCBSCompliance!$G$2:$G$455, "*Completed*") + COUNTIFS(HCBSCompliance!$I$2:$I$455,$A22, HCBSCompliance!$D$2:$D$455, "*910*", HCBSCompliance!$FA$2:$FA$455,"*yes*", HCBSCompliance!$G$2:$G$455, "*Completed*") + COUNTIFS(HCBSCompliance!$I$2:$I$455,$A22, HCBSCompliance!$D$2:$D$455, "*920*", HCBSCompliance!$FA$2:$FA$455,"*yes*", HCBSCompliance!$G$2:$G$455, "*Completed*") + COUNTIFS(HCBSCompliance!$I$2:$I$455,$A22, HCBSCompliance!$D$2:$D$455, "096", HCBSCompliance!$FA$2:$FA$455,"*yes*", HCBSCompliance!$G$2:$G$455, "*Submitted*") + COUNTIFS(HCBSCompliance!$I$2:$I$455,$A22, HCBSCompliance!$D$2:$D$455, "*113*", HCBSCompliance!$FA$2:$FA$455,"*yes*", HCBSCompliance!$G$2:$G$455, "*Submitted*") + COUNTIFS(HCBSCompliance!$I$2:$I$455,$A22, HCBSCompliance!$D$2:$D$455, "*904*", HCBSCompliance!$FA$2:$FA$455,"*yes*", HCBSCompliance!$G$2:$G$455, "*Submitted*") + COUNTIFS(HCBSCompliance!$I$2:$I$455,$A22, HCBSCompliance!$D$2:$D$455, "*905*", HCBSCompliance!$FA$2:$FA$455,"*yes*", HCBSCompliance!$G$2:$G$455, "*Submitted*") + COUNTIFS(HCBSCompliance!$I$2:$I$455,$A22, HCBSCompliance!$D$2:$D$455, "*915*", HCBSCompliance!$FA$2:$FA$455,"*yes*", HCBSCompliance!$G$2:$G$455, "*Submitted*") + COUNTIFS(HCBSCompliance!$I$2:$I$455,$A22, HCBSCompliance!$D$2:$D$455, "*910*", HCBSCompliance!$FA$2:$FA$455,"*yes*", HCBSCompliance!$G$2:$G$455, "*Submitted*") + COUNTIFS(HCBSCompliance!$I$2:$I$455,$A22, HCBSCompliance!$D$2:$D$455, "*920*", HCBSCompliance!$FA$2:$FA$455,"*yes*", HCBSCompliance!$G$2:$G$455, "*Submitted*"))  /  $C22, "n/a")</f>
        <v>n/a</v>
      </c>
      <c r="G22" s="57" t="str">
        <f>IFERROR((COUNTIFS(HCBSCompliance!$D$2:$D$455, "096", HCBSCompliance!$I$2:$I$455, $A22, HCBSCompliance!$G$2:$G$455, "*Completed*", HCBSCompliance!$FE$2:$FE$455, "TRUE") + COUNTIFS(HCBSCompliance!$D$2:$D$455, "*113*", HCBSCompliance!$I$2:$I$455, $A22, HCBSCompliance!$G$2:$G$455, "*Completed*", HCBSCompliance!$FE$2:$FE$455, "TRUE") + COUNTIFS(HCBSCompliance!$D$2:$D$455, "*904*", HCBSCompliance!$I$2:$I$455, $A22, HCBSCompliance!$G$2:$G$455, "*Completed*", HCBSCompliance!$FE$2:$FE$455, "TRUE") + COUNTIFS(HCBSCompliance!$D$2:$D$455, "*905*", HCBSCompliance!$I$2:$I$455, $A22, HCBSCompliance!$G$2:$G$455, "*Completed*", HCBSCompliance!$FE$2:$FE$455, "TRUE") + COUNTIFS(HCBSCompliance!$D$2:$D$455, "*915*", HCBSCompliance!$I$2:$I$455, $A22, HCBSCompliance!$G$2:$G$455, "*Completed*", HCBSCompliance!$FE$2:$FE$455, "TRUE") + COUNTIFS(HCBSCompliance!$D$2:$D$455, "*910*", HCBSCompliance!$I$2:$I$455, $A22, HCBSCompliance!$G$2:$G$455, "*Completed*", HCBSCompliance!$FE$2:$FE$455, "TRUE") + COUNTIFS(HCBSCompliance!$D$2:$D$455, "*920*", HCBSCompliance!$I$2:$I$455, $A22, HCBSCompliance!$G$2:$G$455, "*Completed*", HCBSCompliance!$FE$2:$FE$455, "TRUE") + COUNTIFS(HCBSCompliance!$D$2:$D$455, "096", HCBSCompliance!$I$2:$I$455, $A22, HCBSCompliance!$G$2:$G$455, "*Submitted*", HCBSCompliance!$FE$2:$FE$455, "TRUE") + COUNTIFS(HCBSCompliance!$D$2:$D$455, "*113*", HCBSCompliance!$I$2:$I$455, $A22, HCBSCompliance!$G$2:$G$455, "*Submitted*", HCBSCompliance!$FE$2:$FE$455, "TRUE") + COUNTIFS(HCBSCompliance!$D$2:$D$455, "*904*", HCBSCompliance!$I$2:$I$455, $A22, HCBSCompliance!$G$2:$G$455, "*Submitted*", HCBSCompliance!$FE$2:$FE$455, "TRUE") + COUNTIFS(HCBSCompliance!$D$2:$D$455, "*905*", HCBSCompliance!$I$2:$I$455, $A22, HCBSCompliance!$G$2:$G$455, "*Submitted*", HCBSCompliance!$FE$2:$FE$455, "TRUE") + COUNTIFS(HCBSCompliance!$D$2:$D$455, "*915*", HCBSCompliance!$I$2:$I$455, $A22, HCBSCompliance!$G$2:$G$455, "*Submitted*", HCBSCompliance!$FE$2:$FE$455, "TRUE") + COUNTIFS(HCBSCompliance!$D$2:$D$455, "*910*", HCBSCompliance!$I$2:$I$455, $A22, HCBSCompliance!$G$2:$G$455, "*Submitted*", HCBSCompliance!$FE$2:$FE$455, "TRUE") + COUNTIFS(HCBSCompliance!$D$2:$D$455, "*920*", HCBSCompliance!$I$2:$I$455, $A22, HCBSCompliance!$G$2:$G$455, "*Submitted*", HCBSCompliance!$FE$2:$FE$455, "TRUE")) /  $C22, "n/a")</f>
        <v>n/a</v>
      </c>
      <c r="H22" s="57"/>
      <c r="I22" s="55">
        <f>COUNTIFS(HCBSCompliance!$I$2:$I$455,$A22, HCBSCompliance!$D$2:$D$455, "096", HCBSCompliance!$G$2:$G$455,"*Completed*", HCBSCompliance!$BC$2:$BC$455,"*Partially*")   + COUNTIFS(HCBSCompliance!$I$2:$I$455,$A22, HCBSCompliance!$D$2:$D$455, "*113*", HCBSCompliance!$G$2:$G$455,"*Completed*", HCBSCompliance!$BC$2:$BC$455,"*Partially*")   + COUNTIFS(HCBSCompliance!$I$2:$I$455,$A22, HCBSCompliance!$D$2:$D$455, "*904*", HCBSCompliance!$G$2:$G$455,"*Completed*", HCBSCompliance!$BC$2:$BC$455,"*Partially*")   + COUNTIFS(HCBSCompliance!$I$2:$I$455,$A22, HCBSCompliance!$D$2:$D$455, "*905*", HCBSCompliance!$G$2:$G$455,"*Completed*", HCBSCompliance!$BC$2:$BC$455,"*Partially*")   + COUNTIFS(HCBSCompliance!$I$2:$I$455,$A22, HCBSCompliance!$D$2:$D$455, "*915*", HCBSCompliance!$G$2:$G$455,"*Completed*", HCBSCompliance!$BC$2:$BC$455,"*Partially*")   + COUNTIFS(HCBSCompliance!$I$2:$I$455,$A22, HCBSCompliance!$D$2:$D$455, "*910*", HCBSCompliance!$G$2:$G$455,"*Completed*", HCBSCompliance!$BC$2:$BC$455,"*Partially*")   + COUNTIFS(HCBSCompliance!$I$2:$I$455,$A22, HCBSCompliance!$D$2:$D$455, "*920*", HCBSCompliance!$G$2:$G$455,"*Completed*", HCBSCompliance!$BC$2:$BC$455,"*Partially*")   + COUNTIFS(HCBSCompliance!$I$2:$I$455,$A22, HCBSCompliance!$D$2:$D$455, "096", HCBSCompliance!$G$2:$G$455,"*Submitted*", HCBSCompliance!$BC$2:$BC$455,"*Partially*")   + COUNTIFS(HCBSCompliance!$I$2:$I$455,$A22, HCBSCompliance!$D$2:$D$455, "*113*", HCBSCompliance!$G$2:$G$455,"*Submitted*", HCBSCompliance!$BC$2:$BC$455,"*Partially*")   + COUNTIFS(HCBSCompliance!$I$2:$I$455,$A22, HCBSCompliance!$D$2:$D$455, "*904*", HCBSCompliance!$G$2:$G$455,"*Submitted*", HCBSCompliance!$BC$2:$BC$455,"*Partially*")   + COUNTIFS(HCBSCompliance!$I$2:$I$455,$A22, HCBSCompliance!$D$2:$D$455, "*905*", HCBSCompliance!$G$2:$G$455,"*Submitted*", HCBSCompliance!$BC$2:$BC$455,"*Partially*")   + COUNTIFS(HCBSCompliance!$I$2:$I$455,$A22, HCBSCompliance!$D$2:$D$455, "*915*", HCBSCompliance!$G$2:$G$455,"*Submitted*", HCBSCompliance!$BC$2:$BC$455,"*Partially*")   + COUNTIFS(HCBSCompliance!$I$2:$I$455,$A22, HCBSCompliance!$D$2:$D$455, "*910*", HCBSCompliance!$G$2:$G$455,"*Submitted*", HCBSCompliance!$BC$2:$BC$455,"*Partially*")   + COUNTIFS(HCBSCompliance!$I$2:$I$455,$A22, HCBSCompliance!$D$2:$D$455, "*920*", HCBSCompliance!$G$2:$G$455,"*Submitted*", HCBSCompliance!$BC$2:$BC$455,"*Partially*")   + COUNTIFS(HCBSCompliance!$I$2:$I$455,$A22, HCBSCompliance!$D$2:$D$455, "096", HCBSCompliance!$G$2:$G$455,"*Completed*", HCBSCompliance!$BC$2:$BC$455,"*NotMet*")   + COUNTIFS(HCBSCompliance!$I$2:$I$455,$A22, HCBSCompliance!$D$2:$D$455, "*113*", HCBSCompliance!$G$2:$G$455,"*Completed*", HCBSCompliance!$BC$2:$BC$455,"*NotMet*")   + COUNTIFS(HCBSCompliance!$I$2:$I$455,$A22, HCBSCompliance!$D$2:$D$455, "*904*", HCBSCompliance!$G$2:$G$455,"*Completed*", HCBSCompliance!$BC$2:$BC$455,"*NotMet*")   + COUNTIFS(HCBSCompliance!$I$2:$I$455,$A22, HCBSCompliance!$D$2:$D$455, "*905*", HCBSCompliance!$G$2:$G$455,"*Completed*", HCBSCompliance!$BC$2:$BC$455,"*NotMet*")   + COUNTIFS(HCBSCompliance!$I$2:$I$455,$A22, HCBSCompliance!$D$2:$D$455, "*915*", HCBSCompliance!$G$2:$G$455,"*Completed*", HCBSCompliance!$BC$2:$BC$455,"*NotMet*")   + COUNTIFS(HCBSCompliance!$I$2:$I$455,$A22, HCBSCompliance!$D$2:$D$455, "*910*", HCBSCompliance!$G$2:$G$455,"*Completed*", HCBSCompliance!$BC$2:$BC$455,"*NotMet*")   + COUNTIFS(HCBSCompliance!$I$2:$I$455,$A22, HCBSCompliance!$D$2:$D$455, "*920*", HCBSCompliance!$G$2:$G$455,"*Completed*", HCBSCompliance!$BC$2:$BC$455,"*NotMet*")   + COUNTIFS(HCBSCompliance!$I$2:$I$455,$A22, HCBSCompliance!$D$2:$D$455, "096", HCBSCompliance!$G$2:$G$455,"*Submitted*", HCBSCompliance!$BC$2:$BC$455,"*NotMet*")   + COUNTIFS(HCBSCompliance!$I$2:$I$455,$A22, HCBSCompliance!$D$2:$D$455, "*113*", HCBSCompliance!$G$2:$G$455,"*Submitted*", HCBSCompliance!$BC$2:$BC$455,"*NotMet*")   + COUNTIFS(HCBSCompliance!$I$2:$I$455,$A22, HCBSCompliance!$D$2:$D$455, "*904*", HCBSCompliance!$G$2:$G$455,"*Submitted*", HCBSCompliance!$BC$2:$BC$455,"*NotMet*")   + COUNTIFS(HCBSCompliance!$I$2:$I$455,$A22, HCBSCompliance!$D$2:$D$455, "*905*", HCBSCompliance!$G$2:$G$455,"*Submitted*", HCBSCompliance!$BC$2:$BC$455,"*NotMet*")   + COUNTIFS(HCBSCompliance!$I$2:$I$455,$A22, HCBSCompliance!$D$2:$D$455, "*915*", HCBSCompliance!$G$2:$G$455,"*Submitted*", HCBSCompliance!$BC$2:$BC$455,"*NotMet*")   + COUNTIFS(HCBSCompliance!$I$2:$I$455,$A22, HCBSCompliance!$D$2:$D$455, "*910*", HCBSCompliance!$G$2:$G$455,"*Submitted*", HCBSCompliance!$BC$2:$BC$455,"*NotMet*")   + COUNTIFS(HCBSCompliance!$I$2:$I$455,$A22, HCBSCompliance!$D$2:$D$455, "*920*", HCBSCompliance!$G$2:$G$455,"*Submitted*", HCBSCompliance!$BC$2:$BC$455,"*NotMet*")</f>
        <v>0</v>
      </c>
      <c r="J22" s="55">
        <f>COUNTIFS(HCBSCompliance!$I$2:$I$455,$A22, HCBSCompliance!$D$2:$D$455, "096", HCBSCompliance!$G$2:$G$455,"*Completed*", HCBSCompliance!$BI$2:$BI$455,"*Partially*")   + COUNTIFS(HCBSCompliance!$I$2:$I$455,$A22, HCBSCompliance!$D$2:$D$455, "*113*", HCBSCompliance!$G$2:$G$455,"*Completed*", HCBSCompliance!$BI$2:$BI$455,"*Partially*")   + COUNTIFS(HCBSCompliance!$I$2:$I$455,$A22, HCBSCompliance!$D$2:$D$455, "*904*", HCBSCompliance!$G$2:$G$455,"*Completed*", HCBSCompliance!$BI$2:$BI$455,"*Partially*")   + COUNTIFS(HCBSCompliance!$I$2:$I$455,$A22, HCBSCompliance!$D$2:$D$455, "*905*", HCBSCompliance!$G$2:$G$455,"*Completed*", HCBSCompliance!$BI$2:$BI$455,"*Partially*")   + COUNTIFS(HCBSCompliance!$I$2:$I$455,$A22, HCBSCompliance!$D$2:$D$455, "*915*", HCBSCompliance!$G$2:$G$455,"*Completed*", HCBSCompliance!$BI$2:$BI$455,"*Partially*")   + COUNTIFS(HCBSCompliance!$I$2:$I$455,$A22, HCBSCompliance!$D$2:$D$455, "*910*", HCBSCompliance!$G$2:$G$455,"*Completed*", HCBSCompliance!$BI$2:$BI$455,"*Partially*")   + COUNTIFS(HCBSCompliance!$I$2:$I$455,$A22, HCBSCompliance!$D$2:$D$455, "*920*", HCBSCompliance!$G$2:$G$455,"*Completed*", HCBSCompliance!$BI$2:$BI$455,"*Partially*")   + COUNTIFS(HCBSCompliance!$I$2:$I$455,$A22, HCBSCompliance!$D$2:$D$455, "096", HCBSCompliance!$G$2:$G$455,"*Submitted*", HCBSCompliance!$BI$2:$BI$455,"*Partially*")   + COUNTIFS(HCBSCompliance!$I$2:$I$455,$A22, HCBSCompliance!$D$2:$D$455, "*113*", HCBSCompliance!$G$2:$G$455,"*Submitted*", HCBSCompliance!$BI$2:$BI$455,"*Partially*")   + COUNTIFS(HCBSCompliance!$I$2:$I$455,$A22, HCBSCompliance!$D$2:$D$455, "*904*", HCBSCompliance!$G$2:$G$455,"*Submitted*", HCBSCompliance!$BI$2:$BI$455,"*Partially*")   + COUNTIFS(HCBSCompliance!$I$2:$I$455,$A22, HCBSCompliance!$D$2:$D$455, "*905*", HCBSCompliance!$G$2:$G$455,"*Submitted*", HCBSCompliance!$BI$2:$BI$455,"*Partially*")   + COUNTIFS(HCBSCompliance!$I$2:$I$455,$A22, HCBSCompliance!$D$2:$D$455, "*915*", HCBSCompliance!$G$2:$G$455,"*Submitted*", HCBSCompliance!$BI$2:$BI$455,"*Partially*")   + COUNTIFS(HCBSCompliance!$I$2:$I$455,$A22, HCBSCompliance!$D$2:$D$455, "*910*", HCBSCompliance!$G$2:$G$455,"*Submitted*", HCBSCompliance!$BI$2:$BI$455,"*Partially*")   + COUNTIFS(HCBSCompliance!$I$2:$I$455,$A22, HCBSCompliance!$D$2:$D$455, "*920*", HCBSCompliance!$G$2:$G$455,"*Submitted*", HCBSCompliance!$BI$2:$BI$455,"*Partially*")   + COUNTIFS(HCBSCompliance!$I$2:$I$455,$A22, HCBSCompliance!$D$2:$D$455, "096", HCBSCompliance!$G$2:$G$455,"*Completed*", HCBSCompliance!$BI$2:$BI$455,"*No*")   + COUNTIFS(HCBSCompliance!$I$2:$I$455,$A22, HCBSCompliance!$D$2:$D$455, "*113*", HCBSCompliance!$G$2:$G$455,"*Completed*", HCBSCompliance!$BI$2:$BI$455,"*No*")   + COUNTIFS(HCBSCompliance!$I$2:$I$455,$A22, HCBSCompliance!$D$2:$D$455, "*904*", HCBSCompliance!$G$2:$G$455,"*Completed*", HCBSCompliance!$BI$2:$BI$455,"*No*")   + COUNTIFS(HCBSCompliance!$I$2:$I$455,$A22, HCBSCompliance!$D$2:$D$455, "*905*", HCBSCompliance!$G$2:$G$455,"*Completed*", HCBSCompliance!$BI$2:$BI$455,"*No*")   + COUNTIFS(HCBSCompliance!$I$2:$I$455,$A22, HCBSCompliance!$D$2:$D$455, "*915*", HCBSCompliance!$G$2:$G$455,"*Completed*", HCBSCompliance!$BI$2:$BI$455,"*No*")   + COUNTIFS(HCBSCompliance!$I$2:$I$455,$A22, HCBSCompliance!$D$2:$D$455, "*910*", HCBSCompliance!$G$2:$G$455,"*Completed*", HCBSCompliance!$BI$2:$BI$455,"*No*")   + COUNTIFS(HCBSCompliance!$I$2:$I$455,$A22, HCBSCompliance!$D$2:$D$455, "*920*", HCBSCompliance!$G$2:$G$455,"*Completed*", HCBSCompliance!$BI$2:$BI$455,"*No*")   + COUNTIFS(HCBSCompliance!$I$2:$I$455,$A22, HCBSCompliance!$D$2:$D$455, "096", HCBSCompliance!$G$2:$G$455,"*Submitted*", HCBSCompliance!$BI$2:$BI$455,"*No*")   + COUNTIFS(HCBSCompliance!$I$2:$I$455,$A22, HCBSCompliance!$D$2:$D$455, "*113*", HCBSCompliance!$G$2:$G$455,"*Submitted*", HCBSCompliance!$BI$2:$BI$455,"*No*")   + COUNTIFS(HCBSCompliance!$I$2:$I$455,$A22, HCBSCompliance!$D$2:$D$455, "*904*", HCBSCompliance!$G$2:$G$455,"*Submitted*", HCBSCompliance!$BI$2:$BI$455,"*No*")   + COUNTIFS(HCBSCompliance!$I$2:$I$455,$A22, HCBSCompliance!$D$2:$D$455, "*905*", HCBSCompliance!$G$2:$G$455,"*Submitted*", HCBSCompliance!$BI$2:$BI$455,"*No*")   + COUNTIFS(HCBSCompliance!$I$2:$I$455,$A22, HCBSCompliance!$D$2:$D$455, "*915*", HCBSCompliance!$G$2:$G$455,"*Submitted*", HCBSCompliance!$BI$2:$BI$455,"*No*")   + COUNTIFS(HCBSCompliance!$I$2:$I$455,$A22, HCBSCompliance!$D$2:$D$455, "*910*", HCBSCompliance!$G$2:$G$455,"*Submitted*", HCBSCompliance!$BI$2:$BI$455,"*No*")   + COUNTIFS(HCBSCompliance!$I$2:$I$455,$A22, HCBSCompliance!$D$2:$D$455, "*920*", HCBSCompliance!$G$2:$G$455,"*Submitted*", HCBSCompliance!$BI$2:$BI$455,"*No*")</f>
        <v>0</v>
      </c>
      <c r="K22" s="55">
        <f>COUNTIFS(HCBSCompliance!$I$2:$I$455,$A22, HCBSCompliance!$D$2:$D$455, "096", HCBSCompliance!$G$2:$G$455,"*Completed*", HCBSCompliance!$CK$2:$CK$455,"*Partially*")   + COUNTIFS(HCBSCompliance!$I$2:$I$455,$A22, HCBSCompliance!$D$2:$D$455, "*113*", HCBSCompliance!$G$2:$G$455,"*Completed*", HCBSCompliance!$CK$2:$CK$455,"*Partially*")   + COUNTIFS(HCBSCompliance!$I$2:$I$455,$A22, HCBSCompliance!$D$2:$D$455, "*904*", HCBSCompliance!$G$2:$G$455,"*Completed*", HCBSCompliance!$CK$2:$CK$455,"*Partially*")   + COUNTIFS(HCBSCompliance!$I$2:$I$455,$A22, HCBSCompliance!$D$2:$D$455, "*905*", HCBSCompliance!$G$2:$G$455,"*Completed*", HCBSCompliance!$CK$2:$CK$455,"*Partially*")   + COUNTIFS(HCBSCompliance!$I$2:$I$455,$A22, HCBSCompliance!$D$2:$D$455, "*915*", HCBSCompliance!$G$2:$G$455,"*Completed*", HCBSCompliance!$CK$2:$CK$455,"*Partially*")   + COUNTIFS(HCBSCompliance!$I$2:$I$455,$A22, HCBSCompliance!$D$2:$D$455, "*910*", HCBSCompliance!$G$2:$G$455,"*Completed*", HCBSCompliance!$CK$2:$CK$455,"*Partially*")   + COUNTIFS(HCBSCompliance!$I$2:$I$455,$A22, HCBSCompliance!$D$2:$D$455, "*920*", HCBSCompliance!$G$2:$G$455,"*Completed*", HCBSCompliance!$CK$2:$CK$455,"*Partially*")   + COUNTIFS(HCBSCompliance!$I$2:$I$455,$A22, HCBSCompliance!$D$2:$D$455, "096", HCBSCompliance!$G$2:$G$455,"*Submitted*", HCBSCompliance!$CK$2:$CK$455,"*Partially*")   + COUNTIFS(HCBSCompliance!$I$2:$I$455,$A22, HCBSCompliance!$D$2:$D$455, "*113*", HCBSCompliance!$G$2:$G$455,"*Submitted*", HCBSCompliance!$CK$2:$CK$455,"*Partially*")   + COUNTIFS(HCBSCompliance!$I$2:$I$455,$A22, HCBSCompliance!$D$2:$D$455, "*904*", HCBSCompliance!$G$2:$G$455,"*Submitted*", HCBSCompliance!$CK$2:$CK$455,"*Partially*")   + COUNTIFS(HCBSCompliance!$I$2:$I$455,$A22, HCBSCompliance!$D$2:$D$455, "*905*", HCBSCompliance!$G$2:$G$455,"*Submitted*", HCBSCompliance!$CK$2:$CK$455,"*Partially*")   + COUNTIFS(HCBSCompliance!$I$2:$I$455,$A22, HCBSCompliance!$D$2:$D$455, "*915*", HCBSCompliance!$G$2:$G$455,"*Submitted*", HCBSCompliance!$CK$2:$CK$455,"*Partially*")   + COUNTIFS(HCBSCompliance!$I$2:$I$455,$A22, HCBSCompliance!$D$2:$D$455, "*910*", HCBSCompliance!$G$2:$G$455,"*Submitted*", HCBSCompliance!$CK$2:$CK$455,"*Partially*")   + COUNTIFS(HCBSCompliance!$I$2:$I$455,$A22, HCBSCompliance!$D$2:$D$455, "*920*", HCBSCompliance!$G$2:$G$455,"*Submitted*", HCBSCompliance!$CK$2:$CK$455,"*Partially*")   + COUNTIFS(HCBSCompliance!$I$2:$I$455,$A22, HCBSCompliance!$D$2:$D$455, "096", HCBSCompliance!$G$2:$G$455,"*Completed*", HCBSCompliance!$CK$2:$CK$455,"*No*")   + COUNTIFS(HCBSCompliance!$I$2:$I$455,$A22, HCBSCompliance!$D$2:$D$455, "*113*", HCBSCompliance!$G$2:$G$455,"*Completed*", HCBSCompliance!$CK$2:$CK$455,"*No*")   + COUNTIFS(HCBSCompliance!$I$2:$I$455,$A22, HCBSCompliance!$D$2:$D$455, "*904*", HCBSCompliance!$G$2:$G$455,"*Completed*", HCBSCompliance!$CK$2:$CK$455,"*No*")   + COUNTIFS(HCBSCompliance!$I$2:$I$455,$A22, HCBSCompliance!$D$2:$D$455, "*905*", HCBSCompliance!$G$2:$G$455,"*Completed*", HCBSCompliance!$CK$2:$CK$455,"*No*")   + COUNTIFS(HCBSCompliance!$I$2:$I$455,$A22, HCBSCompliance!$D$2:$D$455, "*915*", HCBSCompliance!$G$2:$G$455,"*Completed*", HCBSCompliance!$CK$2:$CK$455,"*No*")   + COUNTIFS(HCBSCompliance!$I$2:$I$455,$A22, HCBSCompliance!$D$2:$D$455, "*910*", HCBSCompliance!$G$2:$G$455,"*Completed*", HCBSCompliance!$CK$2:$CK$455,"*No*")   + COUNTIFS(HCBSCompliance!$I$2:$I$455,$A22, HCBSCompliance!$D$2:$D$455, "*920*", HCBSCompliance!$G$2:$G$455,"*Completed*", HCBSCompliance!$CK$2:$CK$455,"*No*")   + COUNTIFS(HCBSCompliance!$I$2:$I$455,$A22, HCBSCompliance!$D$2:$D$455, "096", HCBSCompliance!$G$2:$G$455,"*Submitted*", HCBSCompliance!$CK$2:$CK$455,"*No*")   + COUNTIFS(HCBSCompliance!$I$2:$I$455,$A22, HCBSCompliance!$D$2:$D$455, "*113*", HCBSCompliance!$G$2:$G$455,"*Submitted*", HCBSCompliance!$CK$2:$CK$455,"*No*")   + COUNTIFS(HCBSCompliance!$I$2:$I$455,$A22, HCBSCompliance!$D$2:$D$455, "*904*", HCBSCompliance!$G$2:$G$455,"*Submitted*", HCBSCompliance!$CK$2:$CK$455,"*No*")   + COUNTIFS(HCBSCompliance!$I$2:$I$455,$A22, HCBSCompliance!$D$2:$D$455, "*905*", HCBSCompliance!$G$2:$G$455,"*Submitted*", HCBSCompliance!$CK$2:$CK$455,"*No*")   + COUNTIFS(HCBSCompliance!$I$2:$I$455,$A22, HCBSCompliance!$D$2:$D$455, "*915*", HCBSCompliance!$G$2:$G$455,"*Submitted*", HCBSCompliance!$CK$2:$CK$455,"*No*")   + COUNTIFS(HCBSCompliance!$I$2:$I$455,$A22, HCBSCompliance!$D$2:$D$455, "*910*", HCBSCompliance!$G$2:$G$455,"*Submitted*", HCBSCompliance!$CK$2:$CK$455,"*No*")   + COUNTIFS(HCBSCompliance!$I$2:$I$455,$A22, HCBSCompliance!$D$2:$D$455, "*920*", HCBSCompliance!$G$2:$G$455,"*Submitted*", HCBSCompliance!$CK$2:$CK$455,"*No*")</f>
        <v>0</v>
      </c>
      <c r="L22" s="55">
        <f>COUNTIFS(HCBSCompliance!$I$2:$I$455,$A22, HCBSCompliance!$D$2:$D$455, "096", HCBSCompliance!$G$2:$G$455,"*Completed*", HCBSCompliance!$CY$2:$CY$455,"*Partially*")   + COUNTIFS(HCBSCompliance!$I$2:$I$455,$A22, HCBSCompliance!$D$2:$D$455, "*113*", HCBSCompliance!$G$2:$G$455,"*Completed*", HCBSCompliance!$CY$2:$CY$455,"*Partially*")   + COUNTIFS(HCBSCompliance!$I$2:$I$455,$A22, HCBSCompliance!$D$2:$D$455, "*904*", HCBSCompliance!$G$2:$G$455,"*Completed*", HCBSCompliance!$CY$2:$CY$455,"*Partially*")   + COUNTIFS(HCBSCompliance!$I$2:$I$455,$A22, HCBSCompliance!$D$2:$D$455, "*905*", HCBSCompliance!$G$2:$G$455,"*Completed*", HCBSCompliance!$CY$2:$CY$455,"*Partially*")   + COUNTIFS(HCBSCompliance!$I$2:$I$455,$A22, HCBSCompliance!$D$2:$D$455, "*915*", HCBSCompliance!$G$2:$G$455,"*Completed*", HCBSCompliance!$CY$2:$CY$455,"*Partially*")   + COUNTIFS(HCBSCompliance!$I$2:$I$455,$A22, HCBSCompliance!$D$2:$D$455, "*910*", HCBSCompliance!$G$2:$G$455,"*Completed*", HCBSCompliance!$CY$2:$CY$455,"*Partially*")   + COUNTIFS(HCBSCompliance!$I$2:$I$455,$A22, HCBSCompliance!$D$2:$D$455, "*920*", HCBSCompliance!$G$2:$G$455,"*Completed*", HCBSCompliance!$CY$2:$CY$455,"*Partially*")   + COUNTIFS(HCBSCompliance!$I$2:$I$455,$A22, HCBSCompliance!$D$2:$D$455, "096", HCBSCompliance!$G$2:$G$455,"*Submitted*", HCBSCompliance!$CY$2:$CY$455,"*Partially*")   + COUNTIFS(HCBSCompliance!$I$2:$I$455,$A22, HCBSCompliance!$D$2:$D$455, "*113*", HCBSCompliance!$G$2:$G$455,"*Submitted*", HCBSCompliance!$CY$2:$CY$455,"*Partially*")   + COUNTIFS(HCBSCompliance!$I$2:$I$455,$A22, HCBSCompliance!$D$2:$D$455, "*904*", HCBSCompliance!$G$2:$G$455,"*Submitted*", HCBSCompliance!$CY$2:$CY$455,"*Partially*")   + COUNTIFS(HCBSCompliance!$I$2:$I$455,$A22, HCBSCompliance!$D$2:$D$455, "*905*", HCBSCompliance!$G$2:$G$455,"*Submitted*", HCBSCompliance!$CY$2:$CY$455,"*Partially*")   + COUNTIFS(HCBSCompliance!$I$2:$I$455,$A22, HCBSCompliance!$D$2:$D$455, "*915*", HCBSCompliance!$G$2:$G$455,"*Submitted*", HCBSCompliance!$CY$2:$CY$455,"*Partially*")   + COUNTIFS(HCBSCompliance!$I$2:$I$455,$A22, HCBSCompliance!$D$2:$D$455, "*910*", HCBSCompliance!$G$2:$G$455,"*Submitted*", HCBSCompliance!$CY$2:$CY$455,"*Partially*")   + COUNTIFS(HCBSCompliance!$I$2:$I$455,$A22, HCBSCompliance!$D$2:$D$455, "*920*", HCBSCompliance!$G$2:$G$455,"*Submitted*", HCBSCompliance!$CY$2:$CY$455,"*Partially*")   + COUNTIFS(HCBSCompliance!$I$2:$I$455,$A22, HCBSCompliance!$D$2:$D$455, "096", HCBSCompliance!$G$2:$G$455,"*Completed*", HCBSCompliance!$CY$2:$CY$455,"*No*")   + COUNTIFS(HCBSCompliance!$I$2:$I$455,$A22, HCBSCompliance!$D$2:$D$455, "*113*", HCBSCompliance!$G$2:$G$455,"*Completed*", HCBSCompliance!$CY$2:$CY$455,"*No*")   + COUNTIFS(HCBSCompliance!$I$2:$I$455,$A22, HCBSCompliance!$D$2:$D$455, "*904*", HCBSCompliance!$G$2:$G$455,"*Completed*", HCBSCompliance!$CY$2:$CY$455,"*No*")   + COUNTIFS(HCBSCompliance!$I$2:$I$455,$A22, HCBSCompliance!$D$2:$D$455, "*905*", HCBSCompliance!$G$2:$G$455,"*Completed*", HCBSCompliance!$CY$2:$CY$455,"*No*")   + COUNTIFS(HCBSCompliance!$I$2:$I$455,$A22, HCBSCompliance!$D$2:$D$455, "*915*", HCBSCompliance!$G$2:$G$455,"*Completed*", HCBSCompliance!$CY$2:$CY$455,"*No*")   + COUNTIFS(HCBSCompliance!$I$2:$I$455,$A22, HCBSCompliance!$D$2:$D$455, "*910*", HCBSCompliance!$G$2:$G$455,"*Completed*", HCBSCompliance!$CY$2:$CY$455,"*No*")   + COUNTIFS(HCBSCompliance!$I$2:$I$455,$A22, HCBSCompliance!$D$2:$D$455, "*920*", HCBSCompliance!$G$2:$G$455,"*Completed*", HCBSCompliance!$CY$2:$CY$455,"*No*")   + COUNTIFS(HCBSCompliance!$I$2:$I$455,$A22, HCBSCompliance!$D$2:$D$455, "096", HCBSCompliance!$G$2:$G$455,"*Submitted*", HCBSCompliance!$CY$2:$CY$455,"*No*")   + COUNTIFS(HCBSCompliance!$I$2:$I$455,$A22, HCBSCompliance!$D$2:$D$455, "*113*", HCBSCompliance!$G$2:$G$455,"*Submitted*", HCBSCompliance!$CY$2:$CY$455,"*No*")   + COUNTIFS(HCBSCompliance!$I$2:$I$455,$A22, HCBSCompliance!$D$2:$D$455, "*904*", HCBSCompliance!$G$2:$G$455,"*Submitted*", HCBSCompliance!$CY$2:$CY$455,"*No*")   + COUNTIFS(HCBSCompliance!$I$2:$I$455,$A22, HCBSCompliance!$D$2:$D$455, "*905*", HCBSCompliance!$G$2:$G$455,"*Submitted*", HCBSCompliance!$CY$2:$CY$455,"*No*")   + COUNTIFS(HCBSCompliance!$I$2:$I$455,$A22, HCBSCompliance!$D$2:$D$455, "*915*", HCBSCompliance!$G$2:$G$455,"*Submitted*", HCBSCompliance!$CY$2:$CY$455,"*No*")   + COUNTIFS(HCBSCompliance!$I$2:$I$455,$A22, HCBSCompliance!$D$2:$D$455, "*910*", HCBSCompliance!$G$2:$G$455,"*Submitted*", HCBSCompliance!$CY$2:$CY$455,"*No*")   + COUNTIFS(HCBSCompliance!$I$2:$I$455,$A22, HCBSCompliance!$D$2:$D$455, "*920*", HCBSCompliance!$G$2:$G$455,"*Submitted*", HCBSCompliance!$CY$2:$CY$455,"*No*")</f>
        <v>0</v>
      </c>
      <c r="M22" s="55">
        <f>COUNTIFS(HCBSCompliance!$I$2:$I$455,$A22, HCBSCompliance!$D$2:$D$455, "096", HCBSCompliance!$G$2:$G$455,"*Completed*", HCBSCompliance!$DI$2:$DI$455,"*Partially*")   + COUNTIFS(HCBSCompliance!$I$2:$I$455,$A22, HCBSCompliance!$D$2:$D$455, "*113*", HCBSCompliance!$G$2:$G$455,"*Completed*", HCBSCompliance!$DI$2:$DI$455,"*Partially*")   + COUNTIFS(HCBSCompliance!$I$2:$I$455,$A22, HCBSCompliance!$D$2:$D$455, "*904*", HCBSCompliance!$G$2:$G$455,"*Completed*", HCBSCompliance!$DI$2:$DI$455,"*Partially*")   + COUNTIFS(HCBSCompliance!$I$2:$I$455,$A22, HCBSCompliance!$D$2:$D$455, "*905*", HCBSCompliance!$G$2:$G$455,"*Completed*", HCBSCompliance!$DI$2:$DI$455,"*Partially*")   + COUNTIFS(HCBSCompliance!$I$2:$I$455,$A22, HCBSCompliance!$D$2:$D$455, "*915*", HCBSCompliance!$G$2:$G$455,"*Completed*", HCBSCompliance!$DI$2:$DI$455,"*Partially*")   + COUNTIFS(HCBSCompliance!$I$2:$I$455,$A22, HCBSCompliance!$D$2:$D$455, "*910*", HCBSCompliance!$G$2:$G$455,"*Completed*", HCBSCompliance!$DI$2:$DI$455,"*Partially*")   + COUNTIFS(HCBSCompliance!$I$2:$I$455,$A22, HCBSCompliance!$D$2:$D$455, "*920*", HCBSCompliance!$G$2:$G$455,"*Completed*", HCBSCompliance!$DI$2:$DI$455,"*Partially*")   + COUNTIFS(HCBSCompliance!$I$2:$I$455,$A22, HCBSCompliance!$D$2:$D$455, "096", HCBSCompliance!$G$2:$G$455,"*Submitted*", HCBSCompliance!$DI$2:$DI$455,"*Partially*")   + COUNTIFS(HCBSCompliance!$I$2:$I$455,$A22, HCBSCompliance!$D$2:$D$455, "*113*", HCBSCompliance!$G$2:$G$455,"*Submitted*", HCBSCompliance!$DI$2:$DI$455,"*Partially*")   + COUNTIFS(HCBSCompliance!$I$2:$I$455,$A22, HCBSCompliance!$D$2:$D$455, "*904*", HCBSCompliance!$G$2:$G$455,"*Submitted*", HCBSCompliance!$DI$2:$DI$455,"*Partially*")   + COUNTIFS(HCBSCompliance!$I$2:$I$455,$A22, HCBSCompliance!$D$2:$D$455, "*905*", HCBSCompliance!$G$2:$G$455,"*Submitted*", HCBSCompliance!$DI$2:$DI$455,"*Partially*")   + COUNTIFS(HCBSCompliance!$I$2:$I$455,$A22, HCBSCompliance!$D$2:$D$455, "*915*", HCBSCompliance!$G$2:$G$455,"*Submitted*", HCBSCompliance!$DI$2:$DI$455,"*Partially*")   + COUNTIFS(HCBSCompliance!$I$2:$I$455,$A22, HCBSCompliance!$D$2:$D$455, "*910*", HCBSCompliance!$G$2:$G$455,"*Submitted*", HCBSCompliance!$DI$2:$DI$455,"*Partially*")   + COUNTIFS(HCBSCompliance!$I$2:$I$455,$A22, HCBSCompliance!$D$2:$D$455, "*920*", HCBSCompliance!$G$2:$G$455,"*Submitted*", HCBSCompliance!$DI$2:$DI$455,"*Partially*")   + COUNTIFS(HCBSCompliance!$I$2:$I$455,$A22, HCBSCompliance!$D$2:$D$455, "096", HCBSCompliance!$G$2:$G$455,"*Completed*", HCBSCompliance!$DI$2:$DI$455,"*No*")   + COUNTIFS(HCBSCompliance!$I$2:$I$455,$A22, HCBSCompliance!$D$2:$D$455, "*113*", HCBSCompliance!$G$2:$G$455,"*Completed*", HCBSCompliance!$DI$2:$DI$455,"*No*")   + COUNTIFS(HCBSCompliance!$I$2:$I$455,$A22, HCBSCompliance!$D$2:$D$455, "*904*", HCBSCompliance!$G$2:$G$455,"*Completed*", HCBSCompliance!$DI$2:$DI$455,"*No*")   + COUNTIFS(HCBSCompliance!$I$2:$I$455,$A22, HCBSCompliance!$D$2:$D$455, "*905*", HCBSCompliance!$G$2:$G$455,"*Completed*", HCBSCompliance!$DI$2:$DI$455,"*No*")   + COUNTIFS(HCBSCompliance!$I$2:$I$455,$A22, HCBSCompliance!$D$2:$D$455, "*915*", HCBSCompliance!$G$2:$G$455,"*Completed*", HCBSCompliance!$DI$2:$DI$455,"*No*")   + COUNTIFS(HCBSCompliance!$I$2:$I$455,$A22, HCBSCompliance!$D$2:$D$455, "*910*", HCBSCompliance!$G$2:$G$455,"*Completed*", HCBSCompliance!$DI$2:$DI$455,"*No*")   + COUNTIFS(HCBSCompliance!$I$2:$I$455,$A22, HCBSCompliance!$D$2:$D$455, "*920*", HCBSCompliance!$G$2:$G$455,"*Completed*", HCBSCompliance!$DI$2:$DI$455,"*No*")   + COUNTIFS(HCBSCompliance!$I$2:$I$455,$A22, HCBSCompliance!$D$2:$D$455, "096", HCBSCompliance!$G$2:$G$455,"*Submitted*", HCBSCompliance!$DI$2:$DI$455,"*No*")   + COUNTIFS(HCBSCompliance!$I$2:$I$455,$A22, HCBSCompliance!$D$2:$D$455, "*113*", HCBSCompliance!$G$2:$G$455,"*Submitted*", HCBSCompliance!$DI$2:$DI$455,"*No*")   + COUNTIFS(HCBSCompliance!$I$2:$I$455,$A22, HCBSCompliance!$D$2:$D$455, "*904*", HCBSCompliance!$G$2:$G$455,"*Submitted*", HCBSCompliance!$DI$2:$DI$455,"*No*")   + COUNTIFS(HCBSCompliance!$I$2:$I$455,$A22, HCBSCompliance!$D$2:$D$455, "*905*", HCBSCompliance!$G$2:$G$455,"*Submitted*", HCBSCompliance!$DI$2:$DI$455,"*No*")   + COUNTIFS(HCBSCompliance!$I$2:$I$455,$A22, HCBSCompliance!$D$2:$D$455, "*915*", HCBSCompliance!$G$2:$G$455,"*Submitted*", HCBSCompliance!$DI$2:$DI$455,"*No*")   + COUNTIFS(HCBSCompliance!$I$2:$I$455,$A22, HCBSCompliance!$D$2:$D$455, "*910*", HCBSCompliance!$G$2:$G$455,"*Submitted*", HCBSCompliance!$DI$2:$DI$455,"*No*")   + COUNTIFS(HCBSCompliance!$I$2:$I$455,$A22, HCBSCompliance!$D$2:$D$455, "*920*", HCBSCompliance!$G$2:$G$455,"*Submitted*", HCBSCompliance!$DI$2:$DI$455,"*No*")</f>
        <v>0</v>
      </c>
      <c r="N22" s="55">
        <f>COUNTIFS(HCBSCompliance!$I$2:$I$455,$A22, HCBSCompliance!$D$2:$D$455, "096", HCBSCompliance!$G$2:$G$455,"*Completed*", HCBSCompliance!$DQ$2:$DQ$455,"*Partially*")   + COUNTIFS(HCBSCompliance!$I$2:$I$455,$A22, HCBSCompliance!$D$2:$D$455, "*113*", HCBSCompliance!$G$2:$G$455,"*Completed*", HCBSCompliance!$DQ$2:$DQ$455,"*Partially*")   + COUNTIFS(HCBSCompliance!$I$2:$I$455,$A22, HCBSCompliance!$D$2:$D$455, "*904*", HCBSCompliance!$G$2:$G$455,"*Completed*", HCBSCompliance!$DQ$2:$DQ$455,"*Partially*")   + COUNTIFS(HCBSCompliance!$I$2:$I$455,$A22, HCBSCompliance!$D$2:$D$455, "*905*", HCBSCompliance!$G$2:$G$455,"*Completed*", HCBSCompliance!$DQ$2:$DQ$455,"*Partially*")   + COUNTIFS(HCBSCompliance!$I$2:$I$455,$A22, HCBSCompliance!$D$2:$D$455, "*915*", HCBSCompliance!$G$2:$G$455,"*Completed*", HCBSCompliance!$DQ$2:$DQ$455,"*Partially*")   + COUNTIFS(HCBSCompliance!$I$2:$I$455,$A22, HCBSCompliance!$D$2:$D$455, "*910*", HCBSCompliance!$G$2:$G$455,"*Completed*", HCBSCompliance!$DQ$2:$DQ$455,"*Partially*")   + COUNTIFS(HCBSCompliance!$I$2:$I$455,$A22, HCBSCompliance!$D$2:$D$455, "*920*", HCBSCompliance!$G$2:$G$455,"*Completed*", HCBSCompliance!$DQ$2:$DQ$455,"*Partially*")   + COUNTIFS(HCBSCompliance!$I$2:$I$455,$A22, HCBSCompliance!$D$2:$D$455, "096", HCBSCompliance!$G$2:$G$455,"*Submitted*", HCBSCompliance!$DQ$2:$DQ$455,"*Partially*")   + COUNTIFS(HCBSCompliance!$I$2:$I$455,$A22, HCBSCompliance!$D$2:$D$455, "*113*", HCBSCompliance!$G$2:$G$455,"*Submitted*", HCBSCompliance!$DQ$2:$DQ$455,"*Partially*")   + COUNTIFS(HCBSCompliance!$I$2:$I$455,$A22, HCBSCompliance!$D$2:$D$455, "*904*", HCBSCompliance!$G$2:$G$455,"*Submitted*", HCBSCompliance!$DQ$2:$DQ$455,"*Partially*")   + COUNTIFS(HCBSCompliance!$I$2:$I$455,$A22, HCBSCompliance!$D$2:$D$455, "*905*", HCBSCompliance!$G$2:$G$455,"*Submitted*", HCBSCompliance!$DQ$2:$DQ$455,"*Partially*")   + COUNTIFS(HCBSCompliance!$I$2:$I$455,$A22, HCBSCompliance!$D$2:$D$455, "*915*", HCBSCompliance!$G$2:$G$455,"*Submitted*", HCBSCompliance!$DQ$2:$DQ$455,"*Partially*")   + COUNTIFS(HCBSCompliance!$I$2:$I$455,$A22, HCBSCompliance!$D$2:$D$455, "*910*", HCBSCompliance!$G$2:$G$455,"*Submitted*", HCBSCompliance!$DQ$2:$DQ$455,"*Partially*")   + COUNTIFS(HCBSCompliance!$I$2:$I$455,$A22, HCBSCompliance!$D$2:$D$455, "*920*", HCBSCompliance!$G$2:$G$455,"*Submitted*", HCBSCompliance!$DQ$2:$DQ$455,"*Partially*")   + COUNTIFS(HCBSCompliance!$I$2:$I$455,$A22, HCBSCompliance!$D$2:$D$455, "096", HCBSCompliance!$G$2:$G$455,"*Completed*", HCBSCompliance!$DQ$2:$DQ$455,"*No*")   + COUNTIFS(HCBSCompliance!$I$2:$I$455,$A22, HCBSCompliance!$D$2:$D$455, "*113*", HCBSCompliance!$G$2:$G$455,"*Completed*", HCBSCompliance!$DQ$2:$DQ$455,"*No*")   + COUNTIFS(HCBSCompliance!$I$2:$I$455,$A22, HCBSCompliance!$D$2:$D$455, "*904*", HCBSCompliance!$G$2:$G$455,"*Completed*", HCBSCompliance!$DQ$2:$DQ$455,"*No*")   + COUNTIFS(HCBSCompliance!$I$2:$I$455,$A22, HCBSCompliance!$D$2:$D$455, "*905*", HCBSCompliance!$G$2:$G$455,"*Completed*", HCBSCompliance!$DQ$2:$DQ$455,"*No*")   + COUNTIFS(HCBSCompliance!$I$2:$I$455,$A22, HCBSCompliance!$D$2:$D$455, "*915*", HCBSCompliance!$G$2:$G$455,"*Completed*", HCBSCompliance!$DQ$2:$DQ$455,"*No*")   + COUNTIFS(HCBSCompliance!$I$2:$I$455,$A22, HCBSCompliance!$D$2:$D$455, "*910*", HCBSCompliance!$G$2:$G$455,"*Completed*", HCBSCompliance!$DQ$2:$DQ$455,"*No*")   + COUNTIFS(HCBSCompliance!$I$2:$I$455,$A22, HCBSCompliance!$D$2:$D$455, "*920*", HCBSCompliance!$G$2:$G$455,"*Completed*", HCBSCompliance!$DQ$2:$DQ$455,"*No*")   + COUNTIFS(HCBSCompliance!$I$2:$I$455,$A22, HCBSCompliance!$D$2:$D$455, "096", HCBSCompliance!$G$2:$G$455,"*Submitted*", HCBSCompliance!$DQ$2:$DQ$455,"*No*")   + COUNTIFS(HCBSCompliance!$I$2:$I$455,$A22, HCBSCompliance!$D$2:$D$455, "*113*", HCBSCompliance!$G$2:$G$455,"*Submitted*", HCBSCompliance!$DQ$2:$DQ$455,"*No*")   + COUNTIFS(HCBSCompliance!$I$2:$I$455,$A22, HCBSCompliance!$D$2:$D$455, "*904*", HCBSCompliance!$G$2:$G$455,"*Submitted*", HCBSCompliance!$DQ$2:$DQ$455,"*No*")   + COUNTIFS(HCBSCompliance!$I$2:$I$455,$A22, HCBSCompliance!$D$2:$D$455, "*905*", HCBSCompliance!$G$2:$G$455,"*Submitted*", HCBSCompliance!$DQ$2:$DQ$455,"*No*")   + COUNTIFS(HCBSCompliance!$I$2:$I$455,$A22, HCBSCompliance!$D$2:$D$455, "*915*", HCBSCompliance!$G$2:$G$455,"*Submitted*", HCBSCompliance!$DQ$2:$DQ$455,"*No*")   + COUNTIFS(HCBSCompliance!$I$2:$I$455,$A22, HCBSCompliance!$D$2:$D$455, "*910*", HCBSCompliance!$G$2:$G$455,"*Submitted*", HCBSCompliance!$DQ$2:$DQ$455,"*No*")   + COUNTIFS(HCBSCompliance!$I$2:$I$455,$A22, HCBSCompliance!$D$2:$D$455, "*920*", HCBSCompliance!$G$2:$G$455,"*Submitted*", HCBSCompliance!$DQ$2:$DQ$455,"*No*")</f>
        <v>0</v>
      </c>
      <c r="O22" s="55">
        <f>COUNTIFS(HCBSCompliance!$I$2:$I$455,$A22, HCBSCompliance!$D$2:$D$455, "096", HCBSCompliance!$G$2:$G$455,"*Completed*", HCBSCompliance!$EC$2:$EC$455,"*Partially*")   + COUNTIFS(HCBSCompliance!$I$2:$I$455,$A22, HCBSCompliance!$D$2:$D$455, "*113*", HCBSCompliance!$G$2:$G$455,"*Completed*", HCBSCompliance!$EC$2:$EC$455,"*Partially*")   + COUNTIFS(HCBSCompliance!$I$2:$I$455,$A22, HCBSCompliance!$D$2:$D$455, "*904*", HCBSCompliance!$G$2:$G$455,"*Completed*", HCBSCompliance!$EC$2:$EC$455,"*Partially*")   + COUNTIFS(HCBSCompliance!$I$2:$I$455,$A22, HCBSCompliance!$D$2:$D$455, "*905*", HCBSCompliance!$G$2:$G$455,"*Completed*", HCBSCompliance!$EC$2:$EC$455,"*Partially*")   + COUNTIFS(HCBSCompliance!$I$2:$I$455,$A22, HCBSCompliance!$D$2:$D$455, "*915*", HCBSCompliance!$G$2:$G$455,"*Completed*", HCBSCompliance!$EC$2:$EC$455,"*Partially*")   + COUNTIFS(HCBSCompliance!$I$2:$I$455,$A22, HCBSCompliance!$D$2:$D$455, "*910*", HCBSCompliance!$G$2:$G$455,"*Completed*", HCBSCompliance!$EC$2:$EC$455,"*Partially*")   + COUNTIFS(HCBSCompliance!$I$2:$I$455,$A22, HCBSCompliance!$D$2:$D$455, "*920*", HCBSCompliance!$G$2:$G$455,"*Completed*", HCBSCompliance!$EC$2:$EC$455,"*Partially*")   + COUNTIFS(HCBSCompliance!$I$2:$I$455,$A22, HCBSCompliance!$D$2:$D$455, "096", HCBSCompliance!$G$2:$G$455,"*Submitted*", HCBSCompliance!$EC$2:$EC$455,"*Partially*")   + COUNTIFS(HCBSCompliance!$I$2:$I$455,$A22, HCBSCompliance!$D$2:$D$455, "*113*", HCBSCompliance!$G$2:$G$455,"*Submitted*", HCBSCompliance!$EC$2:$EC$455,"*Partially*")   + COUNTIFS(HCBSCompliance!$I$2:$I$455,$A22, HCBSCompliance!$D$2:$D$455, "*904*", HCBSCompliance!$G$2:$G$455,"*Submitted*", HCBSCompliance!$EC$2:$EC$455,"*Partially*")   + COUNTIFS(HCBSCompliance!$I$2:$I$455,$A22, HCBSCompliance!$D$2:$D$455, "*905*", HCBSCompliance!$G$2:$G$455,"*Submitted*", HCBSCompliance!$EC$2:$EC$455,"*Partially*")   + COUNTIFS(HCBSCompliance!$I$2:$I$455,$A22, HCBSCompliance!$D$2:$D$455, "*915*", HCBSCompliance!$G$2:$G$455,"*Submitted*", HCBSCompliance!$EC$2:$EC$455,"*Partially*")   + COUNTIFS(HCBSCompliance!$I$2:$I$455,$A22, HCBSCompliance!$D$2:$D$455, "*910*", HCBSCompliance!$G$2:$G$455,"*Submitted*", HCBSCompliance!$EC$2:$EC$455,"*Partially*")   + COUNTIFS(HCBSCompliance!$I$2:$I$455,$A22, HCBSCompliance!$D$2:$D$455, "*920*", HCBSCompliance!$G$2:$G$455,"*Submitted*", HCBSCompliance!$EC$2:$EC$455,"*Partially*")   + COUNTIFS(HCBSCompliance!$I$2:$I$455,$A22, HCBSCompliance!$D$2:$D$455, "096", HCBSCompliance!$G$2:$G$455,"*Completed*", HCBSCompliance!$EC$2:$EC$455,"*No*")   + COUNTIFS(HCBSCompliance!$I$2:$I$455,$A22, HCBSCompliance!$D$2:$D$455, "*113*", HCBSCompliance!$G$2:$G$455,"*Completed*", HCBSCompliance!$EC$2:$EC$455,"*No*")   + COUNTIFS(HCBSCompliance!$I$2:$I$455,$A22, HCBSCompliance!$D$2:$D$455, "*904*", HCBSCompliance!$G$2:$G$455,"*Completed*", HCBSCompliance!$EC$2:$EC$455,"*No*")   + COUNTIFS(HCBSCompliance!$I$2:$I$455,$A22, HCBSCompliance!$D$2:$D$455, "*905*", HCBSCompliance!$G$2:$G$455,"*Completed*", HCBSCompliance!$EC$2:$EC$455,"*No*")   + COUNTIFS(HCBSCompliance!$I$2:$I$455,$A22, HCBSCompliance!$D$2:$D$455, "*915*", HCBSCompliance!$G$2:$G$455,"*Completed*", HCBSCompliance!$EC$2:$EC$455,"*No*")   + COUNTIFS(HCBSCompliance!$I$2:$I$455,$A22, HCBSCompliance!$D$2:$D$455, "*910*", HCBSCompliance!$G$2:$G$455,"*Completed*", HCBSCompliance!$EC$2:$EC$455,"*No*")   + COUNTIFS(HCBSCompliance!$I$2:$I$455,$A22, HCBSCompliance!$D$2:$D$455, "*920*", HCBSCompliance!$G$2:$G$455,"*Completed*", HCBSCompliance!$EC$2:$EC$455,"*No*")   + COUNTIFS(HCBSCompliance!$I$2:$I$455,$A22, HCBSCompliance!$D$2:$D$455, "096", HCBSCompliance!$G$2:$G$455,"*Submitted*", HCBSCompliance!$EC$2:$EC$455,"*No*")   + COUNTIFS(HCBSCompliance!$I$2:$I$455,$A22, HCBSCompliance!$D$2:$D$455, "*113*", HCBSCompliance!$G$2:$G$455,"*Submitted*", HCBSCompliance!$EC$2:$EC$455,"*No*")   + COUNTIFS(HCBSCompliance!$I$2:$I$455,$A22, HCBSCompliance!$D$2:$D$455, "*904*", HCBSCompliance!$G$2:$G$455,"*Submitted*", HCBSCompliance!$EC$2:$EC$455,"*No*")   + COUNTIFS(HCBSCompliance!$I$2:$I$455,$A22, HCBSCompliance!$D$2:$D$455, "*905*", HCBSCompliance!$G$2:$G$455,"*Submitted*", HCBSCompliance!$EC$2:$EC$455,"*No*")   + COUNTIFS(HCBSCompliance!$I$2:$I$455,$A22, HCBSCompliance!$D$2:$D$455, "*915*", HCBSCompliance!$G$2:$G$455,"*Submitted*", HCBSCompliance!$EC$2:$EC$455,"*No*")   + COUNTIFS(HCBSCompliance!$I$2:$I$455,$A22, HCBSCompliance!$D$2:$D$455, "*910*", HCBSCompliance!$G$2:$G$455,"*Submitted*", HCBSCompliance!$EC$2:$EC$455,"*No*")   + COUNTIFS(HCBSCompliance!$I$2:$I$455,$A22, HCBSCompliance!$D$2:$D$455, "*920*", HCBSCompliance!$G$2:$G$455,"*Submitted*", HCBSCompliance!$EC$2:$EC$455,"*No*")</f>
        <v>0</v>
      </c>
      <c r="P22" s="55">
        <f>COUNTIFS(HCBSCompliance!$I$2:$I$455,$A22, HCBSCompliance!$D$2:$D$455, "096", HCBSCompliance!$G$2:$G$455,"*Completed*", HCBSCompliance!$EM$2:$EM$455,"*Partially*")   + COUNTIFS(HCBSCompliance!$I$2:$I$455,$A22, HCBSCompliance!$D$2:$D$455, "*113*", HCBSCompliance!$G$2:$G$455,"*Completed*", HCBSCompliance!$EM$2:$EM$455,"*Partially*")   + COUNTIFS(HCBSCompliance!$I$2:$I$455,$A22, HCBSCompliance!$D$2:$D$455, "*904*", HCBSCompliance!$G$2:$G$455,"*Completed*", HCBSCompliance!$EM$2:$EM$455,"*Partially*")   + COUNTIFS(HCBSCompliance!$I$2:$I$455,$A22, HCBSCompliance!$D$2:$D$455, "*905*", HCBSCompliance!$G$2:$G$455,"*Completed*", HCBSCompliance!$EM$2:$EM$455,"*Partially*")   + COUNTIFS(HCBSCompliance!$I$2:$I$455,$A22, HCBSCompliance!$D$2:$D$455, "*915*", HCBSCompliance!$G$2:$G$455,"*Completed*", HCBSCompliance!$EM$2:$EM$455,"*Partially*")   + COUNTIFS(HCBSCompliance!$I$2:$I$455,$A22, HCBSCompliance!$D$2:$D$455, "*910*", HCBSCompliance!$G$2:$G$455,"*Completed*", HCBSCompliance!$EM$2:$EM$455,"*Partially*")   + COUNTIFS(HCBSCompliance!$I$2:$I$455,$A22, HCBSCompliance!$D$2:$D$455, "*920*", HCBSCompliance!$G$2:$G$455,"*Completed*", HCBSCompliance!$EM$2:$EM$455,"*Partially*")   + COUNTIFS(HCBSCompliance!$I$2:$I$455,$A22, HCBSCompliance!$D$2:$D$455, "096", HCBSCompliance!$G$2:$G$455,"*Submitted*", HCBSCompliance!$EM$2:$EM$455,"*Partially*")   + COUNTIFS(HCBSCompliance!$I$2:$I$455,$A22, HCBSCompliance!$D$2:$D$455, "*113*", HCBSCompliance!$G$2:$G$455,"*Submitted*", HCBSCompliance!$EM$2:$EM$455,"*Partially*")   + COUNTIFS(HCBSCompliance!$I$2:$I$455,$A22, HCBSCompliance!$D$2:$D$455, "*904*", HCBSCompliance!$G$2:$G$455,"*Submitted*", HCBSCompliance!$EM$2:$EM$455,"*Partially*")   + COUNTIFS(HCBSCompliance!$I$2:$I$455,$A22, HCBSCompliance!$D$2:$D$455, "*905*", HCBSCompliance!$G$2:$G$455,"*Submitted*", HCBSCompliance!$EM$2:$EM$455,"*Partially*")   + COUNTIFS(HCBSCompliance!$I$2:$I$455,$A22, HCBSCompliance!$D$2:$D$455, "*915*", HCBSCompliance!$G$2:$G$455,"*Submitted*", HCBSCompliance!$EM$2:$EM$455,"*Partially*")   + COUNTIFS(HCBSCompliance!$I$2:$I$455,$A22, HCBSCompliance!$D$2:$D$455, "*910*", HCBSCompliance!$G$2:$G$455,"*Submitted*", HCBSCompliance!$EM$2:$EM$455,"*Partially*")   + COUNTIFS(HCBSCompliance!$I$2:$I$455,$A22, HCBSCompliance!$D$2:$D$455, "*920*", HCBSCompliance!$G$2:$G$455,"*Submitted*", HCBSCompliance!$EM$2:$EM$455,"*Partially*")   + COUNTIFS(HCBSCompliance!$I$2:$I$455,$A22, HCBSCompliance!$D$2:$D$455, "096", HCBSCompliance!$G$2:$G$455,"*Completed*", HCBSCompliance!$EM$2:$EM$455,"*No*")   + COUNTIFS(HCBSCompliance!$I$2:$I$455,$A22, HCBSCompliance!$D$2:$D$455, "*113*", HCBSCompliance!$G$2:$G$455,"*Completed*", HCBSCompliance!$EM$2:$EM$455,"*No*")   + COUNTIFS(HCBSCompliance!$I$2:$I$455,$A22, HCBSCompliance!$D$2:$D$455, "*904*", HCBSCompliance!$G$2:$G$455,"*Completed*", HCBSCompliance!$EM$2:$EM$455,"*No*")   + COUNTIFS(HCBSCompliance!$I$2:$I$455,$A22, HCBSCompliance!$D$2:$D$455, "*905*", HCBSCompliance!$G$2:$G$455,"*Completed*", HCBSCompliance!$EM$2:$EM$455,"*No*")   + COUNTIFS(HCBSCompliance!$I$2:$I$455,$A22, HCBSCompliance!$D$2:$D$455, "*915*", HCBSCompliance!$G$2:$G$455,"*Completed*", HCBSCompliance!$EM$2:$EM$455,"*No*")   + COUNTIFS(HCBSCompliance!$I$2:$I$455,$A22, HCBSCompliance!$D$2:$D$455, "*910*", HCBSCompliance!$G$2:$G$455,"*Completed*", HCBSCompliance!$EM$2:$EM$455,"*No*")   + COUNTIFS(HCBSCompliance!$I$2:$I$455,$A22, HCBSCompliance!$D$2:$D$455, "*920*", HCBSCompliance!$G$2:$G$455,"*Completed*", HCBSCompliance!$EM$2:$EM$455,"*No*")   + COUNTIFS(HCBSCompliance!$I$2:$I$455,$A22, HCBSCompliance!$D$2:$D$455, "096", HCBSCompliance!$G$2:$G$455,"*Submitted*", HCBSCompliance!$EM$2:$EM$455,"*No*")   + COUNTIFS(HCBSCompliance!$I$2:$I$455,$A22, HCBSCompliance!$D$2:$D$455, "*113*", HCBSCompliance!$G$2:$G$455,"*Submitted*", HCBSCompliance!$EM$2:$EM$455,"*No*")   + COUNTIFS(HCBSCompliance!$I$2:$I$455,$A22, HCBSCompliance!$D$2:$D$455, "*904*", HCBSCompliance!$G$2:$G$455,"*Submitted*", HCBSCompliance!$EM$2:$EM$455,"*No*")   + COUNTIFS(HCBSCompliance!$I$2:$I$455,$A22, HCBSCompliance!$D$2:$D$455, "*905*", HCBSCompliance!$G$2:$G$455,"*Submitted*", HCBSCompliance!$EM$2:$EM$455,"*No*")   + COUNTIFS(HCBSCompliance!$I$2:$I$455,$A22, HCBSCompliance!$D$2:$D$455, "*915*", HCBSCompliance!$G$2:$G$455,"*Submitted*", HCBSCompliance!$EM$2:$EM$455,"*No*")   + COUNTIFS(HCBSCompliance!$I$2:$I$455,$A22, HCBSCompliance!$D$2:$D$455, "*910*", HCBSCompliance!$G$2:$G$455,"*Submitted*", HCBSCompliance!$EM$2:$EM$455,"*No*")   + COUNTIFS(HCBSCompliance!$I$2:$I$455,$A22, HCBSCompliance!$D$2:$D$455, "*920*", HCBSCompliance!$G$2:$G$455,"*Submitted*", HCBSCompliance!$EM$2:$EM$455,"*No*")</f>
        <v>0</v>
      </c>
      <c r="Q22" s="55">
        <f>COUNTIFS(HCBSCompliance!$I$2:$I$455,$A22, HCBSCompliance!$D$2:$D$455, "096", HCBSCompliance!$G$2:$G$455,"*Completed*", HCBSCompliance!$ES$2:$ES$455,"*Partially*")   + COUNTIFS(HCBSCompliance!$I$2:$I$455,$A22, HCBSCompliance!$D$2:$D$455, "*113*", HCBSCompliance!$G$2:$G$455,"*Completed*", HCBSCompliance!$ES$2:$ES$455,"*Partially*")   + COUNTIFS(HCBSCompliance!$I$2:$I$455,$A22, HCBSCompliance!$D$2:$D$455, "*904*", HCBSCompliance!$G$2:$G$455,"*Completed*", HCBSCompliance!$ES$2:$ES$455,"*Partially*")   + COUNTIFS(HCBSCompliance!$I$2:$I$455,$A22, HCBSCompliance!$D$2:$D$455, "*905*", HCBSCompliance!$G$2:$G$455,"*Completed*", HCBSCompliance!$ES$2:$ES$455,"*Partially*")   + COUNTIFS(HCBSCompliance!$I$2:$I$455,$A22, HCBSCompliance!$D$2:$D$455, "*915*", HCBSCompliance!$G$2:$G$455,"*Completed*", HCBSCompliance!$ES$2:$ES$455,"*Partially*")   + COUNTIFS(HCBSCompliance!$I$2:$I$455,$A22, HCBSCompliance!$D$2:$D$455, "*910*", HCBSCompliance!$G$2:$G$455,"*Completed*", HCBSCompliance!$ES$2:$ES$455,"*Partially*")   + COUNTIFS(HCBSCompliance!$I$2:$I$455,$A22, HCBSCompliance!$D$2:$D$455, "*920*", HCBSCompliance!$G$2:$G$455,"*Completed*", HCBSCompliance!$ES$2:$ES$455,"*Partially*")   + COUNTIFS(HCBSCompliance!$I$2:$I$455,$A22, HCBSCompliance!$D$2:$D$455, "096", HCBSCompliance!$G$2:$G$455,"*Submitted*", HCBSCompliance!$ES$2:$ES$455,"*Partially*")   + COUNTIFS(HCBSCompliance!$I$2:$I$455,$A22, HCBSCompliance!$D$2:$D$455, "*113*", HCBSCompliance!$G$2:$G$455,"*Submitted*", HCBSCompliance!$ES$2:$ES$455,"*Partially*")   + COUNTIFS(HCBSCompliance!$I$2:$I$455,$A22, HCBSCompliance!$D$2:$D$455, "*904*", HCBSCompliance!$G$2:$G$455,"*Submitted*", HCBSCompliance!$ES$2:$ES$455,"*Partially*")   + COUNTIFS(HCBSCompliance!$I$2:$I$455,$A22, HCBSCompliance!$D$2:$D$455, "*905*", HCBSCompliance!$G$2:$G$455,"*Submitted*", HCBSCompliance!$ES$2:$ES$455,"*Partially*")   + COUNTIFS(HCBSCompliance!$I$2:$I$455,$A22, HCBSCompliance!$D$2:$D$455, "*915*", HCBSCompliance!$G$2:$G$455,"*Submitted*", HCBSCompliance!$ES$2:$ES$455,"*Partially*")   + COUNTIFS(HCBSCompliance!$I$2:$I$455,$A22, HCBSCompliance!$D$2:$D$455, "*910*", HCBSCompliance!$G$2:$G$455,"*Submitted*", HCBSCompliance!$ES$2:$ES$455,"*Partially*")   + COUNTIFS(HCBSCompliance!$I$2:$I$455,$A22, HCBSCompliance!$D$2:$D$455, "*920*", HCBSCompliance!$G$2:$G$455,"*Submitted*", HCBSCompliance!$ES$2:$ES$455,"*Partially*")   + COUNTIFS(HCBSCompliance!$I$2:$I$455,$A22, HCBSCompliance!$D$2:$D$455, "096", HCBSCompliance!$G$2:$G$455,"*Completed*", HCBSCompliance!$ES$2:$ES$455,"*No*")   + COUNTIFS(HCBSCompliance!$I$2:$I$455,$A22, HCBSCompliance!$D$2:$D$455, "*113*", HCBSCompliance!$G$2:$G$455,"*Completed*", HCBSCompliance!$ES$2:$ES$455,"*No*")   + COUNTIFS(HCBSCompliance!$I$2:$I$455,$A22, HCBSCompliance!$D$2:$D$455, "*904*", HCBSCompliance!$G$2:$G$455,"*Completed*", HCBSCompliance!$ES$2:$ES$455,"*No*")   + COUNTIFS(HCBSCompliance!$I$2:$I$455,$A22, HCBSCompliance!$D$2:$D$455, "*905*", HCBSCompliance!$G$2:$G$455,"*Completed*", HCBSCompliance!$ES$2:$ES$455,"*No*")   + COUNTIFS(HCBSCompliance!$I$2:$I$455,$A22, HCBSCompliance!$D$2:$D$455, "*915*", HCBSCompliance!$G$2:$G$455,"*Completed*", HCBSCompliance!$ES$2:$ES$455,"*No*")   + COUNTIFS(HCBSCompliance!$I$2:$I$455,$A22, HCBSCompliance!$D$2:$D$455, "*910*", HCBSCompliance!$G$2:$G$455,"*Completed*", HCBSCompliance!$ES$2:$ES$455,"*No*")   + COUNTIFS(HCBSCompliance!$I$2:$I$455,$A22, HCBSCompliance!$D$2:$D$455, "*920*", HCBSCompliance!$G$2:$G$455,"*Completed*", HCBSCompliance!$ES$2:$ES$455,"*No*")   + COUNTIFS(HCBSCompliance!$I$2:$I$455,$A22, HCBSCompliance!$D$2:$D$455, "096", HCBSCompliance!$G$2:$G$455,"*Submitted*", HCBSCompliance!$ES$2:$ES$455,"*No*")   + COUNTIFS(HCBSCompliance!$I$2:$I$455,$A22, HCBSCompliance!$D$2:$D$455, "*113*", HCBSCompliance!$G$2:$G$455,"*Submitted*", HCBSCompliance!$ES$2:$ES$455,"*No*")   + COUNTIFS(HCBSCompliance!$I$2:$I$455,$A22, HCBSCompliance!$D$2:$D$455, "*904*", HCBSCompliance!$G$2:$G$455,"*Submitted*", HCBSCompliance!$ES$2:$ES$455,"*No*")   + COUNTIFS(HCBSCompliance!$I$2:$I$455,$A22, HCBSCompliance!$D$2:$D$455, "*905*", HCBSCompliance!$G$2:$G$455,"*Submitted*", HCBSCompliance!$ES$2:$ES$455,"*No*")   + COUNTIFS(HCBSCompliance!$I$2:$I$455,$A22, HCBSCompliance!$D$2:$D$455, "*915*", HCBSCompliance!$G$2:$G$455,"*Submitted*", HCBSCompliance!$ES$2:$ES$455,"*No*")   + COUNTIFS(HCBSCompliance!$I$2:$I$455,$A22, HCBSCompliance!$D$2:$D$455, "*910*", HCBSCompliance!$G$2:$G$455,"*Submitted*", HCBSCompliance!$ES$2:$ES$455,"*No*")   + COUNTIFS(HCBSCompliance!$I$2:$I$455,$A22, HCBSCompliance!$D$2:$D$455, "*920*", HCBSCompliance!$G$2:$G$455,"*Submitted*", HCBSCompliance!$ES$2:$ES$455,"*No*")</f>
        <v>0</v>
      </c>
      <c r="R22" s="55">
        <f>COUNTIFS(HCBSCompliance!$I$2:$I$455,$A22, HCBSCompliance!$D$2:$D$455, "096", HCBSCompliance!$G$2:$G$455,"*Completed*", HCBSCompliance!$EY$2:$EY$455,"*Partially*")   + COUNTIFS(HCBSCompliance!$I$2:$I$455,$A22, HCBSCompliance!$D$2:$D$455, "*113*", HCBSCompliance!$G$2:$G$455,"*Completed*", HCBSCompliance!$EY$2:$EY$455,"*Partially*")   + COUNTIFS(HCBSCompliance!$I$2:$I$455,$A22, HCBSCompliance!$D$2:$D$455, "*904*", HCBSCompliance!$G$2:$G$455,"*Completed*", HCBSCompliance!$EY$2:$EY$455,"*Partially*")   + COUNTIFS(HCBSCompliance!$I$2:$I$455,$A22, HCBSCompliance!$D$2:$D$455, "*905*", HCBSCompliance!$G$2:$G$455,"*Completed*", HCBSCompliance!$EY$2:$EY$455,"*Partially*")   + COUNTIFS(HCBSCompliance!$I$2:$I$455,$A22, HCBSCompliance!$D$2:$D$455, "*915*", HCBSCompliance!$G$2:$G$455,"*Completed*", HCBSCompliance!$EY$2:$EY$455,"*Partially*")   + COUNTIFS(HCBSCompliance!$I$2:$I$455,$A22, HCBSCompliance!$D$2:$D$455, "*910*", HCBSCompliance!$G$2:$G$455,"*Completed*", HCBSCompliance!$EY$2:$EY$455,"*Partially*")   + COUNTIFS(HCBSCompliance!$I$2:$I$455,$A22, HCBSCompliance!$D$2:$D$455, "*920*", HCBSCompliance!$G$2:$G$455,"*Completed*", HCBSCompliance!$EY$2:$EY$455,"*Partially*")   + COUNTIFS(HCBSCompliance!$I$2:$I$455,$A22, HCBSCompliance!$D$2:$D$455, "096", HCBSCompliance!$G$2:$G$455,"*Submitted*", HCBSCompliance!$EY$2:$EY$455,"*Partially*")   + COUNTIFS(HCBSCompliance!$I$2:$I$455,$A22, HCBSCompliance!$D$2:$D$455, "*113*", HCBSCompliance!$G$2:$G$455,"*Submitted*", HCBSCompliance!$EY$2:$EY$455,"*Partially*")   + COUNTIFS(HCBSCompliance!$I$2:$I$455,$A22, HCBSCompliance!$D$2:$D$455, "*904*", HCBSCompliance!$G$2:$G$455,"*Submitted*", HCBSCompliance!$EY$2:$EY$455,"*Partially*")   + COUNTIFS(HCBSCompliance!$I$2:$I$455,$A22, HCBSCompliance!$D$2:$D$455, "*905*", HCBSCompliance!$G$2:$G$455,"*Submitted*", HCBSCompliance!$EY$2:$EY$455,"*Partially*")   + COUNTIFS(HCBSCompliance!$I$2:$I$455,$A22, HCBSCompliance!$D$2:$D$455, "*915*", HCBSCompliance!$G$2:$G$455,"*Submitted*", HCBSCompliance!$EY$2:$EY$455,"*Partially*")   + COUNTIFS(HCBSCompliance!$I$2:$I$455,$A22, HCBSCompliance!$D$2:$D$455, "*910*", HCBSCompliance!$G$2:$G$455,"*Submitted*", HCBSCompliance!$EY$2:$EY$455,"*Partially*")   + COUNTIFS(HCBSCompliance!$I$2:$I$455,$A22, HCBSCompliance!$D$2:$D$455, "*920*", HCBSCompliance!$G$2:$G$455,"*Submitted*", HCBSCompliance!$EY$2:$EY$455,"*Partially*")   + COUNTIFS(HCBSCompliance!$I$2:$I$455,$A22, HCBSCompliance!$D$2:$D$455, "096", HCBSCompliance!$G$2:$G$455,"*Completed*", HCBSCompliance!$EY$2:$EY$455,"*No*")   + COUNTIFS(HCBSCompliance!$I$2:$I$455,$A22, HCBSCompliance!$D$2:$D$455, "*113*", HCBSCompliance!$G$2:$G$455,"*Completed*", HCBSCompliance!$EY$2:$EY$455,"*No*")   + COUNTIFS(HCBSCompliance!$I$2:$I$455,$A22, HCBSCompliance!$D$2:$D$455, "*904*", HCBSCompliance!$G$2:$G$455,"*Completed*", HCBSCompliance!$EY$2:$EY$455,"*No*")   + COUNTIFS(HCBSCompliance!$I$2:$I$455,$A22, HCBSCompliance!$D$2:$D$455, "*905*", HCBSCompliance!$G$2:$G$455,"*Completed*", HCBSCompliance!$EY$2:$EY$455,"*No*")   + COUNTIFS(HCBSCompliance!$I$2:$I$455,$A22, HCBSCompliance!$D$2:$D$455, "*915*", HCBSCompliance!$G$2:$G$455,"*Completed*", HCBSCompliance!$EY$2:$EY$455,"*No*")   + COUNTIFS(HCBSCompliance!$I$2:$I$455,$A22, HCBSCompliance!$D$2:$D$455, "*910*", HCBSCompliance!$G$2:$G$455,"*Completed*", HCBSCompliance!$EY$2:$EY$455,"*No*")   + COUNTIFS(HCBSCompliance!$I$2:$I$455,$A22, HCBSCompliance!$D$2:$D$455, "*920*", HCBSCompliance!$G$2:$G$455,"*Completed*", HCBSCompliance!$EY$2:$EY$455,"*No*")   + COUNTIFS(HCBSCompliance!$I$2:$I$455,$A22, HCBSCompliance!$D$2:$D$455, "096", HCBSCompliance!$G$2:$G$455,"*Submitted*", HCBSCompliance!$EY$2:$EY$455,"*No*")   + COUNTIFS(HCBSCompliance!$I$2:$I$455,$A22, HCBSCompliance!$D$2:$D$455, "*113*", HCBSCompliance!$G$2:$G$455,"*Submitted*", HCBSCompliance!$EY$2:$EY$455,"*No*")   + COUNTIFS(HCBSCompliance!$I$2:$I$455,$A22, HCBSCompliance!$D$2:$D$455, "*904*", HCBSCompliance!$G$2:$G$455,"*Submitted*", HCBSCompliance!$EY$2:$EY$455,"*No*")   + COUNTIFS(HCBSCompliance!$I$2:$I$455,$A22, HCBSCompliance!$D$2:$D$455, "*905*", HCBSCompliance!$G$2:$G$455,"*Submitted*", HCBSCompliance!$EY$2:$EY$455,"*No*")   + COUNTIFS(HCBSCompliance!$I$2:$I$455,$A22, HCBSCompliance!$D$2:$D$455, "*915*", HCBSCompliance!$G$2:$G$455,"*Submitted*", HCBSCompliance!$EY$2:$EY$455,"*No*")   + COUNTIFS(HCBSCompliance!$I$2:$I$455,$A22, HCBSCompliance!$D$2:$D$455, "*910*", HCBSCompliance!$G$2:$G$455,"*Submitted*", HCBSCompliance!$EY$2:$EY$455,"*No*")   + COUNTIFS(HCBSCompliance!$I$2:$I$455,$A22, HCBSCompliance!$D$2:$D$455, "*920*", HCBSCompliance!$G$2:$G$455,"*Submitted*", HCBSCompliance!$EY$2:$EY$455,"*No*")</f>
        <v>0</v>
      </c>
    </row>
    <row r="23" spans="1:64" hidden="1" x14ac:dyDescent="0.2">
      <c r="A23" s="54" t="s">
        <v>178</v>
      </c>
      <c r="B23" s="55">
        <f>COUNTIFS(HCBSCompliance!$I$2:$I$455,$A23, HCBSCompliance!$D$2:$D$455, "096")  +COUNTIFS(HCBSCompliance!$I$2:$I$455,$A23, HCBSCompliance!$D$2:$D$455, "*113*")  +COUNTIFS(HCBSCompliance!$I$2:$I$455,$A23, HCBSCompliance!$D$2:$D$455, "*904*")  +COUNTIFS(HCBSCompliance!$I$2:$I$455,$A23, HCBSCompliance!$D$2:$D$455, "*905*")  +COUNTIFS(HCBSCompliance!$I$2:$I$455,$A23, HCBSCompliance!$D$2:$D$455, "*915*")  +COUNTIFS(HCBSCompliance!$I$2:$I$455,$A23, HCBSCompliance!$D$2:$D$455, "*910*")  +COUNTIFS(HCBSCompliance!$I$2:$I$455,$A23, HCBSCompliance!$D$2:$D$455, "*920*")</f>
        <v>0</v>
      </c>
      <c r="C23" s="55">
        <f>COUNTIFS(HCBSCompliance!$I$2:$I$455,$A23, HCBSCompliance!$D$2:$D$455, "096", HCBSCompliance!$G$2:$G$455,"*Completed*")  +COUNTIFS(HCBSCompliance!$I$2:$I$455,$A23, HCBSCompliance!$D$2:$D$455, "*113*", HCBSCompliance!$G$2:$G$455,"*Completed*")  +COUNTIFS(HCBSCompliance!$I$2:$I$455,$A23, HCBSCompliance!$D$2:$D$455, "*904*", HCBSCompliance!$G$2:$G$455,"*Completed*")  +COUNTIFS(HCBSCompliance!$I$2:$I$455,$A23, HCBSCompliance!$D$2:$D$455, "*905*", HCBSCompliance!$G$2:$G$455,"*Completed*")  +COUNTIFS(HCBSCompliance!$I$2:$I$455,$A23, HCBSCompliance!$D$2:$D$455, "*915*", HCBSCompliance!$G$2:$G$455,"*Completed*")  +COUNTIFS(HCBSCompliance!$I$2:$I$455,$A23, HCBSCompliance!$D$2:$D$455, "*910*", HCBSCompliance!$G$2:$G$455,"*Completed*")  +COUNTIFS(HCBSCompliance!$I$2:$I$455,$A23, HCBSCompliance!$D$2:$D$455, "*920*", HCBSCompliance!$G$2:$G$455,"*Completed*")  +COUNTIFS(HCBSCompliance!$I$2:$I$455,$A23, HCBSCompliance!$D$2:$D$455, "096", HCBSCompliance!$G$2:$G$455,"*Submitted*")  +COUNTIFS(HCBSCompliance!$I$2:$I$455,$A23, HCBSCompliance!$D$2:$D$455, "*113*", HCBSCompliance!$G$2:$G$455,"*Submitted*")  +COUNTIFS(HCBSCompliance!$I$2:$I$455,$A23, HCBSCompliance!$D$2:$D$455, "*904*", HCBSCompliance!$G$2:$G$455,"*Submitted*")  +COUNTIFS(HCBSCompliance!$I$2:$I$455,$A23, HCBSCompliance!$D$2:$D$455, "*905*", HCBSCompliance!$G$2:$G$455,"*Submitted*")  +COUNTIFS(HCBSCompliance!$I$2:$I$455,$A23, HCBSCompliance!$D$2:$D$455, "*915*", HCBSCompliance!$G$2:$G$455,"*Submitted*")  +COUNTIFS(HCBSCompliance!$I$2:$I$455,$A23, HCBSCompliance!$D$2:$D$455, "*910*", HCBSCompliance!$G$2:$G$455,"*Submitted*")  +COUNTIFS(HCBSCompliance!$I$2:$I$455,$A23, HCBSCompliance!$D$2:$D$455, "*920*", HCBSCompliance!$G$2:$G$455,"*Submitted*")</f>
        <v>0</v>
      </c>
      <c r="D23" s="56" t="str">
        <f t="shared" si="0"/>
        <v>n/a</v>
      </c>
      <c r="E23" s="56" t="str">
        <f>IFERROR((COUNTIFS(HCBSCompliance!$I$2:$I$455,$A23, HCBSCompliance!$D$2:$D$455, "096", HCBSCompliance!$FA$2:$FA$455,"*no*", HCBSCompliance!$G$2:$G$455, "*Completed*") + COUNTIFS(HCBSCompliance!$I$2:$I$455,$A23, HCBSCompliance!$D$2:$D$455, "*113*", HCBSCompliance!$FA$2:$FA$455,"*no*", HCBSCompliance!$G$2:$G$455, "*Completed*") + COUNTIFS(HCBSCompliance!$I$2:$I$455,$A23, HCBSCompliance!$D$2:$D$455, "*904*", HCBSCompliance!$FA$2:$FA$455,"*no*", HCBSCompliance!$G$2:$G$455, "*Completed*") + COUNTIFS(HCBSCompliance!$I$2:$I$455,$A23, HCBSCompliance!$D$2:$D$455, "*905*", HCBSCompliance!$FA$2:$FA$455,"*no*", HCBSCompliance!$G$2:$G$455, "*Completed*") + COUNTIFS(HCBSCompliance!$I$2:$I$455,$A23, HCBSCompliance!$D$2:$D$455, "*915*", HCBSCompliance!$FA$2:$FA$455,"*no*", HCBSCompliance!$G$2:$G$455, "*Completed*") + COUNTIFS(HCBSCompliance!$I$2:$I$455,$A23, HCBSCompliance!$D$2:$D$455, "*910*", HCBSCompliance!$FA$2:$FA$455,"*no*", HCBSCompliance!$G$2:$G$455, "*Completed*") + COUNTIFS(HCBSCompliance!$I$2:$I$455,$A23, HCBSCompliance!$D$2:$D$455, "*920*", HCBSCompliance!$FA$2:$FA$455,"*no*", HCBSCompliance!$G$2:$G$455, "*Completed*") + COUNTIFS(HCBSCompliance!$I$2:$I$455,$A23, HCBSCompliance!$D$2:$D$455, "096", HCBSCompliance!$FA$2:$FA$455,"*no*", HCBSCompliance!$G$2:$G$455, "*Submitted*") + COUNTIFS(HCBSCompliance!$I$2:$I$455,$A23, HCBSCompliance!$D$2:$D$455, "*113*", HCBSCompliance!$FA$2:$FA$455,"*no*", HCBSCompliance!$G$2:$G$455, "*Submitted*") + COUNTIFS(HCBSCompliance!$I$2:$I$455,$A23, HCBSCompliance!$D$2:$D$455, "*904*", HCBSCompliance!$FA$2:$FA$455,"*no*", HCBSCompliance!$G$2:$G$455, "*Submitted*") + COUNTIFS(HCBSCompliance!$I$2:$I$455,$A23, HCBSCompliance!$D$2:$D$455, "*905*", HCBSCompliance!$FA$2:$FA$455,"*no*", HCBSCompliance!$G$2:$G$455, "*Submitted*") + COUNTIFS(HCBSCompliance!$I$2:$I$455,$A23, HCBSCompliance!$D$2:$D$455, "*915*", HCBSCompliance!$FA$2:$FA$455,"*no*", HCBSCompliance!$G$2:$G$455, "*Submitted*") + COUNTIFS(HCBSCompliance!$I$2:$I$455,$A23, HCBSCompliance!$D$2:$D$455, "*910*", HCBSCompliance!$FA$2:$FA$455,"*no*", HCBSCompliance!$G$2:$G$455, "*Submitted*") + COUNTIFS(HCBSCompliance!$I$2:$I$455,$A23, HCBSCompliance!$D$2:$D$455, "*920*", HCBSCompliance!$FA$2:$FA$455,"*no*", HCBSCompliance!$G$2:$G$455, "*Submitted*"))  /  $C23, "n/a")</f>
        <v>n/a</v>
      </c>
      <c r="F23" s="56" t="str">
        <f>IFERROR((COUNTIFS(HCBSCompliance!$I$2:$I$455,$A23, HCBSCompliance!$D$2:$D$455, "096", HCBSCompliance!$FA$2:$FA$455,"*yes*", HCBSCompliance!$G$2:$G$455, "*Completed*") + COUNTIFS(HCBSCompliance!$I$2:$I$455,$A23, HCBSCompliance!$D$2:$D$455, "*113*", HCBSCompliance!$FA$2:$FA$455,"*yes*", HCBSCompliance!$G$2:$G$455, "*Completed*") + COUNTIFS(HCBSCompliance!$I$2:$I$455,$A23, HCBSCompliance!$D$2:$D$455, "*904*", HCBSCompliance!$FA$2:$FA$455,"*yes*", HCBSCompliance!$G$2:$G$455, "*Completed*") + COUNTIFS(HCBSCompliance!$I$2:$I$455,$A23, HCBSCompliance!$D$2:$D$455, "*905*", HCBSCompliance!$FA$2:$FA$455,"*yes*", HCBSCompliance!$G$2:$G$455, "*Completed*") + COUNTIFS(HCBSCompliance!$I$2:$I$455,$A23, HCBSCompliance!$D$2:$D$455, "*915*", HCBSCompliance!$FA$2:$FA$455,"*yes*", HCBSCompliance!$G$2:$G$455, "*Completed*") + COUNTIFS(HCBSCompliance!$I$2:$I$455,$A23, HCBSCompliance!$D$2:$D$455, "*910*", HCBSCompliance!$FA$2:$FA$455,"*yes*", HCBSCompliance!$G$2:$G$455, "*Completed*") + COUNTIFS(HCBSCompliance!$I$2:$I$455,$A23, HCBSCompliance!$D$2:$D$455, "*920*", HCBSCompliance!$FA$2:$FA$455,"*yes*", HCBSCompliance!$G$2:$G$455, "*Completed*") + COUNTIFS(HCBSCompliance!$I$2:$I$455,$A23, HCBSCompliance!$D$2:$D$455, "096", HCBSCompliance!$FA$2:$FA$455,"*yes*", HCBSCompliance!$G$2:$G$455, "*Submitted*") + COUNTIFS(HCBSCompliance!$I$2:$I$455,$A23, HCBSCompliance!$D$2:$D$455, "*113*", HCBSCompliance!$FA$2:$FA$455,"*yes*", HCBSCompliance!$G$2:$G$455, "*Submitted*") + COUNTIFS(HCBSCompliance!$I$2:$I$455,$A23, HCBSCompliance!$D$2:$D$455, "*904*", HCBSCompliance!$FA$2:$FA$455,"*yes*", HCBSCompliance!$G$2:$G$455, "*Submitted*") + COUNTIFS(HCBSCompliance!$I$2:$I$455,$A23, HCBSCompliance!$D$2:$D$455, "*905*", HCBSCompliance!$FA$2:$FA$455,"*yes*", HCBSCompliance!$G$2:$G$455, "*Submitted*") + COUNTIFS(HCBSCompliance!$I$2:$I$455,$A23, HCBSCompliance!$D$2:$D$455, "*915*", HCBSCompliance!$FA$2:$FA$455,"*yes*", HCBSCompliance!$G$2:$G$455, "*Submitted*") + COUNTIFS(HCBSCompliance!$I$2:$I$455,$A23, HCBSCompliance!$D$2:$D$455, "*910*", HCBSCompliance!$FA$2:$FA$455,"*yes*", HCBSCompliance!$G$2:$G$455, "*Submitted*") + COUNTIFS(HCBSCompliance!$I$2:$I$455,$A23, HCBSCompliance!$D$2:$D$455, "*920*", HCBSCompliance!$FA$2:$FA$455,"*yes*", HCBSCompliance!$G$2:$G$455, "*Submitted*"))  /  $C23, "n/a")</f>
        <v>n/a</v>
      </c>
      <c r="G23" s="57" t="str">
        <f>IFERROR((COUNTIFS(HCBSCompliance!$D$2:$D$455, "096", HCBSCompliance!$I$2:$I$455, $A23, HCBSCompliance!$G$2:$G$455, "*Completed*", HCBSCompliance!$FE$2:$FE$455, "TRUE") + COUNTIFS(HCBSCompliance!$D$2:$D$455, "*113*", HCBSCompliance!$I$2:$I$455, $A23, HCBSCompliance!$G$2:$G$455, "*Completed*", HCBSCompliance!$FE$2:$FE$455, "TRUE") + COUNTIFS(HCBSCompliance!$D$2:$D$455, "*904*", HCBSCompliance!$I$2:$I$455, $A23, HCBSCompliance!$G$2:$G$455, "*Completed*", HCBSCompliance!$FE$2:$FE$455, "TRUE") + COUNTIFS(HCBSCompliance!$D$2:$D$455, "*905*", HCBSCompliance!$I$2:$I$455, $A23, HCBSCompliance!$G$2:$G$455, "*Completed*", HCBSCompliance!$FE$2:$FE$455, "TRUE") + COUNTIFS(HCBSCompliance!$D$2:$D$455, "*915*", HCBSCompliance!$I$2:$I$455, $A23, HCBSCompliance!$G$2:$G$455, "*Completed*", HCBSCompliance!$FE$2:$FE$455, "TRUE") + COUNTIFS(HCBSCompliance!$D$2:$D$455, "*910*", HCBSCompliance!$I$2:$I$455, $A23, HCBSCompliance!$G$2:$G$455, "*Completed*", HCBSCompliance!$FE$2:$FE$455, "TRUE") + COUNTIFS(HCBSCompliance!$D$2:$D$455, "*920*", HCBSCompliance!$I$2:$I$455, $A23, HCBSCompliance!$G$2:$G$455, "*Completed*", HCBSCompliance!$FE$2:$FE$455, "TRUE") + COUNTIFS(HCBSCompliance!$D$2:$D$455, "096", HCBSCompliance!$I$2:$I$455, $A23, HCBSCompliance!$G$2:$G$455, "*Submitted*", HCBSCompliance!$FE$2:$FE$455, "TRUE") + COUNTIFS(HCBSCompliance!$D$2:$D$455, "*113*", HCBSCompliance!$I$2:$I$455, $A23, HCBSCompliance!$G$2:$G$455, "*Submitted*", HCBSCompliance!$FE$2:$FE$455, "TRUE") + COUNTIFS(HCBSCompliance!$D$2:$D$455, "*904*", HCBSCompliance!$I$2:$I$455, $A23, HCBSCompliance!$G$2:$G$455, "*Submitted*", HCBSCompliance!$FE$2:$FE$455, "TRUE") + COUNTIFS(HCBSCompliance!$D$2:$D$455, "*905*", HCBSCompliance!$I$2:$I$455, $A23, HCBSCompliance!$G$2:$G$455, "*Submitted*", HCBSCompliance!$FE$2:$FE$455, "TRUE") + COUNTIFS(HCBSCompliance!$D$2:$D$455, "*915*", HCBSCompliance!$I$2:$I$455, $A23, HCBSCompliance!$G$2:$G$455, "*Submitted*", HCBSCompliance!$FE$2:$FE$455, "TRUE") + COUNTIFS(HCBSCompliance!$D$2:$D$455, "*910*", HCBSCompliance!$I$2:$I$455, $A23, HCBSCompliance!$G$2:$G$455, "*Submitted*", HCBSCompliance!$FE$2:$FE$455, "TRUE") + COUNTIFS(HCBSCompliance!$D$2:$D$455, "*920*", HCBSCompliance!$I$2:$I$455, $A23, HCBSCompliance!$G$2:$G$455, "*Submitted*", HCBSCompliance!$FE$2:$FE$455, "TRUE")) /  $C23, "n/a")</f>
        <v>n/a</v>
      </c>
      <c r="H23" s="57"/>
      <c r="I23" s="55">
        <f>COUNTIFS(HCBSCompliance!$I$2:$I$455,$A23, HCBSCompliance!$D$2:$D$455, "096", HCBSCompliance!$G$2:$G$455,"*Completed*", HCBSCompliance!$BC$2:$BC$455,"*Partially*")   + COUNTIFS(HCBSCompliance!$I$2:$I$455,$A23, HCBSCompliance!$D$2:$D$455, "*113*", HCBSCompliance!$G$2:$G$455,"*Completed*", HCBSCompliance!$BC$2:$BC$455,"*Partially*")   + COUNTIFS(HCBSCompliance!$I$2:$I$455,$A23, HCBSCompliance!$D$2:$D$455, "*904*", HCBSCompliance!$G$2:$G$455,"*Completed*", HCBSCompliance!$BC$2:$BC$455,"*Partially*")   + COUNTIFS(HCBSCompliance!$I$2:$I$455,$A23, HCBSCompliance!$D$2:$D$455, "*905*", HCBSCompliance!$G$2:$G$455,"*Completed*", HCBSCompliance!$BC$2:$BC$455,"*Partially*")   + COUNTIFS(HCBSCompliance!$I$2:$I$455,$A23, HCBSCompliance!$D$2:$D$455, "*915*", HCBSCompliance!$G$2:$G$455,"*Completed*", HCBSCompliance!$BC$2:$BC$455,"*Partially*")   + COUNTIFS(HCBSCompliance!$I$2:$I$455,$A23, HCBSCompliance!$D$2:$D$455, "*910*", HCBSCompliance!$G$2:$G$455,"*Completed*", HCBSCompliance!$BC$2:$BC$455,"*Partially*")   + COUNTIFS(HCBSCompliance!$I$2:$I$455,$A23, HCBSCompliance!$D$2:$D$455, "*920*", HCBSCompliance!$G$2:$G$455,"*Completed*", HCBSCompliance!$BC$2:$BC$455,"*Partially*")   + COUNTIFS(HCBSCompliance!$I$2:$I$455,$A23, HCBSCompliance!$D$2:$D$455, "096", HCBSCompliance!$G$2:$G$455,"*Submitted*", HCBSCompliance!$BC$2:$BC$455,"*Partially*")   + COUNTIFS(HCBSCompliance!$I$2:$I$455,$A23, HCBSCompliance!$D$2:$D$455, "*113*", HCBSCompliance!$G$2:$G$455,"*Submitted*", HCBSCompliance!$BC$2:$BC$455,"*Partially*")   + COUNTIFS(HCBSCompliance!$I$2:$I$455,$A23, HCBSCompliance!$D$2:$D$455, "*904*", HCBSCompliance!$G$2:$G$455,"*Submitted*", HCBSCompliance!$BC$2:$BC$455,"*Partially*")   + COUNTIFS(HCBSCompliance!$I$2:$I$455,$A23, HCBSCompliance!$D$2:$D$455, "*905*", HCBSCompliance!$G$2:$G$455,"*Submitted*", HCBSCompliance!$BC$2:$BC$455,"*Partially*")   + COUNTIFS(HCBSCompliance!$I$2:$I$455,$A23, HCBSCompliance!$D$2:$D$455, "*915*", HCBSCompliance!$G$2:$G$455,"*Submitted*", HCBSCompliance!$BC$2:$BC$455,"*Partially*")   + COUNTIFS(HCBSCompliance!$I$2:$I$455,$A23, HCBSCompliance!$D$2:$D$455, "*910*", HCBSCompliance!$G$2:$G$455,"*Submitted*", HCBSCompliance!$BC$2:$BC$455,"*Partially*")   + COUNTIFS(HCBSCompliance!$I$2:$I$455,$A23, HCBSCompliance!$D$2:$D$455, "*920*", HCBSCompliance!$G$2:$G$455,"*Submitted*", HCBSCompliance!$BC$2:$BC$455,"*Partially*")   + COUNTIFS(HCBSCompliance!$I$2:$I$455,$A23, HCBSCompliance!$D$2:$D$455, "096", HCBSCompliance!$G$2:$G$455,"*Completed*", HCBSCompliance!$BC$2:$BC$455,"*NotMet*")   + COUNTIFS(HCBSCompliance!$I$2:$I$455,$A23, HCBSCompliance!$D$2:$D$455, "*113*", HCBSCompliance!$G$2:$G$455,"*Completed*", HCBSCompliance!$BC$2:$BC$455,"*NotMet*")   + COUNTIFS(HCBSCompliance!$I$2:$I$455,$A23, HCBSCompliance!$D$2:$D$455, "*904*", HCBSCompliance!$G$2:$G$455,"*Completed*", HCBSCompliance!$BC$2:$BC$455,"*NotMet*")   + COUNTIFS(HCBSCompliance!$I$2:$I$455,$A23, HCBSCompliance!$D$2:$D$455, "*905*", HCBSCompliance!$G$2:$G$455,"*Completed*", HCBSCompliance!$BC$2:$BC$455,"*NotMet*")   + COUNTIFS(HCBSCompliance!$I$2:$I$455,$A23, HCBSCompliance!$D$2:$D$455, "*915*", HCBSCompliance!$G$2:$G$455,"*Completed*", HCBSCompliance!$BC$2:$BC$455,"*NotMet*")   + COUNTIFS(HCBSCompliance!$I$2:$I$455,$A23, HCBSCompliance!$D$2:$D$455, "*910*", HCBSCompliance!$G$2:$G$455,"*Completed*", HCBSCompliance!$BC$2:$BC$455,"*NotMet*")   + COUNTIFS(HCBSCompliance!$I$2:$I$455,$A23, HCBSCompliance!$D$2:$D$455, "*920*", HCBSCompliance!$G$2:$G$455,"*Completed*", HCBSCompliance!$BC$2:$BC$455,"*NotMet*")   + COUNTIFS(HCBSCompliance!$I$2:$I$455,$A23, HCBSCompliance!$D$2:$D$455, "096", HCBSCompliance!$G$2:$G$455,"*Submitted*", HCBSCompliance!$BC$2:$BC$455,"*NotMet*")   + COUNTIFS(HCBSCompliance!$I$2:$I$455,$A23, HCBSCompliance!$D$2:$D$455, "*113*", HCBSCompliance!$G$2:$G$455,"*Submitted*", HCBSCompliance!$BC$2:$BC$455,"*NotMet*")   + COUNTIFS(HCBSCompliance!$I$2:$I$455,$A23, HCBSCompliance!$D$2:$D$455, "*904*", HCBSCompliance!$G$2:$G$455,"*Submitted*", HCBSCompliance!$BC$2:$BC$455,"*NotMet*")   + COUNTIFS(HCBSCompliance!$I$2:$I$455,$A23, HCBSCompliance!$D$2:$D$455, "*905*", HCBSCompliance!$G$2:$G$455,"*Submitted*", HCBSCompliance!$BC$2:$BC$455,"*NotMet*")   + COUNTIFS(HCBSCompliance!$I$2:$I$455,$A23, HCBSCompliance!$D$2:$D$455, "*915*", HCBSCompliance!$G$2:$G$455,"*Submitted*", HCBSCompliance!$BC$2:$BC$455,"*NotMet*")   + COUNTIFS(HCBSCompliance!$I$2:$I$455,$A23, HCBSCompliance!$D$2:$D$455, "*910*", HCBSCompliance!$G$2:$G$455,"*Submitted*", HCBSCompliance!$BC$2:$BC$455,"*NotMet*")   + COUNTIFS(HCBSCompliance!$I$2:$I$455,$A23, HCBSCompliance!$D$2:$D$455, "*920*", HCBSCompliance!$G$2:$G$455,"*Submitted*", HCBSCompliance!$BC$2:$BC$455,"*NotMet*")</f>
        <v>0</v>
      </c>
      <c r="J23" s="55">
        <f>COUNTIFS(HCBSCompliance!$I$2:$I$455,$A23, HCBSCompliance!$D$2:$D$455, "096", HCBSCompliance!$G$2:$G$455,"*Completed*", HCBSCompliance!$BI$2:$BI$455,"*Partially*")   + COUNTIFS(HCBSCompliance!$I$2:$I$455,$A23, HCBSCompliance!$D$2:$D$455, "*113*", HCBSCompliance!$G$2:$G$455,"*Completed*", HCBSCompliance!$BI$2:$BI$455,"*Partially*")   + COUNTIFS(HCBSCompliance!$I$2:$I$455,$A23, HCBSCompliance!$D$2:$D$455, "*904*", HCBSCompliance!$G$2:$G$455,"*Completed*", HCBSCompliance!$BI$2:$BI$455,"*Partially*")   + COUNTIFS(HCBSCompliance!$I$2:$I$455,$A23, HCBSCompliance!$D$2:$D$455, "*905*", HCBSCompliance!$G$2:$G$455,"*Completed*", HCBSCompliance!$BI$2:$BI$455,"*Partially*")   + COUNTIFS(HCBSCompliance!$I$2:$I$455,$A23, HCBSCompliance!$D$2:$D$455, "*915*", HCBSCompliance!$G$2:$G$455,"*Completed*", HCBSCompliance!$BI$2:$BI$455,"*Partially*")   + COUNTIFS(HCBSCompliance!$I$2:$I$455,$A23, HCBSCompliance!$D$2:$D$455, "*910*", HCBSCompliance!$G$2:$G$455,"*Completed*", HCBSCompliance!$BI$2:$BI$455,"*Partially*")   + COUNTIFS(HCBSCompliance!$I$2:$I$455,$A23, HCBSCompliance!$D$2:$D$455, "*920*", HCBSCompliance!$G$2:$G$455,"*Completed*", HCBSCompliance!$BI$2:$BI$455,"*Partially*")   + COUNTIFS(HCBSCompliance!$I$2:$I$455,$A23, HCBSCompliance!$D$2:$D$455, "096", HCBSCompliance!$G$2:$G$455,"*Submitted*", HCBSCompliance!$BI$2:$BI$455,"*Partially*")   + COUNTIFS(HCBSCompliance!$I$2:$I$455,$A23, HCBSCompliance!$D$2:$D$455, "*113*", HCBSCompliance!$G$2:$G$455,"*Submitted*", HCBSCompliance!$BI$2:$BI$455,"*Partially*")   + COUNTIFS(HCBSCompliance!$I$2:$I$455,$A23, HCBSCompliance!$D$2:$D$455, "*904*", HCBSCompliance!$G$2:$G$455,"*Submitted*", HCBSCompliance!$BI$2:$BI$455,"*Partially*")   + COUNTIFS(HCBSCompliance!$I$2:$I$455,$A23, HCBSCompliance!$D$2:$D$455, "*905*", HCBSCompliance!$G$2:$G$455,"*Submitted*", HCBSCompliance!$BI$2:$BI$455,"*Partially*")   + COUNTIFS(HCBSCompliance!$I$2:$I$455,$A23, HCBSCompliance!$D$2:$D$455, "*915*", HCBSCompliance!$G$2:$G$455,"*Submitted*", HCBSCompliance!$BI$2:$BI$455,"*Partially*")   + COUNTIFS(HCBSCompliance!$I$2:$I$455,$A23, HCBSCompliance!$D$2:$D$455, "*910*", HCBSCompliance!$G$2:$G$455,"*Submitted*", HCBSCompliance!$BI$2:$BI$455,"*Partially*")   + COUNTIFS(HCBSCompliance!$I$2:$I$455,$A23, HCBSCompliance!$D$2:$D$455, "*920*", HCBSCompliance!$G$2:$G$455,"*Submitted*", HCBSCompliance!$BI$2:$BI$455,"*Partially*")   + COUNTIFS(HCBSCompliance!$I$2:$I$455,$A23, HCBSCompliance!$D$2:$D$455, "096", HCBSCompliance!$G$2:$G$455,"*Completed*", HCBSCompliance!$BI$2:$BI$455,"*No*")   + COUNTIFS(HCBSCompliance!$I$2:$I$455,$A23, HCBSCompliance!$D$2:$D$455, "*113*", HCBSCompliance!$G$2:$G$455,"*Completed*", HCBSCompliance!$BI$2:$BI$455,"*No*")   + COUNTIFS(HCBSCompliance!$I$2:$I$455,$A23, HCBSCompliance!$D$2:$D$455, "*904*", HCBSCompliance!$G$2:$G$455,"*Completed*", HCBSCompliance!$BI$2:$BI$455,"*No*")   + COUNTIFS(HCBSCompliance!$I$2:$I$455,$A23, HCBSCompliance!$D$2:$D$455, "*905*", HCBSCompliance!$G$2:$G$455,"*Completed*", HCBSCompliance!$BI$2:$BI$455,"*No*")   + COUNTIFS(HCBSCompliance!$I$2:$I$455,$A23, HCBSCompliance!$D$2:$D$455, "*915*", HCBSCompliance!$G$2:$G$455,"*Completed*", HCBSCompliance!$BI$2:$BI$455,"*No*")   + COUNTIFS(HCBSCompliance!$I$2:$I$455,$A23, HCBSCompliance!$D$2:$D$455, "*910*", HCBSCompliance!$G$2:$G$455,"*Completed*", HCBSCompliance!$BI$2:$BI$455,"*No*")   + COUNTIFS(HCBSCompliance!$I$2:$I$455,$A23, HCBSCompliance!$D$2:$D$455, "*920*", HCBSCompliance!$G$2:$G$455,"*Completed*", HCBSCompliance!$BI$2:$BI$455,"*No*")   + COUNTIFS(HCBSCompliance!$I$2:$I$455,$A23, HCBSCompliance!$D$2:$D$455, "096", HCBSCompliance!$G$2:$G$455,"*Submitted*", HCBSCompliance!$BI$2:$BI$455,"*No*")   + COUNTIFS(HCBSCompliance!$I$2:$I$455,$A23, HCBSCompliance!$D$2:$D$455, "*113*", HCBSCompliance!$G$2:$G$455,"*Submitted*", HCBSCompliance!$BI$2:$BI$455,"*No*")   + COUNTIFS(HCBSCompliance!$I$2:$I$455,$A23, HCBSCompliance!$D$2:$D$455, "*904*", HCBSCompliance!$G$2:$G$455,"*Submitted*", HCBSCompliance!$BI$2:$BI$455,"*No*")   + COUNTIFS(HCBSCompliance!$I$2:$I$455,$A23, HCBSCompliance!$D$2:$D$455, "*905*", HCBSCompliance!$G$2:$G$455,"*Submitted*", HCBSCompliance!$BI$2:$BI$455,"*No*")   + COUNTIFS(HCBSCompliance!$I$2:$I$455,$A23, HCBSCompliance!$D$2:$D$455, "*915*", HCBSCompliance!$G$2:$G$455,"*Submitted*", HCBSCompliance!$BI$2:$BI$455,"*No*")   + COUNTIFS(HCBSCompliance!$I$2:$I$455,$A23, HCBSCompliance!$D$2:$D$455, "*910*", HCBSCompliance!$G$2:$G$455,"*Submitted*", HCBSCompliance!$BI$2:$BI$455,"*No*")   + COUNTIFS(HCBSCompliance!$I$2:$I$455,$A23, HCBSCompliance!$D$2:$D$455, "*920*", HCBSCompliance!$G$2:$G$455,"*Submitted*", HCBSCompliance!$BI$2:$BI$455,"*No*")</f>
        <v>0</v>
      </c>
      <c r="K23" s="55">
        <f>COUNTIFS(HCBSCompliance!$I$2:$I$455,$A23, HCBSCompliance!$D$2:$D$455, "096", HCBSCompliance!$G$2:$G$455,"*Completed*", HCBSCompliance!$CK$2:$CK$455,"*Partially*")   + COUNTIFS(HCBSCompliance!$I$2:$I$455,$A23, HCBSCompliance!$D$2:$D$455, "*113*", HCBSCompliance!$G$2:$G$455,"*Completed*", HCBSCompliance!$CK$2:$CK$455,"*Partially*")   + COUNTIFS(HCBSCompliance!$I$2:$I$455,$A23, HCBSCompliance!$D$2:$D$455, "*904*", HCBSCompliance!$G$2:$G$455,"*Completed*", HCBSCompliance!$CK$2:$CK$455,"*Partially*")   + COUNTIFS(HCBSCompliance!$I$2:$I$455,$A23, HCBSCompliance!$D$2:$D$455, "*905*", HCBSCompliance!$G$2:$G$455,"*Completed*", HCBSCompliance!$CK$2:$CK$455,"*Partially*")   + COUNTIFS(HCBSCompliance!$I$2:$I$455,$A23, HCBSCompliance!$D$2:$D$455, "*915*", HCBSCompliance!$G$2:$G$455,"*Completed*", HCBSCompliance!$CK$2:$CK$455,"*Partially*")   + COUNTIFS(HCBSCompliance!$I$2:$I$455,$A23, HCBSCompliance!$D$2:$D$455, "*910*", HCBSCompliance!$G$2:$G$455,"*Completed*", HCBSCompliance!$CK$2:$CK$455,"*Partially*")   + COUNTIFS(HCBSCompliance!$I$2:$I$455,$A23, HCBSCompliance!$D$2:$D$455, "*920*", HCBSCompliance!$G$2:$G$455,"*Completed*", HCBSCompliance!$CK$2:$CK$455,"*Partially*")   + COUNTIFS(HCBSCompliance!$I$2:$I$455,$A23, HCBSCompliance!$D$2:$D$455, "096", HCBSCompliance!$G$2:$G$455,"*Submitted*", HCBSCompliance!$CK$2:$CK$455,"*Partially*")   + COUNTIFS(HCBSCompliance!$I$2:$I$455,$A23, HCBSCompliance!$D$2:$D$455, "*113*", HCBSCompliance!$G$2:$G$455,"*Submitted*", HCBSCompliance!$CK$2:$CK$455,"*Partially*")   + COUNTIFS(HCBSCompliance!$I$2:$I$455,$A23, HCBSCompliance!$D$2:$D$455, "*904*", HCBSCompliance!$G$2:$G$455,"*Submitted*", HCBSCompliance!$CK$2:$CK$455,"*Partially*")   + COUNTIFS(HCBSCompliance!$I$2:$I$455,$A23, HCBSCompliance!$D$2:$D$455, "*905*", HCBSCompliance!$G$2:$G$455,"*Submitted*", HCBSCompliance!$CK$2:$CK$455,"*Partially*")   + COUNTIFS(HCBSCompliance!$I$2:$I$455,$A23, HCBSCompliance!$D$2:$D$455, "*915*", HCBSCompliance!$G$2:$G$455,"*Submitted*", HCBSCompliance!$CK$2:$CK$455,"*Partially*")   + COUNTIFS(HCBSCompliance!$I$2:$I$455,$A23, HCBSCompliance!$D$2:$D$455, "*910*", HCBSCompliance!$G$2:$G$455,"*Submitted*", HCBSCompliance!$CK$2:$CK$455,"*Partially*")   + COUNTIFS(HCBSCompliance!$I$2:$I$455,$A23, HCBSCompliance!$D$2:$D$455, "*920*", HCBSCompliance!$G$2:$G$455,"*Submitted*", HCBSCompliance!$CK$2:$CK$455,"*Partially*")   + COUNTIFS(HCBSCompliance!$I$2:$I$455,$A23, HCBSCompliance!$D$2:$D$455, "096", HCBSCompliance!$G$2:$G$455,"*Completed*", HCBSCompliance!$CK$2:$CK$455,"*No*")   + COUNTIFS(HCBSCompliance!$I$2:$I$455,$A23, HCBSCompliance!$D$2:$D$455, "*113*", HCBSCompliance!$G$2:$G$455,"*Completed*", HCBSCompliance!$CK$2:$CK$455,"*No*")   + COUNTIFS(HCBSCompliance!$I$2:$I$455,$A23, HCBSCompliance!$D$2:$D$455, "*904*", HCBSCompliance!$G$2:$G$455,"*Completed*", HCBSCompliance!$CK$2:$CK$455,"*No*")   + COUNTIFS(HCBSCompliance!$I$2:$I$455,$A23, HCBSCompliance!$D$2:$D$455, "*905*", HCBSCompliance!$G$2:$G$455,"*Completed*", HCBSCompliance!$CK$2:$CK$455,"*No*")   + COUNTIFS(HCBSCompliance!$I$2:$I$455,$A23, HCBSCompliance!$D$2:$D$455, "*915*", HCBSCompliance!$G$2:$G$455,"*Completed*", HCBSCompliance!$CK$2:$CK$455,"*No*")   + COUNTIFS(HCBSCompliance!$I$2:$I$455,$A23, HCBSCompliance!$D$2:$D$455, "*910*", HCBSCompliance!$G$2:$G$455,"*Completed*", HCBSCompliance!$CK$2:$CK$455,"*No*")   + COUNTIFS(HCBSCompliance!$I$2:$I$455,$A23, HCBSCompliance!$D$2:$D$455, "*920*", HCBSCompliance!$G$2:$G$455,"*Completed*", HCBSCompliance!$CK$2:$CK$455,"*No*")   + COUNTIFS(HCBSCompliance!$I$2:$I$455,$A23, HCBSCompliance!$D$2:$D$455, "096", HCBSCompliance!$G$2:$G$455,"*Submitted*", HCBSCompliance!$CK$2:$CK$455,"*No*")   + COUNTIFS(HCBSCompliance!$I$2:$I$455,$A23, HCBSCompliance!$D$2:$D$455, "*113*", HCBSCompliance!$G$2:$G$455,"*Submitted*", HCBSCompliance!$CK$2:$CK$455,"*No*")   + COUNTIFS(HCBSCompliance!$I$2:$I$455,$A23, HCBSCompliance!$D$2:$D$455, "*904*", HCBSCompliance!$G$2:$G$455,"*Submitted*", HCBSCompliance!$CK$2:$CK$455,"*No*")   + COUNTIFS(HCBSCompliance!$I$2:$I$455,$A23, HCBSCompliance!$D$2:$D$455, "*905*", HCBSCompliance!$G$2:$G$455,"*Submitted*", HCBSCompliance!$CK$2:$CK$455,"*No*")   + COUNTIFS(HCBSCompliance!$I$2:$I$455,$A23, HCBSCompliance!$D$2:$D$455, "*915*", HCBSCompliance!$G$2:$G$455,"*Submitted*", HCBSCompliance!$CK$2:$CK$455,"*No*")   + COUNTIFS(HCBSCompliance!$I$2:$I$455,$A23, HCBSCompliance!$D$2:$D$455, "*910*", HCBSCompliance!$G$2:$G$455,"*Submitted*", HCBSCompliance!$CK$2:$CK$455,"*No*")   + COUNTIFS(HCBSCompliance!$I$2:$I$455,$A23, HCBSCompliance!$D$2:$D$455, "*920*", HCBSCompliance!$G$2:$G$455,"*Submitted*", HCBSCompliance!$CK$2:$CK$455,"*No*")</f>
        <v>0</v>
      </c>
      <c r="L23" s="55">
        <f>COUNTIFS(HCBSCompliance!$I$2:$I$455,$A23, HCBSCompliance!$D$2:$D$455, "096", HCBSCompliance!$G$2:$G$455,"*Completed*", HCBSCompliance!$CY$2:$CY$455,"*Partially*")   + COUNTIFS(HCBSCompliance!$I$2:$I$455,$A23, HCBSCompliance!$D$2:$D$455, "*113*", HCBSCompliance!$G$2:$G$455,"*Completed*", HCBSCompliance!$CY$2:$CY$455,"*Partially*")   + COUNTIFS(HCBSCompliance!$I$2:$I$455,$A23, HCBSCompliance!$D$2:$D$455, "*904*", HCBSCompliance!$G$2:$G$455,"*Completed*", HCBSCompliance!$CY$2:$CY$455,"*Partially*")   + COUNTIFS(HCBSCompliance!$I$2:$I$455,$A23, HCBSCompliance!$D$2:$D$455, "*905*", HCBSCompliance!$G$2:$G$455,"*Completed*", HCBSCompliance!$CY$2:$CY$455,"*Partially*")   + COUNTIFS(HCBSCompliance!$I$2:$I$455,$A23, HCBSCompliance!$D$2:$D$455, "*915*", HCBSCompliance!$G$2:$G$455,"*Completed*", HCBSCompliance!$CY$2:$CY$455,"*Partially*")   + COUNTIFS(HCBSCompliance!$I$2:$I$455,$A23, HCBSCompliance!$D$2:$D$455, "*910*", HCBSCompliance!$G$2:$G$455,"*Completed*", HCBSCompliance!$CY$2:$CY$455,"*Partially*")   + COUNTIFS(HCBSCompliance!$I$2:$I$455,$A23, HCBSCompliance!$D$2:$D$455, "*920*", HCBSCompliance!$G$2:$G$455,"*Completed*", HCBSCompliance!$CY$2:$CY$455,"*Partially*")   + COUNTIFS(HCBSCompliance!$I$2:$I$455,$A23, HCBSCompliance!$D$2:$D$455, "096", HCBSCompliance!$G$2:$G$455,"*Submitted*", HCBSCompliance!$CY$2:$CY$455,"*Partially*")   + COUNTIFS(HCBSCompliance!$I$2:$I$455,$A23, HCBSCompliance!$D$2:$D$455, "*113*", HCBSCompliance!$G$2:$G$455,"*Submitted*", HCBSCompliance!$CY$2:$CY$455,"*Partially*")   + COUNTIFS(HCBSCompliance!$I$2:$I$455,$A23, HCBSCompliance!$D$2:$D$455, "*904*", HCBSCompliance!$G$2:$G$455,"*Submitted*", HCBSCompliance!$CY$2:$CY$455,"*Partially*")   + COUNTIFS(HCBSCompliance!$I$2:$I$455,$A23, HCBSCompliance!$D$2:$D$455, "*905*", HCBSCompliance!$G$2:$G$455,"*Submitted*", HCBSCompliance!$CY$2:$CY$455,"*Partially*")   + COUNTIFS(HCBSCompliance!$I$2:$I$455,$A23, HCBSCompliance!$D$2:$D$455, "*915*", HCBSCompliance!$G$2:$G$455,"*Submitted*", HCBSCompliance!$CY$2:$CY$455,"*Partially*")   + COUNTIFS(HCBSCompliance!$I$2:$I$455,$A23, HCBSCompliance!$D$2:$D$455, "*910*", HCBSCompliance!$G$2:$G$455,"*Submitted*", HCBSCompliance!$CY$2:$CY$455,"*Partially*")   + COUNTIFS(HCBSCompliance!$I$2:$I$455,$A23, HCBSCompliance!$D$2:$D$455, "*920*", HCBSCompliance!$G$2:$G$455,"*Submitted*", HCBSCompliance!$CY$2:$CY$455,"*Partially*")   + COUNTIFS(HCBSCompliance!$I$2:$I$455,$A23, HCBSCompliance!$D$2:$D$455, "096", HCBSCompliance!$G$2:$G$455,"*Completed*", HCBSCompliance!$CY$2:$CY$455,"*No*")   + COUNTIFS(HCBSCompliance!$I$2:$I$455,$A23, HCBSCompliance!$D$2:$D$455, "*113*", HCBSCompliance!$G$2:$G$455,"*Completed*", HCBSCompliance!$CY$2:$CY$455,"*No*")   + COUNTIFS(HCBSCompliance!$I$2:$I$455,$A23, HCBSCompliance!$D$2:$D$455, "*904*", HCBSCompliance!$G$2:$G$455,"*Completed*", HCBSCompliance!$CY$2:$CY$455,"*No*")   + COUNTIFS(HCBSCompliance!$I$2:$I$455,$A23, HCBSCompliance!$D$2:$D$455, "*905*", HCBSCompliance!$G$2:$G$455,"*Completed*", HCBSCompliance!$CY$2:$CY$455,"*No*")   + COUNTIFS(HCBSCompliance!$I$2:$I$455,$A23, HCBSCompliance!$D$2:$D$455, "*915*", HCBSCompliance!$G$2:$G$455,"*Completed*", HCBSCompliance!$CY$2:$CY$455,"*No*")   + COUNTIFS(HCBSCompliance!$I$2:$I$455,$A23, HCBSCompliance!$D$2:$D$455, "*910*", HCBSCompliance!$G$2:$G$455,"*Completed*", HCBSCompliance!$CY$2:$CY$455,"*No*")   + COUNTIFS(HCBSCompliance!$I$2:$I$455,$A23, HCBSCompliance!$D$2:$D$455, "*920*", HCBSCompliance!$G$2:$G$455,"*Completed*", HCBSCompliance!$CY$2:$CY$455,"*No*")   + COUNTIFS(HCBSCompliance!$I$2:$I$455,$A23, HCBSCompliance!$D$2:$D$455, "096", HCBSCompliance!$G$2:$G$455,"*Submitted*", HCBSCompliance!$CY$2:$CY$455,"*No*")   + COUNTIFS(HCBSCompliance!$I$2:$I$455,$A23, HCBSCompliance!$D$2:$D$455, "*113*", HCBSCompliance!$G$2:$G$455,"*Submitted*", HCBSCompliance!$CY$2:$CY$455,"*No*")   + COUNTIFS(HCBSCompliance!$I$2:$I$455,$A23, HCBSCompliance!$D$2:$D$455, "*904*", HCBSCompliance!$G$2:$G$455,"*Submitted*", HCBSCompliance!$CY$2:$CY$455,"*No*")   + COUNTIFS(HCBSCompliance!$I$2:$I$455,$A23, HCBSCompliance!$D$2:$D$455, "*905*", HCBSCompliance!$G$2:$G$455,"*Submitted*", HCBSCompliance!$CY$2:$CY$455,"*No*")   + COUNTIFS(HCBSCompliance!$I$2:$I$455,$A23, HCBSCompliance!$D$2:$D$455, "*915*", HCBSCompliance!$G$2:$G$455,"*Submitted*", HCBSCompliance!$CY$2:$CY$455,"*No*")   + COUNTIFS(HCBSCompliance!$I$2:$I$455,$A23, HCBSCompliance!$D$2:$D$455, "*910*", HCBSCompliance!$G$2:$G$455,"*Submitted*", HCBSCompliance!$CY$2:$CY$455,"*No*")   + COUNTIFS(HCBSCompliance!$I$2:$I$455,$A23, HCBSCompliance!$D$2:$D$455, "*920*", HCBSCompliance!$G$2:$G$455,"*Submitted*", HCBSCompliance!$CY$2:$CY$455,"*No*")</f>
        <v>0</v>
      </c>
      <c r="M23" s="55">
        <f>COUNTIFS(HCBSCompliance!$I$2:$I$455,$A23, HCBSCompliance!$D$2:$D$455, "096", HCBSCompliance!$G$2:$G$455,"*Completed*", HCBSCompliance!$DI$2:$DI$455,"*Partially*")   + COUNTIFS(HCBSCompliance!$I$2:$I$455,$A23, HCBSCompliance!$D$2:$D$455, "*113*", HCBSCompliance!$G$2:$G$455,"*Completed*", HCBSCompliance!$DI$2:$DI$455,"*Partially*")   + COUNTIFS(HCBSCompliance!$I$2:$I$455,$A23, HCBSCompliance!$D$2:$D$455, "*904*", HCBSCompliance!$G$2:$G$455,"*Completed*", HCBSCompliance!$DI$2:$DI$455,"*Partially*")   + COUNTIFS(HCBSCompliance!$I$2:$I$455,$A23, HCBSCompliance!$D$2:$D$455, "*905*", HCBSCompliance!$G$2:$G$455,"*Completed*", HCBSCompliance!$DI$2:$DI$455,"*Partially*")   + COUNTIFS(HCBSCompliance!$I$2:$I$455,$A23, HCBSCompliance!$D$2:$D$455, "*915*", HCBSCompliance!$G$2:$G$455,"*Completed*", HCBSCompliance!$DI$2:$DI$455,"*Partially*")   + COUNTIFS(HCBSCompliance!$I$2:$I$455,$A23, HCBSCompliance!$D$2:$D$455, "*910*", HCBSCompliance!$G$2:$G$455,"*Completed*", HCBSCompliance!$DI$2:$DI$455,"*Partially*")   + COUNTIFS(HCBSCompliance!$I$2:$I$455,$A23, HCBSCompliance!$D$2:$D$455, "*920*", HCBSCompliance!$G$2:$G$455,"*Completed*", HCBSCompliance!$DI$2:$DI$455,"*Partially*")   + COUNTIFS(HCBSCompliance!$I$2:$I$455,$A23, HCBSCompliance!$D$2:$D$455, "096", HCBSCompliance!$G$2:$G$455,"*Submitted*", HCBSCompliance!$DI$2:$DI$455,"*Partially*")   + COUNTIFS(HCBSCompliance!$I$2:$I$455,$A23, HCBSCompliance!$D$2:$D$455, "*113*", HCBSCompliance!$G$2:$G$455,"*Submitted*", HCBSCompliance!$DI$2:$DI$455,"*Partially*")   + COUNTIFS(HCBSCompliance!$I$2:$I$455,$A23, HCBSCompliance!$D$2:$D$455, "*904*", HCBSCompliance!$G$2:$G$455,"*Submitted*", HCBSCompliance!$DI$2:$DI$455,"*Partially*")   + COUNTIFS(HCBSCompliance!$I$2:$I$455,$A23, HCBSCompliance!$D$2:$D$455, "*905*", HCBSCompliance!$G$2:$G$455,"*Submitted*", HCBSCompliance!$DI$2:$DI$455,"*Partially*")   + COUNTIFS(HCBSCompliance!$I$2:$I$455,$A23, HCBSCompliance!$D$2:$D$455, "*915*", HCBSCompliance!$G$2:$G$455,"*Submitted*", HCBSCompliance!$DI$2:$DI$455,"*Partially*")   + COUNTIFS(HCBSCompliance!$I$2:$I$455,$A23, HCBSCompliance!$D$2:$D$455, "*910*", HCBSCompliance!$G$2:$G$455,"*Submitted*", HCBSCompliance!$DI$2:$DI$455,"*Partially*")   + COUNTIFS(HCBSCompliance!$I$2:$I$455,$A23, HCBSCompliance!$D$2:$D$455, "*920*", HCBSCompliance!$G$2:$G$455,"*Submitted*", HCBSCompliance!$DI$2:$DI$455,"*Partially*")   + COUNTIFS(HCBSCompliance!$I$2:$I$455,$A23, HCBSCompliance!$D$2:$D$455, "096", HCBSCompliance!$G$2:$G$455,"*Completed*", HCBSCompliance!$DI$2:$DI$455,"*No*")   + COUNTIFS(HCBSCompliance!$I$2:$I$455,$A23, HCBSCompliance!$D$2:$D$455, "*113*", HCBSCompliance!$G$2:$G$455,"*Completed*", HCBSCompliance!$DI$2:$DI$455,"*No*")   + COUNTIFS(HCBSCompliance!$I$2:$I$455,$A23, HCBSCompliance!$D$2:$D$455, "*904*", HCBSCompliance!$G$2:$G$455,"*Completed*", HCBSCompliance!$DI$2:$DI$455,"*No*")   + COUNTIFS(HCBSCompliance!$I$2:$I$455,$A23, HCBSCompliance!$D$2:$D$455, "*905*", HCBSCompliance!$G$2:$G$455,"*Completed*", HCBSCompliance!$DI$2:$DI$455,"*No*")   + COUNTIFS(HCBSCompliance!$I$2:$I$455,$A23, HCBSCompliance!$D$2:$D$455, "*915*", HCBSCompliance!$G$2:$G$455,"*Completed*", HCBSCompliance!$DI$2:$DI$455,"*No*")   + COUNTIFS(HCBSCompliance!$I$2:$I$455,$A23, HCBSCompliance!$D$2:$D$455, "*910*", HCBSCompliance!$G$2:$G$455,"*Completed*", HCBSCompliance!$DI$2:$DI$455,"*No*")   + COUNTIFS(HCBSCompliance!$I$2:$I$455,$A23, HCBSCompliance!$D$2:$D$455, "*920*", HCBSCompliance!$G$2:$G$455,"*Completed*", HCBSCompliance!$DI$2:$DI$455,"*No*")   + COUNTIFS(HCBSCompliance!$I$2:$I$455,$A23, HCBSCompliance!$D$2:$D$455, "096", HCBSCompliance!$G$2:$G$455,"*Submitted*", HCBSCompliance!$DI$2:$DI$455,"*No*")   + COUNTIFS(HCBSCompliance!$I$2:$I$455,$A23, HCBSCompliance!$D$2:$D$455, "*113*", HCBSCompliance!$G$2:$G$455,"*Submitted*", HCBSCompliance!$DI$2:$DI$455,"*No*")   + COUNTIFS(HCBSCompliance!$I$2:$I$455,$A23, HCBSCompliance!$D$2:$D$455, "*904*", HCBSCompliance!$G$2:$G$455,"*Submitted*", HCBSCompliance!$DI$2:$DI$455,"*No*")   + COUNTIFS(HCBSCompliance!$I$2:$I$455,$A23, HCBSCompliance!$D$2:$D$455, "*905*", HCBSCompliance!$G$2:$G$455,"*Submitted*", HCBSCompliance!$DI$2:$DI$455,"*No*")   + COUNTIFS(HCBSCompliance!$I$2:$I$455,$A23, HCBSCompliance!$D$2:$D$455, "*915*", HCBSCompliance!$G$2:$G$455,"*Submitted*", HCBSCompliance!$DI$2:$DI$455,"*No*")   + COUNTIFS(HCBSCompliance!$I$2:$I$455,$A23, HCBSCompliance!$D$2:$D$455, "*910*", HCBSCompliance!$G$2:$G$455,"*Submitted*", HCBSCompliance!$DI$2:$DI$455,"*No*")   + COUNTIFS(HCBSCompliance!$I$2:$I$455,$A23, HCBSCompliance!$D$2:$D$455, "*920*", HCBSCompliance!$G$2:$G$455,"*Submitted*", HCBSCompliance!$DI$2:$DI$455,"*No*")</f>
        <v>0</v>
      </c>
      <c r="N23" s="55">
        <f>COUNTIFS(HCBSCompliance!$I$2:$I$455,$A23, HCBSCompliance!$D$2:$D$455, "096", HCBSCompliance!$G$2:$G$455,"*Completed*", HCBSCompliance!$DQ$2:$DQ$455,"*Partially*")   + COUNTIFS(HCBSCompliance!$I$2:$I$455,$A23, HCBSCompliance!$D$2:$D$455, "*113*", HCBSCompliance!$G$2:$G$455,"*Completed*", HCBSCompliance!$DQ$2:$DQ$455,"*Partially*")   + COUNTIFS(HCBSCompliance!$I$2:$I$455,$A23, HCBSCompliance!$D$2:$D$455, "*904*", HCBSCompliance!$G$2:$G$455,"*Completed*", HCBSCompliance!$DQ$2:$DQ$455,"*Partially*")   + COUNTIFS(HCBSCompliance!$I$2:$I$455,$A23, HCBSCompliance!$D$2:$D$455, "*905*", HCBSCompliance!$G$2:$G$455,"*Completed*", HCBSCompliance!$DQ$2:$DQ$455,"*Partially*")   + COUNTIFS(HCBSCompliance!$I$2:$I$455,$A23, HCBSCompliance!$D$2:$D$455, "*915*", HCBSCompliance!$G$2:$G$455,"*Completed*", HCBSCompliance!$DQ$2:$DQ$455,"*Partially*")   + COUNTIFS(HCBSCompliance!$I$2:$I$455,$A23, HCBSCompliance!$D$2:$D$455, "*910*", HCBSCompliance!$G$2:$G$455,"*Completed*", HCBSCompliance!$DQ$2:$DQ$455,"*Partially*")   + COUNTIFS(HCBSCompliance!$I$2:$I$455,$A23, HCBSCompliance!$D$2:$D$455, "*920*", HCBSCompliance!$G$2:$G$455,"*Completed*", HCBSCompliance!$DQ$2:$DQ$455,"*Partially*")   + COUNTIFS(HCBSCompliance!$I$2:$I$455,$A23, HCBSCompliance!$D$2:$D$455, "096", HCBSCompliance!$G$2:$G$455,"*Submitted*", HCBSCompliance!$DQ$2:$DQ$455,"*Partially*")   + COUNTIFS(HCBSCompliance!$I$2:$I$455,$A23, HCBSCompliance!$D$2:$D$455, "*113*", HCBSCompliance!$G$2:$G$455,"*Submitted*", HCBSCompliance!$DQ$2:$DQ$455,"*Partially*")   + COUNTIFS(HCBSCompliance!$I$2:$I$455,$A23, HCBSCompliance!$D$2:$D$455, "*904*", HCBSCompliance!$G$2:$G$455,"*Submitted*", HCBSCompliance!$DQ$2:$DQ$455,"*Partially*")   + COUNTIFS(HCBSCompliance!$I$2:$I$455,$A23, HCBSCompliance!$D$2:$D$455, "*905*", HCBSCompliance!$G$2:$G$455,"*Submitted*", HCBSCompliance!$DQ$2:$DQ$455,"*Partially*")   + COUNTIFS(HCBSCompliance!$I$2:$I$455,$A23, HCBSCompliance!$D$2:$D$455, "*915*", HCBSCompliance!$G$2:$G$455,"*Submitted*", HCBSCompliance!$DQ$2:$DQ$455,"*Partially*")   + COUNTIFS(HCBSCompliance!$I$2:$I$455,$A23, HCBSCompliance!$D$2:$D$455, "*910*", HCBSCompliance!$G$2:$G$455,"*Submitted*", HCBSCompliance!$DQ$2:$DQ$455,"*Partially*")   + COUNTIFS(HCBSCompliance!$I$2:$I$455,$A23, HCBSCompliance!$D$2:$D$455, "*920*", HCBSCompliance!$G$2:$G$455,"*Submitted*", HCBSCompliance!$DQ$2:$DQ$455,"*Partially*")   + COUNTIFS(HCBSCompliance!$I$2:$I$455,$A23, HCBSCompliance!$D$2:$D$455, "096", HCBSCompliance!$G$2:$G$455,"*Completed*", HCBSCompliance!$DQ$2:$DQ$455,"*No*")   + COUNTIFS(HCBSCompliance!$I$2:$I$455,$A23, HCBSCompliance!$D$2:$D$455, "*113*", HCBSCompliance!$G$2:$G$455,"*Completed*", HCBSCompliance!$DQ$2:$DQ$455,"*No*")   + COUNTIFS(HCBSCompliance!$I$2:$I$455,$A23, HCBSCompliance!$D$2:$D$455, "*904*", HCBSCompliance!$G$2:$G$455,"*Completed*", HCBSCompliance!$DQ$2:$DQ$455,"*No*")   + COUNTIFS(HCBSCompliance!$I$2:$I$455,$A23, HCBSCompliance!$D$2:$D$455, "*905*", HCBSCompliance!$G$2:$G$455,"*Completed*", HCBSCompliance!$DQ$2:$DQ$455,"*No*")   + COUNTIFS(HCBSCompliance!$I$2:$I$455,$A23, HCBSCompliance!$D$2:$D$455, "*915*", HCBSCompliance!$G$2:$G$455,"*Completed*", HCBSCompliance!$DQ$2:$DQ$455,"*No*")   + COUNTIFS(HCBSCompliance!$I$2:$I$455,$A23, HCBSCompliance!$D$2:$D$455, "*910*", HCBSCompliance!$G$2:$G$455,"*Completed*", HCBSCompliance!$DQ$2:$DQ$455,"*No*")   + COUNTIFS(HCBSCompliance!$I$2:$I$455,$A23, HCBSCompliance!$D$2:$D$455, "*920*", HCBSCompliance!$G$2:$G$455,"*Completed*", HCBSCompliance!$DQ$2:$DQ$455,"*No*")   + COUNTIFS(HCBSCompliance!$I$2:$I$455,$A23, HCBSCompliance!$D$2:$D$455, "096", HCBSCompliance!$G$2:$G$455,"*Submitted*", HCBSCompliance!$DQ$2:$DQ$455,"*No*")   + COUNTIFS(HCBSCompliance!$I$2:$I$455,$A23, HCBSCompliance!$D$2:$D$455, "*113*", HCBSCompliance!$G$2:$G$455,"*Submitted*", HCBSCompliance!$DQ$2:$DQ$455,"*No*")   + COUNTIFS(HCBSCompliance!$I$2:$I$455,$A23, HCBSCompliance!$D$2:$D$455, "*904*", HCBSCompliance!$G$2:$G$455,"*Submitted*", HCBSCompliance!$DQ$2:$DQ$455,"*No*")   + COUNTIFS(HCBSCompliance!$I$2:$I$455,$A23, HCBSCompliance!$D$2:$D$455, "*905*", HCBSCompliance!$G$2:$G$455,"*Submitted*", HCBSCompliance!$DQ$2:$DQ$455,"*No*")   + COUNTIFS(HCBSCompliance!$I$2:$I$455,$A23, HCBSCompliance!$D$2:$D$455, "*915*", HCBSCompliance!$G$2:$G$455,"*Submitted*", HCBSCompliance!$DQ$2:$DQ$455,"*No*")   + COUNTIFS(HCBSCompliance!$I$2:$I$455,$A23, HCBSCompliance!$D$2:$D$455, "*910*", HCBSCompliance!$G$2:$G$455,"*Submitted*", HCBSCompliance!$DQ$2:$DQ$455,"*No*")   + COUNTIFS(HCBSCompliance!$I$2:$I$455,$A23, HCBSCompliance!$D$2:$D$455, "*920*", HCBSCompliance!$G$2:$G$455,"*Submitted*", HCBSCompliance!$DQ$2:$DQ$455,"*No*")</f>
        <v>0</v>
      </c>
      <c r="O23" s="55">
        <f>COUNTIFS(HCBSCompliance!$I$2:$I$455,$A23, HCBSCompliance!$D$2:$D$455, "096", HCBSCompliance!$G$2:$G$455,"*Completed*", HCBSCompliance!$EC$2:$EC$455,"*Partially*")   + COUNTIFS(HCBSCompliance!$I$2:$I$455,$A23, HCBSCompliance!$D$2:$D$455, "*113*", HCBSCompliance!$G$2:$G$455,"*Completed*", HCBSCompliance!$EC$2:$EC$455,"*Partially*")   + COUNTIFS(HCBSCompliance!$I$2:$I$455,$A23, HCBSCompliance!$D$2:$D$455, "*904*", HCBSCompliance!$G$2:$G$455,"*Completed*", HCBSCompliance!$EC$2:$EC$455,"*Partially*")   + COUNTIFS(HCBSCompliance!$I$2:$I$455,$A23, HCBSCompliance!$D$2:$D$455, "*905*", HCBSCompliance!$G$2:$G$455,"*Completed*", HCBSCompliance!$EC$2:$EC$455,"*Partially*")   + COUNTIFS(HCBSCompliance!$I$2:$I$455,$A23, HCBSCompliance!$D$2:$D$455, "*915*", HCBSCompliance!$G$2:$G$455,"*Completed*", HCBSCompliance!$EC$2:$EC$455,"*Partially*")   + COUNTIFS(HCBSCompliance!$I$2:$I$455,$A23, HCBSCompliance!$D$2:$D$455, "*910*", HCBSCompliance!$G$2:$G$455,"*Completed*", HCBSCompliance!$EC$2:$EC$455,"*Partially*")   + COUNTIFS(HCBSCompliance!$I$2:$I$455,$A23, HCBSCompliance!$D$2:$D$455, "*920*", HCBSCompliance!$G$2:$G$455,"*Completed*", HCBSCompliance!$EC$2:$EC$455,"*Partially*")   + COUNTIFS(HCBSCompliance!$I$2:$I$455,$A23, HCBSCompliance!$D$2:$D$455, "096", HCBSCompliance!$G$2:$G$455,"*Submitted*", HCBSCompliance!$EC$2:$EC$455,"*Partially*")   + COUNTIFS(HCBSCompliance!$I$2:$I$455,$A23, HCBSCompliance!$D$2:$D$455, "*113*", HCBSCompliance!$G$2:$G$455,"*Submitted*", HCBSCompliance!$EC$2:$EC$455,"*Partially*")   + COUNTIFS(HCBSCompliance!$I$2:$I$455,$A23, HCBSCompliance!$D$2:$D$455, "*904*", HCBSCompliance!$G$2:$G$455,"*Submitted*", HCBSCompliance!$EC$2:$EC$455,"*Partially*")   + COUNTIFS(HCBSCompliance!$I$2:$I$455,$A23, HCBSCompliance!$D$2:$D$455, "*905*", HCBSCompliance!$G$2:$G$455,"*Submitted*", HCBSCompliance!$EC$2:$EC$455,"*Partially*")   + COUNTIFS(HCBSCompliance!$I$2:$I$455,$A23, HCBSCompliance!$D$2:$D$455, "*915*", HCBSCompliance!$G$2:$G$455,"*Submitted*", HCBSCompliance!$EC$2:$EC$455,"*Partially*")   + COUNTIFS(HCBSCompliance!$I$2:$I$455,$A23, HCBSCompliance!$D$2:$D$455, "*910*", HCBSCompliance!$G$2:$G$455,"*Submitted*", HCBSCompliance!$EC$2:$EC$455,"*Partially*")   + COUNTIFS(HCBSCompliance!$I$2:$I$455,$A23, HCBSCompliance!$D$2:$D$455, "*920*", HCBSCompliance!$G$2:$G$455,"*Submitted*", HCBSCompliance!$EC$2:$EC$455,"*Partially*")   + COUNTIFS(HCBSCompliance!$I$2:$I$455,$A23, HCBSCompliance!$D$2:$D$455, "096", HCBSCompliance!$G$2:$G$455,"*Completed*", HCBSCompliance!$EC$2:$EC$455,"*No*")   + COUNTIFS(HCBSCompliance!$I$2:$I$455,$A23, HCBSCompliance!$D$2:$D$455, "*113*", HCBSCompliance!$G$2:$G$455,"*Completed*", HCBSCompliance!$EC$2:$EC$455,"*No*")   + COUNTIFS(HCBSCompliance!$I$2:$I$455,$A23, HCBSCompliance!$D$2:$D$455, "*904*", HCBSCompliance!$G$2:$G$455,"*Completed*", HCBSCompliance!$EC$2:$EC$455,"*No*")   + COUNTIFS(HCBSCompliance!$I$2:$I$455,$A23, HCBSCompliance!$D$2:$D$455, "*905*", HCBSCompliance!$G$2:$G$455,"*Completed*", HCBSCompliance!$EC$2:$EC$455,"*No*")   + COUNTIFS(HCBSCompliance!$I$2:$I$455,$A23, HCBSCompliance!$D$2:$D$455, "*915*", HCBSCompliance!$G$2:$G$455,"*Completed*", HCBSCompliance!$EC$2:$EC$455,"*No*")   + COUNTIFS(HCBSCompliance!$I$2:$I$455,$A23, HCBSCompliance!$D$2:$D$455, "*910*", HCBSCompliance!$G$2:$G$455,"*Completed*", HCBSCompliance!$EC$2:$EC$455,"*No*")   + COUNTIFS(HCBSCompliance!$I$2:$I$455,$A23, HCBSCompliance!$D$2:$D$455, "*920*", HCBSCompliance!$G$2:$G$455,"*Completed*", HCBSCompliance!$EC$2:$EC$455,"*No*")   + COUNTIFS(HCBSCompliance!$I$2:$I$455,$A23, HCBSCompliance!$D$2:$D$455, "096", HCBSCompliance!$G$2:$G$455,"*Submitted*", HCBSCompliance!$EC$2:$EC$455,"*No*")   + COUNTIFS(HCBSCompliance!$I$2:$I$455,$A23, HCBSCompliance!$D$2:$D$455, "*113*", HCBSCompliance!$G$2:$G$455,"*Submitted*", HCBSCompliance!$EC$2:$EC$455,"*No*")   + COUNTIFS(HCBSCompliance!$I$2:$I$455,$A23, HCBSCompliance!$D$2:$D$455, "*904*", HCBSCompliance!$G$2:$G$455,"*Submitted*", HCBSCompliance!$EC$2:$EC$455,"*No*")   + COUNTIFS(HCBSCompliance!$I$2:$I$455,$A23, HCBSCompliance!$D$2:$D$455, "*905*", HCBSCompliance!$G$2:$G$455,"*Submitted*", HCBSCompliance!$EC$2:$EC$455,"*No*")   + COUNTIFS(HCBSCompliance!$I$2:$I$455,$A23, HCBSCompliance!$D$2:$D$455, "*915*", HCBSCompliance!$G$2:$G$455,"*Submitted*", HCBSCompliance!$EC$2:$EC$455,"*No*")   + COUNTIFS(HCBSCompliance!$I$2:$I$455,$A23, HCBSCompliance!$D$2:$D$455, "*910*", HCBSCompliance!$G$2:$G$455,"*Submitted*", HCBSCompliance!$EC$2:$EC$455,"*No*")   + COUNTIFS(HCBSCompliance!$I$2:$I$455,$A23, HCBSCompliance!$D$2:$D$455, "*920*", HCBSCompliance!$G$2:$G$455,"*Submitted*", HCBSCompliance!$EC$2:$EC$455,"*No*")</f>
        <v>0</v>
      </c>
      <c r="P23" s="55">
        <f>COUNTIFS(HCBSCompliance!$I$2:$I$455,$A23, HCBSCompliance!$D$2:$D$455, "096", HCBSCompliance!$G$2:$G$455,"*Completed*", HCBSCompliance!$EM$2:$EM$455,"*Partially*")   + COUNTIFS(HCBSCompliance!$I$2:$I$455,$A23, HCBSCompliance!$D$2:$D$455, "*113*", HCBSCompliance!$G$2:$G$455,"*Completed*", HCBSCompliance!$EM$2:$EM$455,"*Partially*")   + COUNTIFS(HCBSCompliance!$I$2:$I$455,$A23, HCBSCompliance!$D$2:$D$455, "*904*", HCBSCompliance!$G$2:$G$455,"*Completed*", HCBSCompliance!$EM$2:$EM$455,"*Partially*")   + COUNTIFS(HCBSCompliance!$I$2:$I$455,$A23, HCBSCompliance!$D$2:$D$455, "*905*", HCBSCompliance!$G$2:$G$455,"*Completed*", HCBSCompliance!$EM$2:$EM$455,"*Partially*")   + COUNTIFS(HCBSCompliance!$I$2:$I$455,$A23, HCBSCompliance!$D$2:$D$455, "*915*", HCBSCompliance!$G$2:$G$455,"*Completed*", HCBSCompliance!$EM$2:$EM$455,"*Partially*")   + COUNTIFS(HCBSCompliance!$I$2:$I$455,$A23, HCBSCompliance!$D$2:$D$455, "*910*", HCBSCompliance!$G$2:$G$455,"*Completed*", HCBSCompliance!$EM$2:$EM$455,"*Partially*")   + COUNTIFS(HCBSCompliance!$I$2:$I$455,$A23, HCBSCompliance!$D$2:$D$455, "*920*", HCBSCompliance!$G$2:$G$455,"*Completed*", HCBSCompliance!$EM$2:$EM$455,"*Partially*")   + COUNTIFS(HCBSCompliance!$I$2:$I$455,$A23, HCBSCompliance!$D$2:$D$455, "096", HCBSCompliance!$G$2:$G$455,"*Submitted*", HCBSCompliance!$EM$2:$EM$455,"*Partially*")   + COUNTIFS(HCBSCompliance!$I$2:$I$455,$A23, HCBSCompliance!$D$2:$D$455, "*113*", HCBSCompliance!$G$2:$G$455,"*Submitted*", HCBSCompliance!$EM$2:$EM$455,"*Partially*")   + COUNTIFS(HCBSCompliance!$I$2:$I$455,$A23, HCBSCompliance!$D$2:$D$455, "*904*", HCBSCompliance!$G$2:$G$455,"*Submitted*", HCBSCompliance!$EM$2:$EM$455,"*Partially*")   + COUNTIFS(HCBSCompliance!$I$2:$I$455,$A23, HCBSCompliance!$D$2:$D$455, "*905*", HCBSCompliance!$G$2:$G$455,"*Submitted*", HCBSCompliance!$EM$2:$EM$455,"*Partially*")   + COUNTIFS(HCBSCompliance!$I$2:$I$455,$A23, HCBSCompliance!$D$2:$D$455, "*915*", HCBSCompliance!$G$2:$G$455,"*Submitted*", HCBSCompliance!$EM$2:$EM$455,"*Partially*")   + COUNTIFS(HCBSCompliance!$I$2:$I$455,$A23, HCBSCompliance!$D$2:$D$455, "*910*", HCBSCompliance!$G$2:$G$455,"*Submitted*", HCBSCompliance!$EM$2:$EM$455,"*Partially*")   + COUNTIFS(HCBSCompliance!$I$2:$I$455,$A23, HCBSCompliance!$D$2:$D$455, "*920*", HCBSCompliance!$G$2:$G$455,"*Submitted*", HCBSCompliance!$EM$2:$EM$455,"*Partially*")   + COUNTIFS(HCBSCompliance!$I$2:$I$455,$A23, HCBSCompliance!$D$2:$D$455, "096", HCBSCompliance!$G$2:$G$455,"*Completed*", HCBSCompliance!$EM$2:$EM$455,"*No*")   + COUNTIFS(HCBSCompliance!$I$2:$I$455,$A23, HCBSCompliance!$D$2:$D$455, "*113*", HCBSCompliance!$G$2:$G$455,"*Completed*", HCBSCompliance!$EM$2:$EM$455,"*No*")   + COUNTIFS(HCBSCompliance!$I$2:$I$455,$A23, HCBSCompliance!$D$2:$D$455, "*904*", HCBSCompliance!$G$2:$G$455,"*Completed*", HCBSCompliance!$EM$2:$EM$455,"*No*")   + COUNTIFS(HCBSCompliance!$I$2:$I$455,$A23, HCBSCompliance!$D$2:$D$455, "*905*", HCBSCompliance!$G$2:$G$455,"*Completed*", HCBSCompliance!$EM$2:$EM$455,"*No*")   + COUNTIFS(HCBSCompliance!$I$2:$I$455,$A23, HCBSCompliance!$D$2:$D$455, "*915*", HCBSCompliance!$G$2:$G$455,"*Completed*", HCBSCompliance!$EM$2:$EM$455,"*No*")   + COUNTIFS(HCBSCompliance!$I$2:$I$455,$A23, HCBSCompliance!$D$2:$D$455, "*910*", HCBSCompliance!$G$2:$G$455,"*Completed*", HCBSCompliance!$EM$2:$EM$455,"*No*")   + COUNTIFS(HCBSCompliance!$I$2:$I$455,$A23, HCBSCompliance!$D$2:$D$455, "*920*", HCBSCompliance!$G$2:$G$455,"*Completed*", HCBSCompliance!$EM$2:$EM$455,"*No*")   + COUNTIFS(HCBSCompliance!$I$2:$I$455,$A23, HCBSCompliance!$D$2:$D$455, "096", HCBSCompliance!$G$2:$G$455,"*Submitted*", HCBSCompliance!$EM$2:$EM$455,"*No*")   + COUNTIFS(HCBSCompliance!$I$2:$I$455,$A23, HCBSCompliance!$D$2:$D$455, "*113*", HCBSCompliance!$G$2:$G$455,"*Submitted*", HCBSCompliance!$EM$2:$EM$455,"*No*")   + COUNTIFS(HCBSCompliance!$I$2:$I$455,$A23, HCBSCompliance!$D$2:$D$455, "*904*", HCBSCompliance!$G$2:$G$455,"*Submitted*", HCBSCompliance!$EM$2:$EM$455,"*No*")   + COUNTIFS(HCBSCompliance!$I$2:$I$455,$A23, HCBSCompliance!$D$2:$D$455, "*905*", HCBSCompliance!$G$2:$G$455,"*Submitted*", HCBSCompliance!$EM$2:$EM$455,"*No*")   + COUNTIFS(HCBSCompliance!$I$2:$I$455,$A23, HCBSCompliance!$D$2:$D$455, "*915*", HCBSCompliance!$G$2:$G$455,"*Submitted*", HCBSCompliance!$EM$2:$EM$455,"*No*")   + COUNTIFS(HCBSCompliance!$I$2:$I$455,$A23, HCBSCompliance!$D$2:$D$455, "*910*", HCBSCompliance!$G$2:$G$455,"*Submitted*", HCBSCompliance!$EM$2:$EM$455,"*No*")   + COUNTIFS(HCBSCompliance!$I$2:$I$455,$A23, HCBSCompliance!$D$2:$D$455, "*920*", HCBSCompliance!$G$2:$G$455,"*Submitted*", HCBSCompliance!$EM$2:$EM$455,"*No*")</f>
        <v>0</v>
      </c>
      <c r="Q23" s="55">
        <f>COUNTIFS(HCBSCompliance!$I$2:$I$455,$A23, HCBSCompliance!$D$2:$D$455, "096", HCBSCompliance!$G$2:$G$455,"*Completed*", HCBSCompliance!$ES$2:$ES$455,"*Partially*")   + COUNTIFS(HCBSCompliance!$I$2:$I$455,$A23, HCBSCompliance!$D$2:$D$455, "*113*", HCBSCompliance!$G$2:$G$455,"*Completed*", HCBSCompliance!$ES$2:$ES$455,"*Partially*")   + COUNTIFS(HCBSCompliance!$I$2:$I$455,$A23, HCBSCompliance!$D$2:$D$455, "*904*", HCBSCompliance!$G$2:$G$455,"*Completed*", HCBSCompliance!$ES$2:$ES$455,"*Partially*")   + COUNTIFS(HCBSCompliance!$I$2:$I$455,$A23, HCBSCompliance!$D$2:$D$455, "*905*", HCBSCompliance!$G$2:$G$455,"*Completed*", HCBSCompliance!$ES$2:$ES$455,"*Partially*")   + COUNTIFS(HCBSCompliance!$I$2:$I$455,$A23, HCBSCompliance!$D$2:$D$455, "*915*", HCBSCompliance!$G$2:$G$455,"*Completed*", HCBSCompliance!$ES$2:$ES$455,"*Partially*")   + COUNTIFS(HCBSCompliance!$I$2:$I$455,$A23, HCBSCompliance!$D$2:$D$455, "*910*", HCBSCompliance!$G$2:$G$455,"*Completed*", HCBSCompliance!$ES$2:$ES$455,"*Partially*")   + COUNTIFS(HCBSCompliance!$I$2:$I$455,$A23, HCBSCompliance!$D$2:$D$455, "*920*", HCBSCompliance!$G$2:$G$455,"*Completed*", HCBSCompliance!$ES$2:$ES$455,"*Partially*")   + COUNTIFS(HCBSCompliance!$I$2:$I$455,$A23, HCBSCompliance!$D$2:$D$455, "096", HCBSCompliance!$G$2:$G$455,"*Submitted*", HCBSCompliance!$ES$2:$ES$455,"*Partially*")   + COUNTIFS(HCBSCompliance!$I$2:$I$455,$A23, HCBSCompliance!$D$2:$D$455, "*113*", HCBSCompliance!$G$2:$G$455,"*Submitted*", HCBSCompliance!$ES$2:$ES$455,"*Partially*")   + COUNTIFS(HCBSCompliance!$I$2:$I$455,$A23, HCBSCompliance!$D$2:$D$455, "*904*", HCBSCompliance!$G$2:$G$455,"*Submitted*", HCBSCompliance!$ES$2:$ES$455,"*Partially*")   + COUNTIFS(HCBSCompliance!$I$2:$I$455,$A23, HCBSCompliance!$D$2:$D$455, "*905*", HCBSCompliance!$G$2:$G$455,"*Submitted*", HCBSCompliance!$ES$2:$ES$455,"*Partially*")   + COUNTIFS(HCBSCompliance!$I$2:$I$455,$A23, HCBSCompliance!$D$2:$D$455, "*915*", HCBSCompliance!$G$2:$G$455,"*Submitted*", HCBSCompliance!$ES$2:$ES$455,"*Partially*")   + COUNTIFS(HCBSCompliance!$I$2:$I$455,$A23, HCBSCompliance!$D$2:$D$455, "*910*", HCBSCompliance!$G$2:$G$455,"*Submitted*", HCBSCompliance!$ES$2:$ES$455,"*Partially*")   + COUNTIFS(HCBSCompliance!$I$2:$I$455,$A23, HCBSCompliance!$D$2:$D$455, "*920*", HCBSCompliance!$G$2:$G$455,"*Submitted*", HCBSCompliance!$ES$2:$ES$455,"*Partially*")   + COUNTIFS(HCBSCompliance!$I$2:$I$455,$A23, HCBSCompliance!$D$2:$D$455, "096", HCBSCompliance!$G$2:$G$455,"*Completed*", HCBSCompliance!$ES$2:$ES$455,"*No*")   + COUNTIFS(HCBSCompliance!$I$2:$I$455,$A23, HCBSCompliance!$D$2:$D$455, "*113*", HCBSCompliance!$G$2:$G$455,"*Completed*", HCBSCompliance!$ES$2:$ES$455,"*No*")   + COUNTIFS(HCBSCompliance!$I$2:$I$455,$A23, HCBSCompliance!$D$2:$D$455, "*904*", HCBSCompliance!$G$2:$G$455,"*Completed*", HCBSCompliance!$ES$2:$ES$455,"*No*")   + COUNTIFS(HCBSCompliance!$I$2:$I$455,$A23, HCBSCompliance!$D$2:$D$455, "*905*", HCBSCompliance!$G$2:$G$455,"*Completed*", HCBSCompliance!$ES$2:$ES$455,"*No*")   + COUNTIFS(HCBSCompliance!$I$2:$I$455,$A23, HCBSCompliance!$D$2:$D$455, "*915*", HCBSCompliance!$G$2:$G$455,"*Completed*", HCBSCompliance!$ES$2:$ES$455,"*No*")   + COUNTIFS(HCBSCompliance!$I$2:$I$455,$A23, HCBSCompliance!$D$2:$D$455, "*910*", HCBSCompliance!$G$2:$G$455,"*Completed*", HCBSCompliance!$ES$2:$ES$455,"*No*")   + COUNTIFS(HCBSCompliance!$I$2:$I$455,$A23, HCBSCompliance!$D$2:$D$455, "*920*", HCBSCompliance!$G$2:$G$455,"*Completed*", HCBSCompliance!$ES$2:$ES$455,"*No*")   + COUNTIFS(HCBSCompliance!$I$2:$I$455,$A23, HCBSCompliance!$D$2:$D$455, "096", HCBSCompliance!$G$2:$G$455,"*Submitted*", HCBSCompliance!$ES$2:$ES$455,"*No*")   + COUNTIFS(HCBSCompliance!$I$2:$I$455,$A23, HCBSCompliance!$D$2:$D$455, "*113*", HCBSCompliance!$G$2:$G$455,"*Submitted*", HCBSCompliance!$ES$2:$ES$455,"*No*")   + COUNTIFS(HCBSCompliance!$I$2:$I$455,$A23, HCBSCompliance!$D$2:$D$455, "*904*", HCBSCompliance!$G$2:$G$455,"*Submitted*", HCBSCompliance!$ES$2:$ES$455,"*No*")   + COUNTIFS(HCBSCompliance!$I$2:$I$455,$A23, HCBSCompliance!$D$2:$D$455, "*905*", HCBSCompliance!$G$2:$G$455,"*Submitted*", HCBSCompliance!$ES$2:$ES$455,"*No*")   + COUNTIFS(HCBSCompliance!$I$2:$I$455,$A23, HCBSCompliance!$D$2:$D$455, "*915*", HCBSCompliance!$G$2:$G$455,"*Submitted*", HCBSCompliance!$ES$2:$ES$455,"*No*")   + COUNTIFS(HCBSCompliance!$I$2:$I$455,$A23, HCBSCompliance!$D$2:$D$455, "*910*", HCBSCompliance!$G$2:$G$455,"*Submitted*", HCBSCompliance!$ES$2:$ES$455,"*No*")   + COUNTIFS(HCBSCompliance!$I$2:$I$455,$A23, HCBSCompliance!$D$2:$D$455, "*920*", HCBSCompliance!$G$2:$G$455,"*Submitted*", HCBSCompliance!$ES$2:$ES$455,"*No*")</f>
        <v>0</v>
      </c>
      <c r="R23" s="55">
        <f>COUNTIFS(HCBSCompliance!$I$2:$I$455,$A23, HCBSCompliance!$D$2:$D$455, "096", HCBSCompliance!$G$2:$G$455,"*Completed*", HCBSCompliance!$EY$2:$EY$455,"*Partially*")   + COUNTIFS(HCBSCompliance!$I$2:$I$455,$A23, HCBSCompliance!$D$2:$D$455, "*113*", HCBSCompliance!$G$2:$G$455,"*Completed*", HCBSCompliance!$EY$2:$EY$455,"*Partially*")   + COUNTIFS(HCBSCompliance!$I$2:$I$455,$A23, HCBSCompliance!$D$2:$D$455, "*904*", HCBSCompliance!$G$2:$G$455,"*Completed*", HCBSCompliance!$EY$2:$EY$455,"*Partially*")   + COUNTIFS(HCBSCompliance!$I$2:$I$455,$A23, HCBSCompliance!$D$2:$D$455, "*905*", HCBSCompliance!$G$2:$G$455,"*Completed*", HCBSCompliance!$EY$2:$EY$455,"*Partially*")   + COUNTIFS(HCBSCompliance!$I$2:$I$455,$A23, HCBSCompliance!$D$2:$D$455, "*915*", HCBSCompliance!$G$2:$G$455,"*Completed*", HCBSCompliance!$EY$2:$EY$455,"*Partially*")   + COUNTIFS(HCBSCompliance!$I$2:$I$455,$A23, HCBSCompliance!$D$2:$D$455, "*910*", HCBSCompliance!$G$2:$G$455,"*Completed*", HCBSCompliance!$EY$2:$EY$455,"*Partially*")   + COUNTIFS(HCBSCompliance!$I$2:$I$455,$A23, HCBSCompliance!$D$2:$D$455, "*920*", HCBSCompliance!$G$2:$G$455,"*Completed*", HCBSCompliance!$EY$2:$EY$455,"*Partially*")   + COUNTIFS(HCBSCompliance!$I$2:$I$455,$A23, HCBSCompliance!$D$2:$D$455, "096", HCBSCompliance!$G$2:$G$455,"*Submitted*", HCBSCompliance!$EY$2:$EY$455,"*Partially*")   + COUNTIFS(HCBSCompliance!$I$2:$I$455,$A23, HCBSCompliance!$D$2:$D$455, "*113*", HCBSCompliance!$G$2:$G$455,"*Submitted*", HCBSCompliance!$EY$2:$EY$455,"*Partially*")   + COUNTIFS(HCBSCompliance!$I$2:$I$455,$A23, HCBSCompliance!$D$2:$D$455, "*904*", HCBSCompliance!$G$2:$G$455,"*Submitted*", HCBSCompliance!$EY$2:$EY$455,"*Partially*")   + COUNTIFS(HCBSCompliance!$I$2:$I$455,$A23, HCBSCompliance!$D$2:$D$455, "*905*", HCBSCompliance!$G$2:$G$455,"*Submitted*", HCBSCompliance!$EY$2:$EY$455,"*Partially*")   + COUNTIFS(HCBSCompliance!$I$2:$I$455,$A23, HCBSCompliance!$D$2:$D$455, "*915*", HCBSCompliance!$G$2:$G$455,"*Submitted*", HCBSCompliance!$EY$2:$EY$455,"*Partially*")   + COUNTIFS(HCBSCompliance!$I$2:$I$455,$A23, HCBSCompliance!$D$2:$D$455, "*910*", HCBSCompliance!$G$2:$G$455,"*Submitted*", HCBSCompliance!$EY$2:$EY$455,"*Partially*")   + COUNTIFS(HCBSCompliance!$I$2:$I$455,$A23, HCBSCompliance!$D$2:$D$455, "*920*", HCBSCompliance!$G$2:$G$455,"*Submitted*", HCBSCompliance!$EY$2:$EY$455,"*Partially*")   + COUNTIFS(HCBSCompliance!$I$2:$I$455,$A23, HCBSCompliance!$D$2:$D$455, "096", HCBSCompliance!$G$2:$G$455,"*Completed*", HCBSCompliance!$EY$2:$EY$455,"*No*")   + COUNTIFS(HCBSCompliance!$I$2:$I$455,$A23, HCBSCompliance!$D$2:$D$455, "*113*", HCBSCompliance!$G$2:$G$455,"*Completed*", HCBSCompliance!$EY$2:$EY$455,"*No*")   + COUNTIFS(HCBSCompliance!$I$2:$I$455,$A23, HCBSCompliance!$D$2:$D$455, "*904*", HCBSCompliance!$G$2:$G$455,"*Completed*", HCBSCompliance!$EY$2:$EY$455,"*No*")   + COUNTIFS(HCBSCompliance!$I$2:$I$455,$A23, HCBSCompliance!$D$2:$D$455, "*905*", HCBSCompliance!$G$2:$G$455,"*Completed*", HCBSCompliance!$EY$2:$EY$455,"*No*")   + COUNTIFS(HCBSCompliance!$I$2:$I$455,$A23, HCBSCompliance!$D$2:$D$455, "*915*", HCBSCompliance!$G$2:$G$455,"*Completed*", HCBSCompliance!$EY$2:$EY$455,"*No*")   + COUNTIFS(HCBSCompliance!$I$2:$I$455,$A23, HCBSCompliance!$D$2:$D$455, "*910*", HCBSCompliance!$G$2:$G$455,"*Completed*", HCBSCompliance!$EY$2:$EY$455,"*No*")   + COUNTIFS(HCBSCompliance!$I$2:$I$455,$A23, HCBSCompliance!$D$2:$D$455, "*920*", HCBSCompliance!$G$2:$G$455,"*Completed*", HCBSCompliance!$EY$2:$EY$455,"*No*")   + COUNTIFS(HCBSCompliance!$I$2:$I$455,$A23, HCBSCompliance!$D$2:$D$455, "096", HCBSCompliance!$G$2:$G$455,"*Submitted*", HCBSCompliance!$EY$2:$EY$455,"*No*")   + COUNTIFS(HCBSCompliance!$I$2:$I$455,$A23, HCBSCompliance!$D$2:$D$455, "*113*", HCBSCompliance!$G$2:$G$455,"*Submitted*", HCBSCompliance!$EY$2:$EY$455,"*No*")   + COUNTIFS(HCBSCompliance!$I$2:$I$455,$A23, HCBSCompliance!$D$2:$D$455, "*904*", HCBSCompliance!$G$2:$G$455,"*Submitted*", HCBSCompliance!$EY$2:$EY$455,"*No*")   + COUNTIFS(HCBSCompliance!$I$2:$I$455,$A23, HCBSCompliance!$D$2:$D$455, "*905*", HCBSCompliance!$G$2:$G$455,"*Submitted*", HCBSCompliance!$EY$2:$EY$455,"*No*")   + COUNTIFS(HCBSCompliance!$I$2:$I$455,$A23, HCBSCompliance!$D$2:$D$455, "*915*", HCBSCompliance!$G$2:$G$455,"*Submitted*", HCBSCompliance!$EY$2:$EY$455,"*No*")   + COUNTIFS(HCBSCompliance!$I$2:$I$455,$A23, HCBSCompliance!$D$2:$D$455, "*910*", HCBSCompliance!$G$2:$G$455,"*Submitted*", HCBSCompliance!$EY$2:$EY$455,"*No*")   + COUNTIFS(HCBSCompliance!$I$2:$I$455,$A23, HCBSCompliance!$D$2:$D$455, "*920*", HCBSCompliance!$G$2:$G$455,"*Submitted*", HCBSCompliance!$EY$2:$EY$455,"*No*")</f>
        <v>0</v>
      </c>
    </row>
    <row r="24" spans="1:64" hidden="1" x14ac:dyDescent="0.2">
      <c r="A24" s="54" t="s">
        <v>289</v>
      </c>
      <c r="B24" s="55">
        <f>COUNTIFS(HCBSCompliance!$I$2:$I$455,$A24, HCBSCompliance!$D$2:$D$455, "096")  +COUNTIFS(HCBSCompliance!$I$2:$I$455,$A24, HCBSCompliance!$D$2:$D$455, "*113*")  +COUNTIFS(HCBSCompliance!$I$2:$I$455,$A24, HCBSCompliance!$D$2:$D$455, "*904*")  +COUNTIFS(HCBSCompliance!$I$2:$I$455,$A24, HCBSCompliance!$D$2:$D$455, "*905*")  +COUNTIFS(HCBSCompliance!$I$2:$I$455,$A24, HCBSCompliance!$D$2:$D$455, "*915*")  +COUNTIFS(HCBSCompliance!$I$2:$I$455,$A24, HCBSCompliance!$D$2:$D$455, "*910*")  +COUNTIFS(HCBSCompliance!$I$2:$I$455,$A24, HCBSCompliance!$D$2:$D$455, "*920*")</f>
        <v>0</v>
      </c>
      <c r="C24" s="55">
        <f>COUNTIFS(HCBSCompliance!$I$2:$I$455,$A24, HCBSCompliance!$D$2:$D$455, "096", HCBSCompliance!$G$2:$G$455,"*Completed*")  +COUNTIFS(HCBSCompliance!$I$2:$I$455,$A24, HCBSCompliance!$D$2:$D$455, "*113*", HCBSCompliance!$G$2:$G$455,"*Completed*")  +COUNTIFS(HCBSCompliance!$I$2:$I$455,$A24, HCBSCompliance!$D$2:$D$455, "*904*", HCBSCompliance!$G$2:$G$455,"*Completed*")  +COUNTIFS(HCBSCompliance!$I$2:$I$455,$A24, HCBSCompliance!$D$2:$D$455, "*905*", HCBSCompliance!$G$2:$G$455,"*Completed*")  +COUNTIFS(HCBSCompliance!$I$2:$I$455,$A24, HCBSCompliance!$D$2:$D$455, "*915*", HCBSCompliance!$G$2:$G$455,"*Completed*")  +COUNTIFS(HCBSCompliance!$I$2:$I$455,$A24, HCBSCompliance!$D$2:$D$455, "*910*", HCBSCompliance!$G$2:$G$455,"*Completed*")  +COUNTIFS(HCBSCompliance!$I$2:$I$455,$A24, HCBSCompliance!$D$2:$D$455, "*920*", HCBSCompliance!$G$2:$G$455,"*Completed*")  +COUNTIFS(HCBSCompliance!$I$2:$I$455,$A24, HCBSCompliance!$D$2:$D$455, "096", HCBSCompliance!$G$2:$G$455,"*Submitted*")  +COUNTIFS(HCBSCompliance!$I$2:$I$455,$A24, HCBSCompliance!$D$2:$D$455, "*113*", HCBSCompliance!$G$2:$G$455,"*Submitted*")  +COUNTIFS(HCBSCompliance!$I$2:$I$455,$A24, HCBSCompliance!$D$2:$D$455, "*904*", HCBSCompliance!$G$2:$G$455,"*Submitted*")  +COUNTIFS(HCBSCompliance!$I$2:$I$455,$A24, HCBSCompliance!$D$2:$D$455, "*905*", HCBSCompliance!$G$2:$G$455,"*Submitted*")  +COUNTIFS(HCBSCompliance!$I$2:$I$455,$A24, HCBSCompliance!$D$2:$D$455, "*915*", HCBSCompliance!$G$2:$G$455,"*Submitted*")  +COUNTIFS(HCBSCompliance!$I$2:$I$455,$A24, HCBSCompliance!$D$2:$D$455, "*910*", HCBSCompliance!$G$2:$G$455,"*Submitted*")  +COUNTIFS(HCBSCompliance!$I$2:$I$455,$A24, HCBSCompliance!$D$2:$D$455, "*920*", HCBSCompliance!$G$2:$G$455,"*Submitted*")</f>
        <v>0</v>
      </c>
      <c r="D24" s="56" t="str">
        <f t="shared" si="0"/>
        <v>n/a</v>
      </c>
      <c r="E24" s="56" t="str">
        <f>IFERROR((COUNTIFS(HCBSCompliance!$I$2:$I$455,$A24, HCBSCompliance!$D$2:$D$455, "096", HCBSCompliance!$FA$2:$FA$455,"*no*", HCBSCompliance!$G$2:$G$455, "*Completed*") + COUNTIFS(HCBSCompliance!$I$2:$I$455,$A24, HCBSCompliance!$D$2:$D$455, "*113*", HCBSCompliance!$FA$2:$FA$455,"*no*", HCBSCompliance!$G$2:$G$455, "*Completed*") + COUNTIFS(HCBSCompliance!$I$2:$I$455,$A24, HCBSCompliance!$D$2:$D$455, "*904*", HCBSCompliance!$FA$2:$FA$455,"*no*", HCBSCompliance!$G$2:$G$455, "*Completed*") + COUNTIFS(HCBSCompliance!$I$2:$I$455,$A24, HCBSCompliance!$D$2:$D$455, "*905*", HCBSCompliance!$FA$2:$FA$455,"*no*", HCBSCompliance!$G$2:$G$455, "*Completed*") + COUNTIFS(HCBSCompliance!$I$2:$I$455,$A24, HCBSCompliance!$D$2:$D$455, "*915*", HCBSCompliance!$FA$2:$FA$455,"*no*", HCBSCompliance!$G$2:$G$455, "*Completed*") + COUNTIFS(HCBSCompliance!$I$2:$I$455,$A24, HCBSCompliance!$D$2:$D$455, "*910*", HCBSCompliance!$FA$2:$FA$455,"*no*", HCBSCompliance!$G$2:$G$455, "*Completed*") + COUNTIFS(HCBSCompliance!$I$2:$I$455,$A24, HCBSCompliance!$D$2:$D$455, "*920*", HCBSCompliance!$FA$2:$FA$455,"*no*", HCBSCompliance!$G$2:$G$455, "*Completed*") + COUNTIFS(HCBSCompliance!$I$2:$I$455,$A24, HCBSCompliance!$D$2:$D$455, "096", HCBSCompliance!$FA$2:$FA$455,"*no*", HCBSCompliance!$G$2:$G$455, "*Submitted*") + COUNTIFS(HCBSCompliance!$I$2:$I$455,$A24, HCBSCompliance!$D$2:$D$455, "*113*", HCBSCompliance!$FA$2:$FA$455,"*no*", HCBSCompliance!$G$2:$G$455, "*Submitted*") + COUNTIFS(HCBSCompliance!$I$2:$I$455,$A24, HCBSCompliance!$D$2:$D$455, "*904*", HCBSCompliance!$FA$2:$FA$455,"*no*", HCBSCompliance!$G$2:$G$455, "*Submitted*") + COUNTIFS(HCBSCompliance!$I$2:$I$455,$A24, HCBSCompliance!$D$2:$D$455, "*905*", HCBSCompliance!$FA$2:$FA$455,"*no*", HCBSCompliance!$G$2:$G$455, "*Submitted*") + COUNTIFS(HCBSCompliance!$I$2:$I$455,$A24, HCBSCompliance!$D$2:$D$455, "*915*", HCBSCompliance!$FA$2:$FA$455,"*no*", HCBSCompliance!$G$2:$G$455, "*Submitted*") + COUNTIFS(HCBSCompliance!$I$2:$I$455,$A24, HCBSCompliance!$D$2:$D$455, "*910*", HCBSCompliance!$FA$2:$FA$455,"*no*", HCBSCompliance!$G$2:$G$455, "*Submitted*") + COUNTIFS(HCBSCompliance!$I$2:$I$455,$A24, HCBSCompliance!$D$2:$D$455, "*920*", HCBSCompliance!$FA$2:$FA$455,"*no*", HCBSCompliance!$G$2:$G$455, "*Submitted*"))  /  $C24, "n/a")</f>
        <v>n/a</v>
      </c>
      <c r="F24" s="56" t="str">
        <f>IFERROR((COUNTIFS(HCBSCompliance!$I$2:$I$455,$A24, HCBSCompliance!$D$2:$D$455, "096", HCBSCompliance!$FA$2:$FA$455,"*yes*", HCBSCompliance!$G$2:$G$455, "*Completed*") + COUNTIFS(HCBSCompliance!$I$2:$I$455,$A24, HCBSCompliance!$D$2:$D$455, "*113*", HCBSCompliance!$FA$2:$FA$455,"*yes*", HCBSCompliance!$G$2:$G$455, "*Completed*") + COUNTIFS(HCBSCompliance!$I$2:$I$455,$A24, HCBSCompliance!$D$2:$D$455, "*904*", HCBSCompliance!$FA$2:$FA$455,"*yes*", HCBSCompliance!$G$2:$G$455, "*Completed*") + COUNTIFS(HCBSCompliance!$I$2:$I$455,$A24, HCBSCompliance!$D$2:$D$455, "*905*", HCBSCompliance!$FA$2:$FA$455,"*yes*", HCBSCompliance!$G$2:$G$455, "*Completed*") + COUNTIFS(HCBSCompliance!$I$2:$I$455,$A24, HCBSCompliance!$D$2:$D$455, "*915*", HCBSCompliance!$FA$2:$FA$455,"*yes*", HCBSCompliance!$G$2:$G$455, "*Completed*") + COUNTIFS(HCBSCompliance!$I$2:$I$455,$A24, HCBSCompliance!$D$2:$D$455, "*910*", HCBSCompliance!$FA$2:$FA$455,"*yes*", HCBSCompliance!$G$2:$G$455, "*Completed*") + COUNTIFS(HCBSCompliance!$I$2:$I$455,$A24, HCBSCompliance!$D$2:$D$455, "*920*", HCBSCompliance!$FA$2:$FA$455,"*yes*", HCBSCompliance!$G$2:$G$455, "*Completed*") + COUNTIFS(HCBSCompliance!$I$2:$I$455,$A24, HCBSCompliance!$D$2:$D$455, "096", HCBSCompliance!$FA$2:$FA$455,"*yes*", HCBSCompliance!$G$2:$G$455, "*Submitted*") + COUNTIFS(HCBSCompliance!$I$2:$I$455,$A24, HCBSCompliance!$D$2:$D$455, "*113*", HCBSCompliance!$FA$2:$FA$455,"*yes*", HCBSCompliance!$G$2:$G$455, "*Submitted*") + COUNTIFS(HCBSCompliance!$I$2:$I$455,$A24, HCBSCompliance!$D$2:$D$455, "*904*", HCBSCompliance!$FA$2:$FA$455,"*yes*", HCBSCompliance!$G$2:$G$455, "*Submitted*") + COUNTIFS(HCBSCompliance!$I$2:$I$455,$A24, HCBSCompliance!$D$2:$D$455, "*905*", HCBSCompliance!$FA$2:$FA$455,"*yes*", HCBSCompliance!$G$2:$G$455, "*Submitted*") + COUNTIFS(HCBSCompliance!$I$2:$I$455,$A24, HCBSCompliance!$D$2:$D$455, "*915*", HCBSCompliance!$FA$2:$FA$455,"*yes*", HCBSCompliance!$G$2:$G$455, "*Submitted*") + COUNTIFS(HCBSCompliance!$I$2:$I$455,$A24, HCBSCompliance!$D$2:$D$455, "*910*", HCBSCompliance!$FA$2:$FA$455,"*yes*", HCBSCompliance!$G$2:$G$455, "*Submitted*") + COUNTIFS(HCBSCompliance!$I$2:$I$455,$A24, HCBSCompliance!$D$2:$D$455, "*920*", HCBSCompliance!$FA$2:$FA$455,"*yes*", HCBSCompliance!$G$2:$G$455, "*Submitted*"))  /  $C24, "n/a")</f>
        <v>n/a</v>
      </c>
      <c r="G24" s="57" t="str">
        <f>IFERROR((COUNTIFS(HCBSCompliance!$D$2:$D$455, "096", HCBSCompliance!$I$2:$I$455, $A24, HCBSCompliance!$G$2:$G$455, "*Completed*", HCBSCompliance!$FE$2:$FE$455, "TRUE") + COUNTIFS(HCBSCompliance!$D$2:$D$455, "*113*", HCBSCompliance!$I$2:$I$455, $A24, HCBSCompliance!$G$2:$G$455, "*Completed*", HCBSCompliance!$FE$2:$FE$455, "TRUE") + COUNTIFS(HCBSCompliance!$D$2:$D$455, "*904*", HCBSCompliance!$I$2:$I$455, $A24, HCBSCompliance!$G$2:$G$455, "*Completed*", HCBSCompliance!$FE$2:$FE$455, "TRUE") + COUNTIFS(HCBSCompliance!$D$2:$D$455, "*905*", HCBSCompliance!$I$2:$I$455, $A24, HCBSCompliance!$G$2:$G$455, "*Completed*", HCBSCompliance!$FE$2:$FE$455, "TRUE") + COUNTIFS(HCBSCompliance!$D$2:$D$455, "*915*", HCBSCompliance!$I$2:$I$455, $A24, HCBSCompliance!$G$2:$G$455, "*Completed*", HCBSCompliance!$FE$2:$FE$455, "TRUE") + COUNTIFS(HCBSCompliance!$D$2:$D$455, "*910*", HCBSCompliance!$I$2:$I$455, $A24, HCBSCompliance!$G$2:$G$455, "*Completed*", HCBSCompliance!$FE$2:$FE$455, "TRUE") + COUNTIFS(HCBSCompliance!$D$2:$D$455, "*920*", HCBSCompliance!$I$2:$I$455, $A24, HCBSCompliance!$G$2:$G$455, "*Completed*", HCBSCompliance!$FE$2:$FE$455, "TRUE") + COUNTIFS(HCBSCompliance!$D$2:$D$455, "096", HCBSCompliance!$I$2:$I$455, $A24, HCBSCompliance!$G$2:$G$455, "*Submitted*", HCBSCompliance!$FE$2:$FE$455, "TRUE") + COUNTIFS(HCBSCompliance!$D$2:$D$455, "*113*", HCBSCompliance!$I$2:$I$455, $A24, HCBSCompliance!$G$2:$G$455, "*Submitted*", HCBSCompliance!$FE$2:$FE$455, "TRUE") + COUNTIFS(HCBSCompliance!$D$2:$D$455, "*904*", HCBSCompliance!$I$2:$I$455, $A24, HCBSCompliance!$G$2:$G$455, "*Submitted*", HCBSCompliance!$FE$2:$FE$455, "TRUE") + COUNTIFS(HCBSCompliance!$D$2:$D$455, "*905*", HCBSCompliance!$I$2:$I$455, $A24, HCBSCompliance!$G$2:$G$455, "*Submitted*", HCBSCompliance!$FE$2:$FE$455, "TRUE") + COUNTIFS(HCBSCompliance!$D$2:$D$455, "*915*", HCBSCompliance!$I$2:$I$455, $A24, HCBSCompliance!$G$2:$G$455, "*Submitted*", HCBSCompliance!$FE$2:$FE$455, "TRUE") + COUNTIFS(HCBSCompliance!$D$2:$D$455, "*910*", HCBSCompliance!$I$2:$I$455, $A24, HCBSCompliance!$G$2:$G$455, "*Submitted*", HCBSCompliance!$FE$2:$FE$455, "TRUE") + COUNTIFS(HCBSCompliance!$D$2:$D$455, "*920*", HCBSCompliance!$I$2:$I$455, $A24, HCBSCompliance!$G$2:$G$455, "*Submitted*", HCBSCompliance!$FE$2:$FE$455, "TRUE")) /  $C24, "n/a")</f>
        <v>n/a</v>
      </c>
      <c r="H24" s="57"/>
      <c r="I24" s="55">
        <f>COUNTIFS(HCBSCompliance!$I$2:$I$455,$A24, HCBSCompliance!$D$2:$D$455, "096", HCBSCompliance!$G$2:$G$455,"*Completed*", HCBSCompliance!$BC$2:$BC$455,"*Partially*")   + COUNTIFS(HCBSCompliance!$I$2:$I$455,$A24, HCBSCompliance!$D$2:$D$455, "*113*", HCBSCompliance!$G$2:$G$455,"*Completed*", HCBSCompliance!$BC$2:$BC$455,"*Partially*")   + COUNTIFS(HCBSCompliance!$I$2:$I$455,$A24, HCBSCompliance!$D$2:$D$455, "*904*", HCBSCompliance!$G$2:$G$455,"*Completed*", HCBSCompliance!$BC$2:$BC$455,"*Partially*")   + COUNTIFS(HCBSCompliance!$I$2:$I$455,$A24, HCBSCompliance!$D$2:$D$455, "*905*", HCBSCompliance!$G$2:$G$455,"*Completed*", HCBSCompliance!$BC$2:$BC$455,"*Partially*")   + COUNTIFS(HCBSCompliance!$I$2:$I$455,$A24, HCBSCompliance!$D$2:$D$455, "*915*", HCBSCompliance!$G$2:$G$455,"*Completed*", HCBSCompliance!$BC$2:$BC$455,"*Partially*")   + COUNTIFS(HCBSCompliance!$I$2:$I$455,$A24, HCBSCompliance!$D$2:$D$455, "*910*", HCBSCompliance!$G$2:$G$455,"*Completed*", HCBSCompliance!$BC$2:$BC$455,"*Partially*")   + COUNTIFS(HCBSCompliance!$I$2:$I$455,$A24, HCBSCompliance!$D$2:$D$455, "*920*", HCBSCompliance!$G$2:$G$455,"*Completed*", HCBSCompliance!$BC$2:$BC$455,"*Partially*")   + COUNTIFS(HCBSCompliance!$I$2:$I$455,$A24, HCBSCompliance!$D$2:$D$455, "096", HCBSCompliance!$G$2:$G$455,"*Submitted*", HCBSCompliance!$BC$2:$BC$455,"*Partially*")   + COUNTIFS(HCBSCompliance!$I$2:$I$455,$A24, HCBSCompliance!$D$2:$D$455, "*113*", HCBSCompliance!$G$2:$G$455,"*Submitted*", HCBSCompliance!$BC$2:$BC$455,"*Partially*")   + COUNTIFS(HCBSCompliance!$I$2:$I$455,$A24, HCBSCompliance!$D$2:$D$455, "*904*", HCBSCompliance!$G$2:$G$455,"*Submitted*", HCBSCompliance!$BC$2:$BC$455,"*Partially*")   + COUNTIFS(HCBSCompliance!$I$2:$I$455,$A24, HCBSCompliance!$D$2:$D$455, "*905*", HCBSCompliance!$G$2:$G$455,"*Submitted*", HCBSCompliance!$BC$2:$BC$455,"*Partially*")   + COUNTIFS(HCBSCompliance!$I$2:$I$455,$A24, HCBSCompliance!$D$2:$D$455, "*915*", HCBSCompliance!$G$2:$G$455,"*Submitted*", HCBSCompliance!$BC$2:$BC$455,"*Partially*")   + COUNTIFS(HCBSCompliance!$I$2:$I$455,$A24, HCBSCompliance!$D$2:$D$455, "*910*", HCBSCompliance!$G$2:$G$455,"*Submitted*", HCBSCompliance!$BC$2:$BC$455,"*Partially*")   + COUNTIFS(HCBSCompliance!$I$2:$I$455,$A24, HCBSCompliance!$D$2:$D$455, "*920*", HCBSCompliance!$G$2:$G$455,"*Submitted*", HCBSCompliance!$BC$2:$BC$455,"*Partially*")   + COUNTIFS(HCBSCompliance!$I$2:$I$455,$A24, HCBSCompliance!$D$2:$D$455, "096", HCBSCompliance!$G$2:$G$455,"*Completed*", HCBSCompliance!$BC$2:$BC$455,"*NotMet*")   + COUNTIFS(HCBSCompliance!$I$2:$I$455,$A24, HCBSCompliance!$D$2:$D$455, "*113*", HCBSCompliance!$G$2:$G$455,"*Completed*", HCBSCompliance!$BC$2:$BC$455,"*NotMet*")   + COUNTIFS(HCBSCompliance!$I$2:$I$455,$A24, HCBSCompliance!$D$2:$D$455, "*904*", HCBSCompliance!$G$2:$G$455,"*Completed*", HCBSCompliance!$BC$2:$BC$455,"*NotMet*")   + COUNTIFS(HCBSCompliance!$I$2:$I$455,$A24, HCBSCompliance!$D$2:$D$455, "*905*", HCBSCompliance!$G$2:$G$455,"*Completed*", HCBSCompliance!$BC$2:$BC$455,"*NotMet*")   + COUNTIFS(HCBSCompliance!$I$2:$I$455,$A24, HCBSCompliance!$D$2:$D$455, "*915*", HCBSCompliance!$G$2:$G$455,"*Completed*", HCBSCompliance!$BC$2:$BC$455,"*NotMet*")   + COUNTIFS(HCBSCompliance!$I$2:$I$455,$A24, HCBSCompliance!$D$2:$D$455, "*910*", HCBSCompliance!$G$2:$G$455,"*Completed*", HCBSCompliance!$BC$2:$BC$455,"*NotMet*")   + COUNTIFS(HCBSCompliance!$I$2:$I$455,$A24, HCBSCompliance!$D$2:$D$455, "*920*", HCBSCompliance!$G$2:$G$455,"*Completed*", HCBSCompliance!$BC$2:$BC$455,"*NotMet*")   + COUNTIFS(HCBSCompliance!$I$2:$I$455,$A24, HCBSCompliance!$D$2:$D$455, "096", HCBSCompliance!$G$2:$G$455,"*Submitted*", HCBSCompliance!$BC$2:$BC$455,"*NotMet*")   + COUNTIFS(HCBSCompliance!$I$2:$I$455,$A24, HCBSCompliance!$D$2:$D$455, "*113*", HCBSCompliance!$G$2:$G$455,"*Submitted*", HCBSCompliance!$BC$2:$BC$455,"*NotMet*")   + COUNTIFS(HCBSCompliance!$I$2:$I$455,$A24, HCBSCompliance!$D$2:$D$455, "*904*", HCBSCompliance!$G$2:$G$455,"*Submitted*", HCBSCompliance!$BC$2:$BC$455,"*NotMet*")   + COUNTIFS(HCBSCompliance!$I$2:$I$455,$A24, HCBSCompliance!$D$2:$D$455, "*905*", HCBSCompliance!$G$2:$G$455,"*Submitted*", HCBSCompliance!$BC$2:$BC$455,"*NotMet*")   + COUNTIFS(HCBSCompliance!$I$2:$I$455,$A24, HCBSCompliance!$D$2:$D$455, "*915*", HCBSCompliance!$G$2:$G$455,"*Submitted*", HCBSCompliance!$BC$2:$BC$455,"*NotMet*")   + COUNTIFS(HCBSCompliance!$I$2:$I$455,$A24, HCBSCompliance!$D$2:$D$455, "*910*", HCBSCompliance!$G$2:$G$455,"*Submitted*", HCBSCompliance!$BC$2:$BC$455,"*NotMet*")   + COUNTIFS(HCBSCompliance!$I$2:$I$455,$A24, HCBSCompliance!$D$2:$D$455, "*920*", HCBSCompliance!$G$2:$G$455,"*Submitted*", HCBSCompliance!$BC$2:$BC$455,"*NotMet*")</f>
        <v>0</v>
      </c>
      <c r="J24" s="55">
        <f>COUNTIFS(HCBSCompliance!$I$2:$I$455,$A24, HCBSCompliance!$D$2:$D$455, "096", HCBSCompliance!$G$2:$G$455,"*Completed*", HCBSCompliance!$BI$2:$BI$455,"*Partially*")   + COUNTIFS(HCBSCompliance!$I$2:$I$455,$A24, HCBSCompliance!$D$2:$D$455, "*113*", HCBSCompliance!$G$2:$G$455,"*Completed*", HCBSCompliance!$BI$2:$BI$455,"*Partially*")   + COUNTIFS(HCBSCompliance!$I$2:$I$455,$A24, HCBSCompliance!$D$2:$D$455, "*904*", HCBSCompliance!$G$2:$G$455,"*Completed*", HCBSCompliance!$BI$2:$BI$455,"*Partially*")   + COUNTIFS(HCBSCompliance!$I$2:$I$455,$A24, HCBSCompliance!$D$2:$D$455, "*905*", HCBSCompliance!$G$2:$G$455,"*Completed*", HCBSCompliance!$BI$2:$BI$455,"*Partially*")   + COUNTIFS(HCBSCompliance!$I$2:$I$455,$A24, HCBSCompliance!$D$2:$D$455, "*915*", HCBSCompliance!$G$2:$G$455,"*Completed*", HCBSCompliance!$BI$2:$BI$455,"*Partially*")   + COUNTIFS(HCBSCompliance!$I$2:$I$455,$A24, HCBSCompliance!$D$2:$D$455, "*910*", HCBSCompliance!$G$2:$G$455,"*Completed*", HCBSCompliance!$BI$2:$BI$455,"*Partially*")   + COUNTIFS(HCBSCompliance!$I$2:$I$455,$A24, HCBSCompliance!$D$2:$D$455, "*920*", HCBSCompliance!$G$2:$G$455,"*Completed*", HCBSCompliance!$BI$2:$BI$455,"*Partially*")   + COUNTIFS(HCBSCompliance!$I$2:$I$455,$A24, HCBSCompliance!$D$2:$D$455, "096", HCBSCompliance!$G$2:$G$455,"*Submitted*", HCBSCompliance!$BI$2:$BI$455,"*Partially*")   + COUNTIFS(HCBSCompliance!$I$2:$I$455,$A24, HCBSCompliance!$D$2:$D$455, "*113*", HCBSCompliance!$G$2:$G$455,"*Submitted*", HCBSCompliance!$BI$2:$BI$455,"*Partially*")   + COUNTIFS(HCBSCompliance!$I$2:$I$455,$A24, HCBSCompliance!$D$2:$D$455, "*904*", HCBSCompliance!$G$2:$G$455,"*Submitted*", HCBSCompliance!$BI$2:$BI$455,"*Partially*")   + COUNTIFS(HCBSCompliance!$I$2:$I$455,$A24, HCBSCompliance!$D$2:$D$455, "*905*", HCBSCompliance!$G$2:$G$455,"*Submitted*", HCBSCompliance!$BI$2:$BI$455,"*Partially*")   + COUNTIFS(HCBSCompliance!$I$2:$I$455,$A24, HCBSCompliance!$D$2:$D$455, "*915*", HCBSCompliance!$G$2:$G$455,"*Submitted*", HCBSCompliance!$BI$2:$BI$455,"*Partially*")   + COUNTIFS(HCBSCompliance!$I$2:$I$455,$A24, HCBSCompliance!$D$2:$D$455, "*910*", HCBSCompliance!$G$2:$G$455,"*Submitted*", HCBSCompliance!$BI$2:$BI$455,"*Partially*")   + COUNTIFS(HCBSCompliance!$I$2:$I$455,$A24, HCBSCompliance!$D$2:$D$455, "*920*", HCBSCompliance!$G$2:$G$455,"*Submitted*", HCBSCompliance!$BI$2:$BI$455,"*Partially*")   + COUNTIFS(HCBSCompliance!$I$2:$I$455,$A24, HCBSCompliance!$D$2:$D$455, "096", HCBSCompliance!$G$2:$G$455,"*Completed*", HCBSCompliance!$BI$2:$BI$455,"*No*")   + COUNTIFS(HCBSCompliance!$I$2:$I$455,$A24, HCBSCompliance!$D$2:$D$455, "*113*", HCBSCompliance!$G$2:$G$455,"*Completed*", HCBSCompliance!$BI$2:$BI$455,"*No*")   + COUNTIFS(HCBSCompliance!$I$2:$I$455,$A24, HCBSCompliance!$D$2:$D$455, "*904*", HCBSCompliance!$G$2:$G$455,"*Completed*", HCBSCompliance!$BI$2:$BI$455,"*No*")   + COUNTIFS(HCBSCompliance!$I$2:$I$455,$A24, HCBSCompliance!$D$2:$D$455, "*905*", HCBSCompliance!$G$2:$G$455,"*Completed*", HCBSCompliance!$BI$2:$BI$455,"*No*")   + COUNTIFS(HCBSCompliance!$I$2:$I$455,$A24, HCBSCompliance!$D$2:$D$455, "*915*", HCBSCompliance!$G$2:$G$455,"*Completed*", HCBSCompliance!$BI$2:$BI$455,"*No*")   + COUNTIFS(HCBSCompliance!$I$2:$I$455,$A24, HCBSCompliance!$D$2:$D$455, "*910*", HCBSCompliance!$G$2:$G$455,"*Completed*", HCBSCompliance!$BI$2:$BI$455,"*No*")   + COUNTIFS(HCBSCompliance!$I$2:$I$455,$A24, HCBSCompliance!$D$2:$D$455, "*920*", HCBSCompliance!$G$2:$G$455,"*Completed*", HCBSCompliance!$BI$2:$BI$455,"*No*")   + COUNTIFS(HCBSCompliance!$I$2:$I$455,$A24, HCBSCompliance!$D$2:$D$455, "096", HCBSCompliance!$G$2:$G$455,"*Submitted*", HCBSCompliance!$BI$2:$BI$455,"*No*")   + COUNTIFS(HCBSCompliance!$I$2:$I$455,$A24, HCBSCompliance!$D$2:$D$455, "*113*", HCBSCompliance!$G$2:$G$455,"*Submitted*", HCBSCompliance!$BI$2:$BI$455,"*No*")   + COUNTIFS(HCBSCompliance!$I$2:$I$455,$A24, HCBSCompliance!$D$2:$D$455, "*904*", HCBSCompliance!$G$2:$G$455,"*Submitted*", HCBSCompliance!$BI$2:$BI$455,"*No*")   + COUNTIFS(HCBSCompliance!$I$2:$I$455,$A24, HCBSCompliance!$D$2:$D$455, "*905*", HCBSCompliance!$G$2:$G$455,"*Submitted*", HCBSCompliance!$BI$2:$BI$455,"*No*")   + COUNTIFS(HCBSCompliance!$I$2:$I$455,$A24, HCBSCompliance!$D$2:$D$455, "*915*", HCBSCompliance!$G$2:$G$455,"*Submitted*", HCBSCompliance!$BI$2:$BI$455,"*No*")   + COUNTIFS(HCBSCompliance!$I$2:$I$455,$A24, HCBSCompliance!$D$2:$D$455, "*910*", HCBSCompliance!$G$2:$G$455,"*Submitted*", HCBSCompliance!$BI$2:$BI$455,"*No*")   + COUNTIFS(HCBSCompliance!$I$2:$I$455,$A24, HCBSCompliance!$D$2:$D$455, "*920*", HCBSCompliance!$G$2:$G$455,"*Submitted*", HCBSCompliance!$BI$2:$BI$455,"*No*")</f>
        <v>0</v>
      </c>
      <c r="K24" s="55">
        <f>COUNTIFS(HCBSCompliance!$I$2:$I$455,$A24, HCBSCompliance!$D$2:$D$455, "096", HCBSCompliance!$G$2:$G$455,"*Completed*", HCBSCompliance!$CK$2:$CK$455,"*Partially*")   + COUNTIFS(HCBSCompliance!$I$2:$I$455,$A24, HCBSCompliance!$D$2:$D$455, "*113*", HCBSCompliance!$G$2:$G$455,"*Completed*", HCBSCompliance!$CK$2:$CK$455,"*Partially*")   + COUNTIFS(HCBSCompliance!$I$2:$I$455,$A24, HCBSCompliance!$D$2:$D$455, "*904*", HCBSCompliance!$G$2:$G$455,"*Completed*", HCBSCompliance!$CK$2:$CK$455,"*Partially*")   + COUNTIFS(HCBSCompliance!$I$2:$I$455,$A24, HCBSCompliance!$D$2:$D$455, "*905*", HCBSCompliance!$G$2:$G$455,"*Completed*", HCBSCompliance!$CK$2:$CK$455,"*Partially*")   + COUNTIFS(HCBSCompliance!$I$2:$I$455,$A24, HCBSCompliance!$D$2:$D$455, "*915*", HCBSCompliance!$G$2:$G$455,"*Completed*", HCBSCompliance!$CK$2:$CK$455,"*Partially*")   + COUNTIFS(HCBSCompliance!$I$2:$I$455,$A24, HCBSCompliance!$D$2:$D$455, "*910*", HCBSCompliance!$G$2:$G$455,"*Completed*", HCBSCompliance!$CK$2:$CK$455,"*Partially*")   + COUNTIFS(HCBSCompliance!$I$2:$I$455,$A24, HCBSCompliance!$D$2:$D$455, "*920*", HCBSCompliance!$G$2:$G$455,"*Completed*", HCBSCompliance!$CK$2:$CK$455,"*Partially*")   + COUNTIFS(HCBSCompliance!$I$2:$I$455,$A24, HCBSCompliance!$D$2:$D$455, "096", HCBSCompliance!$G$2:$G$455,"*Submitted*", HCBSCompliance!$CK$2:$CK$455,"*Partially*")   + COUNTIFS(HCBSCompliance!$I$2:$I$455,$A24, HCBSCompliance!$D$2:$D$455, "*113*", HCBSCompliance!$G$2:$G$455,"*Submitted*", HCBSCompliance!$CK$2:$CK$455,"*Partially*")   + COUNTIFS(HCBSCompliance!$I$2:$I$455,$A24, HCBSCompliance!$D$2:$D$455, "*904*", HCBSCompliance!$G$2:$G$455,"*Submitted*", HCBSCompliance!$CK$2:$CK$455,"*Partially*")   + COUNTIFS(HCBSCompliance!$I$2:$I$455,$A24, HCBSCompliance!$D$2:$D$455, "*905*", HCBSCompliance!$G$2:$G$455,"*Submitted*", HCBSCompliance!$CK$2:$CK$455,"*Partially*")   + COUNTIFS(HCBSCompliance!$I$2:$I$455,$A24, HCBSCompliance!$D$2:$D$455, "*915*", HCBSCompliance!$G$2:$G$455,"*Submitted*", HCBSCompliance!$CK$2:$CK$455,"*Partially*")   + COUNTIFS(HCBSCompliance!$I$2:$I$455,$A24, HCBSCompliance!$D$2:$D$455, "*910*", HCBSCompliance!$G$2:$G$455,"*Submitted*", HCBSCompliance!$CK$2:$CK$455,"*Partially*")   + COUNTIFS(HCBSCompliance!$I$2:$I$455,$A24, HCBSCompliance!$D$2:$D$455, "*920*", HCBSCompliance!$G$2:$G$455,"*Submitted*", HCBSCompliance!$CK$2:$CK$455,"*Partially*")   + COUNTIFS(HCBSCompliance!$I$2:$I$455,$A24, HCBSCompliance!$D$2:$D$455, "096", HCBSCompliance!$G$2:$G$455,"*Completed*", HCBSCompliance!$CK$2:$CK$455,"*No*")   + COUNTIFS(HCBSCompliance!$I$2:$I$455,$A24, HCBSCompliance!$D$2:$D$455, "*113*", HCBSCompliance!$G$2:$G$455,"*Completed*", HCBSCompliance!$CK$2:$CK$455,"*No*")   + COUNTIFS(HCBSCompliance!$I$2:$I$455,$A24, HCBSCompliance!$D$2:$D$455, "*904*", HCBSCompliance!$G$2:$G$455,"*Completed*", HCBSCompliance!$CK$2:$CK$455,"*No*")   + COUNTIFS(HCBSCompliance!$I$2:$I$455,$A24, HCBSCompliance!$D$2:$D$455, "*905*", HCBSCompliance!$G$2:$G$455,"*Completed*", HCBSCompliance!$CK$2:$CK$455,"*No*")   + COUNTIFS(HCBSCompliance!$I$2:$I$455,$A24, HCBSCompliance!$D$2:$D$455, "*915*", HCBSCompliance!$G$2:$G$455,"*Completed*", HCBSCompliance!$CK$2:$CK$455,"*No*")   + COUNTIFS(HCBSCompliance!$I$2:$I$455,$A24, HCBSCompliance!$D$2:$D$455, "*910*", HCBSCompliance!$G$2:$G$455,"*Completed*", HCBSCompliance!$CK$2:$CK$455,"*No*")   + COUNTIFS(HCBSCompliance!$I$2:$I$455,$A24, HCBSCompliance!$D$2:$D$455, "*920*", HCBSCompliance!$G$2:$G$455,"*Completed*", HCBSCompliance!$CK$2:$CK$455,"*No*")   + COUNTIFS(HCBSCompliance!$I$2:$I$455,$A24, HCBSCompliance!$D$2:$D$455, "096", HCBSCompliance!$G$2:$G$455,"*Submitted*", HCBSCompliance!$CK$2:$CK$455,"*No*")   + COUNTIFS(HCBSCompliance!$I$2:$I$455,$A24, HCBSCompliance!$D$2:$D$455, "*113*", HCBSCompliance!$G$2:$G$455,"*Submitted*", HCBSCompliance!$CK$2:$CK$455,"*No*")   + COUNTIFS(HCBSCompliance!$I$2:$I$455,$A24, HCBSCompliance!$D$2:$D$455, "*904*", HCBSCompliance!$G$2:$G$455,"*Submitted*", HCBSCompliance!$CK$2:$CK$455,"*No*")   + COUNTIFS(HCBSCompliance!$I$2:$I$455,$A24, HCBSCompliance!$D$2:$D$455, "*905*", HCBSCompliance!$G$2:$G$455,"*Submitted*", HCBSCompliance!$CK$2:$CK$455,"*No*")   + COUNTIFS(HCBSCompliance!$I$2:$I$455,$A24, HCBSCompliance!$D$2:$D$455, "*915*", HCBSCompliance!$G$2:$G$455,"*Submitted*", HCBSCompliance!$CK$2:$CK$455,"*No*")   + COUNTIFS(HCBSCompliance!$I$2:$I$455,$A24, HCBSCompliance!$D$2:$D$455, "*910*", HCBSCompliance!$G$2:$G$455,"*Submitted*", HCBSCompliance!$CK$2:$CK$455,"*No*")   + COUNTIFS(HCBSCompliance!$I$2:$I$455,$A24, HCBSCompliance!$D$2:$D$455, "*920*", HCBSCompliance!$G$2:$G$455,"*Submitted*", HCBSCompliance!$CK$2:$CK$455,"*No*")</f>
        <v>0</v>
      </c>
      <c r="L24" s="55">
        <f>COUNTIFS(HCBSCompliance!$I$2:$I$455,$A24, HCBSCompliance!$D$2:$D$455, "096", HCBSCompliance!$G$2:$G$455,"*Completed*", HCBSCompliance!$CY$2:$CY$455,"*Partially*")   + COUNTIFS(HCBSCompliance!$I$2:$I$455,$A24, HCBSCompliance!$D$2:$D$455, "*113*", HCBSCompliance!$G$2:$G$455,"*Completed*", HCBSCompliance!$CY$2:$CY$455,"*Partially*")   + COUNTIFS(HCBSCompliance!$I$2:$I$455,$A24, HCBSCompliance!$D$2:$D$455, "*904*", HCBSCompliance!$G$2:$G$455,"*Completed*", HCBSCompliance!$CY$2:$CY$455,"*Partially*")   + COUNTIFS(HCBSCompliance!$I$2:$I$455,$A24, HCBSCompliance!$D$2:$D$455, "*905*", HCBSCompliance!$G$2:$G$455,"*Completed*", HCBSCompliance!$CY$2:$CY$455,"*Partially*")   + COUNTIFS(HCBSCompliance!$I$2:$I$455,$A24, HCBSCompliance!$D$2:$D$455, "*915*", HCBSCompliance!$G$2:$G$455,"*Completed*", HCBSCompliance!$CY$2:$CY$455,"*Partially*")   + COUNTIFS(HCBSCompliance!$I$2:$I$455,$A24, HCBSCompliance!$D$2:$D$455, "*910*", HCBSCompliance!$G$2:$G$455,"*Completed*", HCBSCompliance!$CY$2:$CY$455,"*Partially*")   + COUNTIFS(HCBSCompliance!$I$2:$I$455,$A24, HCBSCompliance!$D$2:$D$455, "*920*", HCBSCompliance!$G$2:$G$455,"*Completed*", HCBSCompliance!$CY$2:$CY$455,"*Partially*")   + COUNTIFS(HCBSCompliance!$I$2:$I$455,$A24, HCBSCompliance!$D$2:$D$455, "096", HCBSCompliance!$G$2:$G$455,"*Submitted*", HCBSCompliance!$CY$2:$CY$455,"*Partially*")   + COUNTIFS(HCBSCompliance!$I$2:$I$455,$A24, HCBSCompliance!$D$2:$D$455, "*113*", HCBSCompliance!$G$2:$G$455,"*Submitted*", HCBSCompliance!$CY$2:$CY$455,"*Partially*")   + COUNTIFS(HCBSCompliance!$I$2:$I$455,$A24, HCBSCompliance!$D$2:$D$455, "*904*", HCBSCompliance!$G$2:$G$455,"*Submitted*", HCBSCompliance!$CY$2:$CY$455,"*Partially*")   + COUNTIFS(HCBSCompliance!$I$2:$I$455,$A24, HCBSCompliance!$D$2:$D$455, "*905*", HCBSCompliance!$G$2:$G$455,"*Submitted*", HCBSCompliance!$CY$2:$CY$455,"*Partially*")   + COUNTIFS(HCBSCompliance!$I$2:$I$455,$A24, HCBSCompliance!$D$2:$D$455, "*915*", HCBSCompliance!$G$2:$G$455,"*Submitted*", HCBSCompliance!$CY$2:$CY$455,"*Partially*")   + COUNTIFS(HCBSCompliance!$I$2:$I$455,$A24, HCBSCompliance!$D$2:$D$455, "*910*", HCBSCompliance!$G$2:$G$455,"*Submitted*", HCBSCompliance!$CY$2:$CY$455,"*Partially*")   + COUNTIFS(HCBSCompliance!$I$2:$I$455,$A24, HCBSCompliance!$D$2:$D$455, "*920*", HCBSCompliance!$G$2:$G$455,"*Submitted*", HCBSCompliance!$CY$2:$CY$455,"*Partially*")   + COUNTIFS(HCBSCompliance!$I$2:$I$455,$A24, HCBSCompliance!$D$2:$D$455, "096", HCBSCompliance!$G$2:$G$455,"*Completed*", HCBSCompliance!$CY$2:$CY$455,"*No*")   + COUNTIFS(HCBSCompliance!$I$2:$I$455,$A24, HCBSCompliance!$D$2:$D$455, "*113*", HCBSCompliance!$G$2:$G$455,"*Completed*", HCBSCompliance!$CY$2:$CY$455,"*No*")   + COUNTIFS(HCBSCompliance!$I$2:$I$455,$A24, HCBSCompliance!$D$2:$D$455, "*904*", HCBSCompliance!$G$2:$G$455,"*Completed*", HCBSCompliance!$CY$2:$CY$455,"*No*")   + COUNTIFS(HCBSCompliance!$I$2:$I$455,$A24, HCBSCompliance!$D$2:$D$455, "*905*", HCBSCompliance!$G$2:$G$455,"*Completed*", HCBSCompliance!$CY$2:$CY$455,"*No*")   + COUNTIFS(HCBSCompliance!$I$2:$I$455,$A24, HCBSCompliance!$D$2:$D$455, "*915*", HCBSCompliance!$G$2:$G$455,"*Completed*", HCBSCompliance!$CY$2:$CY$455,"*No*")   + COUNTIFS(HCBSCompliance!$I$2:$I$455,$A24, HCBSCompliance!$D$2:$D$455, "*910*", HCBSCompliance!$G$2:$G$455,"*Completed*", HCBSCompliance!$CY$2:$CY$455,"*No*")   + COUNTIFS(HCBSCompliance!$I$2:$I$455,$A24, HCBSCompliance!$D$2:$D$455, "*920*", HCBSCompliance!$G$2:$G$455,"*Completed*", HCBSCompliance!$CY$2:$CY$455,"*No*")   + COUNTIFS(HCBSCompliance!$I$2:$I$455,$A24, HCBSCompliance!$D$2:$D$455, "096", HCBSCompliance!$G$2:$G$455,"*Submitted*", HCBSCompliance!$CY$2:$CY$455,"*No*")   + COUNTIFS(HCBSCompliance!$I$2:$I$455,$A24, HCBSCompliance!$D$2:$D$455, "*113*", HCBSCompliance!$G$2:$G$455,"*Submitted*", HCBSCompliance!$CY$2:$CY$455,"*No*")   + COUNTIFS(HCBSCompliance!$I$2:$I$455,$A24, HCBSCompliance!$D$2:$D$455, "*904*", HCBSCompliance!$G$2:$G$455,"*Submitted*", HCBSCompliance!$CY$2:$CY$455,"*No*")   + COUNTIFS(HCBSCompliance!$I$2:$I$455,$A24, HCBSCompliance!$D$2:$D$455, "*905*", HCBSCompliance!$G$2:$G$455,"*Submitted*", HCBSCompliance!$CY$2:$CY$455,"*No*")   + COUNTIFS(HCBSCompliance!$I$2:$I$455,$A24, HCBSCompliance!$D$2:$D$455, "*915*", HCBSCompliance!$G$2:$G$455,"*Submitted*", HCBSCompliance!$CY$2:$CY$455,"*No*")   + COUNTIFS(HCBSCompliance!$I$2:$I$455,$A24, HCBSCompliance!$D$2:$D$455, "*910*", HCBSCompliance!$G$2:$G$455,"*Submitted*", HCBSCompliance!$CY$2:$CY$455,"*No*")   + COUNTIFS(HCBSCompliance!$I$2:$I$455,$A24, HCBSCompliance!$D$2:$D$455, "*920*", HCBSCompliance!$G$2:$G$455,"*Submitted*", HCBSCompliance!$CY$2:$CY$455,"*No*")</f>
        <v>0</v>
      </c>
      <c r="M24" s="55">
        <f>COUNTIFS(HCBSCompliance!$I$2:$I$455,$A24, HCBSCompliance!$D$2:$D$455, "096", HCBSCompliance!$G$2:$G$455,"*Completed*", HCBSCompliance!$DI$2:$DI$455,"*Partially*")   + COUNTIFS(HCBSCompliance!$I$2:$I$455,$A24, HCBSCompliance!$D$2:$D$455, "*113*", HCBSCompliance!$G$2:$G$455,"*Completed*", HCBSCompliance!$DI$2:$DI$455,"*Partially*")   + COUNTIFS(HCBSCompliance!$I$2:$I$455,$A24, HCBSCompliance!$D$2:$D$455, "*904*", HCBSCompliance!$G$2:$G$455,"*Completed*", HCBSCompliance!$DI$2:$DI$455,"*Partially*")   + COUNTIFS(HCBSCompliance!$I$2:$I$455,$A24, HCBSCompliance!$D$2:$D$455, "*905*", HCBSCompliance!$G$2:$G$455,"*Completed*", HCBSCompliance!$DI$2:$DI$455,"*Partially*")   + COUNTIFS(HCBSCompliance!$I$2:$I$455,$A24, HCBSCompliance!$D$2:$D$455, "*915*", HCBSCompliance!$G$2:$G$455,"*Completed*", HCBSCompliance!$DI$2:$DI$455,"*Partially*")   + COUNTIFS(HCBSCompliance!$I$2:$I$455,$A24, HCBSCompliance!$D$2:$D$455, "*910*", HCBSCompliance!$G$2:$G$455,"*Completed*", HCBSCompliance!$DI$2:$DI$455,"*Partially*")   + COUNTIFS(HCBSCompliance!$I$2:$I$455,$A24, HCBSCompliance!$D$2:$D$455, "*920*", HCBSCompliance!$G$2:$G$455,"*Completed*", HCBSCompliance!$DI$2:$DI$455,"*Partially*")   + COUNTIFS(HCBSCompliance!$I$2:$I$455,$A24, HCBSCompliance!$D$2:$D$455, "096", HCBSCompliance!$G$2:$G$455,"*Submitted*", HCBSCompliance!$DI$2:$DI$455,"*Partially*")   + COUNTIFS(HCBSCompliance!$I$2:$I$455,$A24, HCBSCompliance!$D$2:$D$455, "*113*", HCBSCompliance!$G$2:$G$455,"*Submitted*", HCBSCompliance!$DI$2:$DI$455,"*Partially*")   + COUNTIFS(HCBSCompliance!$I$2:$I$455,$A24, HCBSCompliance!$D$2:$D$455, "*904*", HCBSCompliance!$G$2:$G$455,"*Submitted*", HCBSCompliance!$DI$2:$DI$455,"*Partially*")   + COUNTIFS(HCBSCompliance!$I$2:$I$455,$A24, HCBSCompliance!$D$2:$D$455, "*905*", HCBSCompliance!$G$2:$G$455,"*Submitted*", HCBSCompliance!$DI$2:$DI$455,"*Partially*")   + COUNTIFS(HCBSCompliance!$I$2:$I$455,$A24, HCBSCompliance!$D$2:$D$455, "*915*", HCBSCompliance!$G$2:$G$455,"*Submitted*", HCBSCompliance!$DI$2:$DI$455,"*Partially*")   + COUNTIFS(HCBSCompliance!$I$2:$I$455,$A24, HCBSCompliance!$D$2:$D$455, "*910*", HCBSCompliance!$G$2:$G$455,"*Submitted*", HCBSCompliance!$DI$2:$DI$455,"*Partially*")   + COUNTIFS(HCBSCompliance!$I$2:$I$455,$A24, HCBSCompliance!$D$2:$D$455, "*920*", HCBSCompliance!$G$2:$G$455,"*Submitted*", HCBSCompliance!$DI$2:$DI$455,"*Partially*")   + COUNTIFS(HCBSCompliance!$I$2:$I$455,$A24, HCBSCompliance!$D$2:$D$455, "096", HCBSCompliance!$G$2:$G$455,"*Completed*", HCBSCompliance!$DI$2:$DI$455,"*No*")   + COUNTIFS(HCBSCompliance!$I$2:$I$455,$A24, HCBSCompliance!$D$2:$D$455, "*113*", HCBSCompliance!$G$2:$G$455,"*Completed*", HCBSCompliance!$DI$2:$DI$455,"*No*")   + COUNTIFS(HCBSCompliance!$I$2:$I$455,$A24, HCBSCompliance!$D$2:$D$455, "*904*", HCBSCompliance!$G$2:$G$455,"*Completed*", HCBSCompliance!$DI$2:$DI$455,"*No*")   + COUNTIFS(HCBSCompliance!$I$2:$I$455,$A24, HCBSCompliance!$D$2:$D$455, "*905*", HCBSCompliance!$G$2:$G$455,"*Completed*", HCBSCompliance!$DI$2:$DI$455,"*No*")   + COUNTIFS(HCBSCompliance!$I$2:$I$455,$A24, HCBSCompliance!$D$2:$D$455, "*915*", HCBSCompliance!$G$2:$G$455,"*Completed*", HCBSCompliance!$DI$2:$DI$455,"*No*")   + COUNTIFS(HCBSCompliance!$I$2:$I$455,$A24, HCBSCompliance!$D$2:$D$455, "*910*", HCBSCompliance!$G$2:$G$455,"*Completed*", HCBSCompliance!$DI$2:$DI$455,"*No*")   + COUNTIFS(HCBSCompliance!$I$2:$I$455,$A24, HCBSCompliance!$D$2:$D$455, "*920*", HCBSCompliance!$G$2:$G$455,"*Completed*", HCBSCompliance!$DI$2:$DI$455,"*No*")   + COUNTIFS(HCBSCompliance!$I$2:$I$455,$A24, HCBSCompliance!$D$2:$D$455, "096", HCBSCompliance!$G$2:$G$455,"*Submitted*", HCBSCompliance!$DI$2:$DI$455,"*No*")   + COUNTIFS(HCBSCompliance!$I$2:$I$455,$A24, HCBSCompliance!$D$2:$D$455, "*113*", HCBSCompliance!$G$2:$G$455,"*Submitted*", HCBSCompliance!$DI$2:$DI$455,"*No*")   + COUNTIFS(HCBSCompliance!$I$2:$I$455,$A24, HCBSCompliance!$D$2:$D$455, "*904*", HCBSCompliance!$G$2:$G$455,"*Submitted*", HCBSCompliance!$DI$2:$DI$455,"*No*")   + COUNTIFS(HCBSCompliance!$I$2:$I$455,$A24, HCBSCompliance!$D$2:$D$455, "*905*", HCBSCompliance!$G$2:$G$455,"*Submitted*", HCBSCompliance!$DI$2:$DI$455,"*No*")   + COUNTIFS(HCBSCompliance!$I$2:$I$455,$A24, HCBSCompliance!$D$2:$D$455, "*915*", HCBSCompliance!$G$2:$G$455,"*Submitted*", HCBSCompliance!$DI$2:$DI$455,"*No*")   + COUNTIFS(HCBSCompliance!$I$2:$I$455,$A24, HCBSCompliance!$D$2:$D$455, "*910*", HCBSCompliance!$G$2:$G$455,"*Submitted*", HCBSCompliance!$DI$2:$DI$455,"*No*")   + COUNTIFS(HCBSCompliance!$I$2:$I$455,$A24, HCBSCompliance!$D$2:$D$455, "*920*", HCBSCompliance!$G$2:$G$455,"*Submitted*", HCBSCompliance!$DI$2:$DI$455,"*No*")</f>
        <v>0</v>
      </c>
      <c r="N24" s="55">
        <f>COUNTIFS(HCBSCompliance!$I$2:$I$455,$A24, HCBSCompliance!$D$2:$D$455, "096", HCBSCompliance!$G$2:$G$455,"*Completed*", HCBSCompliance!$DQ$2:$DQ$455,"*Partially*")   + COUNTIFS(HCBSCompliance!$I$2:$I$455,$A24, HCBSCompliance!$D$2:$D$455, "*113*", HCBSCompliance!$G$2:$G$455,"*Completed*", HCBSCompliance!$DQ$2:$DQ$455,"*Partially*")   + COUNTIFS(HCBSCompliance!$I$2:$I$455,$A24, HCBSCompliance!$D$2:$D$455, "*904*", HCBSCompliance!$G$2:$G$455,"*Completed*", HCBSCompliance!$DQ$2:$DQ$455,"*Partially*")   + COUNTIFS(HCBSCompliance!$I$2:$I$455,$A24, HCBSCompliance!$D$2:$D$455, "*905*", HCBSCompliance!$G$2:$G$455,"*Completed*", HCBSCompliance!$DQ$2:$DQ$455,"*Partially*")   + COUNTIFS(HCBSCompliance!$I$2:$I$455,$A24, HCBSCompliance!$D$2:$D$455, "*915*", HCBSCompliance!$G$2:$G$455,"*Completed*", HCBSCompliance!$DQ$2:$DQ$455,"*Partially*")   + COUNTIFS(HCBSCompliance!$I$2:$I$455,$A24, HCBSCompliance!$D$2:$D$455, "*910*", HCBSCompliance!$G$2:$G$455,"*Completed*", HCBSCompliance!$DQ$2:$DQ$455,"*Partially*")   + COUNTIFS(HCBSCompliance!$I$2:$I$455,$A24, HCBSCompliance!$D$2:$D$455, "*920*", HCBSCompliance!$G$2:$G$455,"*Completed*", HCBSCompliance!$DQ$2:$DQ$455,"*Partially*")   + COUNTIFS(HCBSCompliance!$I$2:$I$455,$A24, HCBSCompliance!$D$2:$D$455, "096", HCBSCompliance!$G$2:$G$455,"*Submitted*", HCBSCompliance!$DQ$2:$DQ$455,"*Partially*")   + COUNTIFS(HCBSCompliance!$I$2:$I$455,$A24, HCBSCompliance!$D$2:$D$455, "*113*", HCBSCompliance!$G$2:$G$455,"*Submitted*", HCBSCompliance!$DQ$2:$DQ$455,"*Partially*")   + COUNTIFS(HCBSCompliance!$I$2:$I$455,$A24, HCBSCompliance!$D$2:$D$455, "*904*", HCBSCompliance!$G$2:$G$455,"*Submitted*", HCBSCompliance!$DQ$2:$DQ$455,"*Partially*")   + COUNTIFS(HCBSCompliance!$I$2:$I$455,$A24, HCBSCompliance!$D$2:$D$455, "*905*", HCBSCompliance!$G$2:$G$455,"*Submitted*", HCBSCompliance!$DQ$2:$DQ$455,"*Partially*")   + COUNTIFS(HCBSCompliance!$I$2:$I$455,$A24, HCBSCompliance!$D$2:$D$455, "*915*", HCBSCompliance!$G$2:$G$455,"*Submitted*", HCBSCompliance!$DQ$2:$DQ$455,"*Partially*")   + COUNTIFS(HCBSCompliance!$I$2:$I$455,$A24, HCBSCompliance!$D$2:$D$455, "*910*", HCBSCompliance!$G$2:$G$455,"*Submitted*", HCBSCompliance!$DQ$2:$DQ$455,"*Partially*")   + COUNTIFS(HCBSCompliance!$I$2:$I$455,$A24, HCBSCompliance!$D$2:$D$455, "*920*", HCBSCompliance!$G$2:$G$455,"*Submitted*", HCBSCompliance!$DQ$2:$DQ$455,"*Partially*")   + COUNTIFS(HCBSCompliance!$I$2:$I$455,$A24, HCBSCompliance!$D$2:$D$455, "096", HCBSCompliance!$G$2:$G$455,"*Completed*", HCBSCompliance!$DQ$2:$DQ$455,"*No*")   + COUNTIFS(HCBSCompliance!$I$2:$I$455,$A24, HCBSCompliance!$D$2:$D$455, "*113*", HCBSCompliance!$G$2:$G$455,"*Completed*", HCBSCompliance!$DQ$2:$DQ$455,"*No*")   + COUNTIFS(HCBSCompliance!$I$2:$I$455,$A24, HCBSCompliance!$D$2:$D$455, "*904*", HCBSCompliance!$G$2:$G$455,"*Completed*", HCBSCompliance!$DQ$2:$DQ$455,"*No*")   + COUNTIFS(HCBSCompliance!$I$2:$I$455,$A24, HCBSCompliance!$D$2:$D$455, "*905*", HCBSCompliance!$G$2:$G$455,"*Completed*", HCBSCompliance!$DQ$2:$DQ$455,"*No*")   + COUNTIFS(HCBSCompliance!$I$2:$I$455,$A24, HCBSCompliance!$D$2:$D$455, "*915*", HCBSCompliance!$G$2:$G$455,"*Completed*", HCBSCompliance!$DQ$2:$DQ$455,"*No*")   + COUNTIFS(HCBSCompliance!$I$2:$I$455,$A24, HCBSCompliance!$D$2:$D$455, "*910*", HCBSCompliance!$G$2:$G$455,"*Completed*", HCBSCompliance!$DQ$2:$DQ$455,"*No*")   + COUNTIFS(HCBSCompliance!$I$2:$I$455,$A24, HCBSCompliance!$D$2:$D$455, "*920*", HCBSCompliance!$G$2:$G$455,"*Completed*", HCBSCompliance!$DQ$2:$DQ$455,"*No*")   + COUNTIFS(HCBSCompliance!$I$2:$I$455,$A24, HCBSCompliance!$D$2:$D$455, "096", HCBSCompliance!$G$2:$G$455,"*Submitted*", HCBSCompliance!$DQ$2:$DQ$455,"*No*")   + COUNTIFS(HCBSCompliance!$I$2:$I$455,$A24, HCBSCompliance!$D$2:$D$455, "*113*", HCBSCompliance!$G$2:$G$455,"*Submitted*", HCBSCompliance!$DQ$2:$DQ$455,"*No*")   + COUNTIFS(HCBSCompliance!$I$2:$I$455,$A24, HCBSCompliance!$D$2:$D$455, "*904*", HCBSCompliance!$G$2:$G$455,"*Submitted*", HCBSCompliance!$DQ$2:$DQ$455,"*No*")   + COUNTIFS(HCBSCompliance!$I$2:$I$455,$A24, HCBSCompliance!$D$2:$D$455, "*905*", HCBSCompliance!$G$2:$G$455,"*Submitted*", HCBSCompliance!$DQ$2:$DQ$455,"*No*")   + COUNTIFS(HCBSCompliance!$I$2:$I$455,$A24, HCBSCompliance!$D$2:$D$455, "*915*", HCBSCompliance!$G$2:$G$455,"*Submitted*", HCBSCompliance!$DQ$2:$DQ$455,"*No*")   + COUNTIFS(HCBSCompliance!$I$2:$I$455,$A24, HCBSCompliance!$D$2:$D$455, "*910*", HCBSCompliance!$G$2:$G$455,"*Submitted*", HCBSCompliance!$DQ$2:$DQ$455,"*No*")   + COUNTIFS(HCBSCompliance!$I$2:$I$455,$A24, HCBSCompliance!$D$2:$D$455, "*920*", HCBSCompliance!$G$2:$G$455,"*Submitted*", HCBSCompliance!$DQ$2:$DQ$455,"*No*")</f>
        <v>0</v>
      </c>
      <c r="O24" s="55">
        <f>COUNTIFS(HCBSCompliance!$I$2:$I$455,$A24, HCBSCompliance!$D$2:$D$455, "096", HCBSCompliance!$G$2:$G$455,"*Completed*", HCBSCompliance!$EC$2:$EC$455,"*Partially*")   + COUNTIFS(HCBSCompliance!$I$2:$I$455,$A24, HCBSCompliance!$D$2:$D$455, "*113*", HCBSCompliance!$G$2:$G$455,"*Completed*", HCBSCompliance!$EC$2:$EC$455,"*Partially*")   + COUNTIFS(HCBSCompliance!$I$2:$I$455,$A24, HCBSCompliance!$D$2:$D$455, "*904*", HCBSCompliance!$G$2:$G$455,"*Completed*", HCBSCompliance!$EC$2:$EC$455,"*Partially*")   + COUNTIFS(HCBSCompliance!$I$2:$I$455,$A24, HCBSCompliance!$D$2:$D$455, "*905*", HCBSCompliance!$G$2:$G$455,"*Completed*", HCBSCompliance!$EC$2:$EC$455,"*Partially*")   + COUNTIFS(HCBSCompliance!$I$2:$I$455,$A24, HCBSCompliance!$D$2:$D$455, "*915*", HCBSCompliance!$G$2:$G$455,"*Completed*", HCBSCompliance!$EC$2:$EC$455,"*Partially*")   + COUNTIFS(HCBSCompliance!$I$2:$I$455,$A24, HCBSCompliance!$D$2:$D$455, "*910*", HCBSCompliance!$G$2:$G$455,"*Completed*", HCBSCompliance!$EC$2:$EC$455,"*Partially*")   + COUNTIFS(HCBSCompliance!$I$2:$I$455,$A24, HCBSCompliance!$D$2:$D$455, "*920*", HCBSCompliance!$G$2:$G$455,"*Completed*", HCBSCompliance!$EC$2:$EC$455,"*Partially*")   + COUNTIFS(HCBSCompliance!$I$2:$I$455,$A24, HCBSCompliance!$D$2:$D$455, "096", HCBSCompliance!$G$2:$G$455,"*Submitted*", HCBSCompliance!$EC$2:$EC$455,"*Partially*")   + COUNTIFS(HCBSCompliance!$I$2:$I$455,$A24, HCBSCompliance!$D$2:$D$455, "*113*", HCBSCompliance!$G$2:$G$455,"*Submitted*", HCBSCompliance!$EC$2:$EC$455,"*Partially*")   + COUNTIFS(HCBSCompliance!$I$2:$I$455,$A24, HCBSCompliance!$D$2:$D$455, "*904*", HCBSCompliance!$G$2:$G$455,"*Submitted*", HCBSCompliance!$EC$2:$EC$455,"*Partially*")   + COUNTIFS(HCBSCompliance!$I$2:$I$455,$A24, HCBSCompliance!$D$2:$D$455, "*905*", HCBSCompliance!$G$2:$G$455,"*Submitted*", HCBSCompliance!$EC$2:$EC$455,"*Partially*")   + COUNTIFS(HCBSCompliance!$I$2:$I$455,$A24, HCBSCompliance!$D$2:$D$455, "*915*", HCBSCompliance!$G$2:$G$455,"*Submitted*", HCBSCompliance!$EC$2:$EC$455,"*Partially*")   + COUNTIFS(HCBSCompliance!$I$2:$I$455,$A24, HCBSCompliance!$D$2:$D$455, "*910*", HCBSCompliance!$G$2:$G$455,"*Submitted*", HCBSCompliance!$EC$2:$EC$455,"*Partially*")   + COUNTIFS(HCBSCompliance!$I$2:$I$455,$A24, HCBSCompliance!$D$2:$D$455, "*920*", HCBSCompliance!$G$2:$G$455,"*Submitted*", HCBSCompliance!$EC$2:$EC$455,"*Partially*")   + COUNTIFS(HCBSCompliance!$I$2:$I$455,$A24, HCBSCompliance!$D$2:$D$455, "096", HCBSCompliance!$G$2:$G$455,"*Completed*", HCBSCompliance!$EC$2:$EC$455,"*No*")   + COUNTIFS(HCBSCompliance!$I$2:$I$455,$A24, HCBSCompliance!$D$2:$D$455, "*113*", HCBSCompliance!$G$2:$G$455,"*Completed*", HCBSCompliance!$EC$2:$EC$455,"*No*")   + COUNTIFS(HCBSCompliance!$I$2:$I$455,$A24, HCBSCompliance!$D$2:$D$455, "*904*", HCBSCompliance!$G$2:$G$455,"*Completed*", HCBSCompliance!$EC$2:$EC$455,"*No*")   + COUNTIFS(HCBSCompliance!$I$2:$I$455,$A24, HCBSCompliance!$D$2:$D$455, "*905*", HCBSCompliance!$G$2:$G$455,"*Completed*", HCBSCompliance!$EC$2:$EC$455,"*No*")   + COUNTIFS(HCBSCompliance!$I$2:$I$455,$A24, HCBSCompliance!$D$2:$D$455, "*915*", HCBSCompliance!$G$2:$G$455,"*Completed*", HCBSCompliance!$EC$2:$EC$455,"*No*")   + COUNTIFS(HCBSCompliance!$I$2:$I$455,$A24, HCBSCompliance!$D$2:$D$455, "*910*", HCBSCompliance!$G$2:$G$455,"*Completed*", HCBSCompliance!$EC$2:$EC$455,"*No*")   + COUNTIFS(HCBSCompliance!$I$2:$I$455,$A24, HCBSCompliance!$D$2:$D$455, "*920*", HCBSCompliance!$G$2:$G$455,"*Completed*", HCBSCompliance!$EC$2:$EC$455,"*No*")   + COUNTIFS(HCBSCompliance!$I$2:$I$455,$A24, HCBSCompliance!$D$2:$D$455, "096", HCBSCompliance!$G$2:$G$455,"*Submitted*", HCBSCompliance!$EC$2:$EC$455,"*No*")   + COUNTIFS(HCBSCompliance!$I$2:$I$455,$A24, HCBSCompliance!$D$2:$D$455, "*113*", HCBSCompliance!$G$2:$G$455,"*Submitted*", HCBSCompliance!$EC$2:$EC$455,"*No*")   + COUNTIFS(HCBSCompliance!$I$2:$I$455,$A24, HCBSCompliance!$D$2:$D$455, "*904*", HCBSCompliance!$G$2:$G$455,"*Submitted*", HCBSCompliance!$EC$2:$EC$455,"*No*")   + COUNTIFS(HCBSCompliance!$I$2:$I$455,$A24, HCBSCompliance!$D$2:$D$455, "*905*", HCBSCompliance!$G$2:$G$455,"*Submitted*", HCBSCompliance!$EC$2:$EC$455,"*No*")   + COUNTIFS(HCBSCompliance!$I$2:$I$455,$A24, HCBSCompliance!$D$2:$D$455, "*915*", HCBSCompliance!$G$2:$G$455,"*Submitted*", HCBSCompliance!$EC$2:$EC$455,"*No*")   + COUNTIFS(HCBSCompliance!$I$2:$I$455,$A24, HCBSCompliance!$D$2:$D$455, "*910*", HCBSCompliance!$G$2:$G$455,"*Submitted*", HCBSCompliance!$EC$2:$EC$455,"*No*")   + COUNTIFS(HCBSCompliance!$I$2:$I$455,$A24, HCBSCompliance!$D$2:$D$455, "*920*", HCBSCompliance!$G$2:$G$455,"*Submitted*", HCBSCompliance!$EC$2:$EC$455,"*No*")</f>
        <v>0</v>
      </c>
      <c r="P24" s="55">
        <f>COUNTIFS(HCBSCompliance!$I$2:$I$455,$A24, HCBSCompliance!$D$2:$D$455, "096", HCBSCompliance!$G$2:$G$455,"*Completed*", HCBSCompliance!$EM$2:$EM$455,"*Partially*")   + COUNTIFS(HCBSCompliance!$I$2:$I$455,$A24, HCBSCompliance!$D$2:$D$455, "*113*", HCBSCompliance!$G$2:$G$455,"*Completed*", HCBSCompliance!$EM$2:$EM$455,"*Partially*")   + COUNTIFS(HCBSCompliance!$I$2:$I$455,$A24, HCBSCompliance!$D$2:$D$455, "*904*", HCBSCompliance!$G$2:$G$455,"*Completed*", HCBSCompliance!$EM$2:$EM$455,"*Partially*")   + COUNTIFS(HCBSCompliance!$I$2:$I$455,$A24, HCBSCompliance!$D$2:$D$455, "*905*", HCBSCompliance!$G$2:$G$455,"*Completed*", HCBSCompliance!$EM$2:$EM$455,"*Partially*")   + COUNTIFS(HCBSCompliance!$I$2:$I$455,$A24, HCBSCompliance!$D$2:$D$455, "*915*", HCBSCompliance!$G$2:$G$455,"*Completed*", HCBSCompliance!$EM$2:$EM$455,"*Partially*")   + COUNTIFS(HCBSCompliance!$I$2:$I$455,$A24, HCBSCompliance!$D$2:$D$455, "*910*", HCBSCompliance!$G$2:$G$455,"*Completed*", HCBSCompliance!$EM$2:$EM$455,"*Partially*")   + COUNTIFS(HCBSCompliance!$I$2:$I$455,$A24, HCBSCompliance!$D$2:$D$455, "*920*", HCBSCompliance!$G$2:$G$455,"*Completed*", HCBSCompliance!$EM$2:$EM$455,"*Partially*")   + COUNTIFS(HCBSCompliance!$I$2:$I$455,$A24, HCBSCompliance!$D$2:$D$455, "096", HCBSCompliance!$G$2:$G$455,"*Submitted*", HCBSCompliance!$EM$2:$EM$455,"*Partially*")   + COUNTIFS(HCBSCompliance!$I$2:$I$455,$A24, HCBSCompliance!$D$2:$D$455, "*113*", HCBSCompliance!$G$2:$G$455,"*Submitted*", HCBSCompliance!$EM$2:$EM$455,"*Partially*")   + COUNTIFS(HCBSCompliance!$I$2:$I$455,$A24, HCBSCompliance!$D$2:$D$455, "*904*", HCBSCompliance!$G$2:$G$455,"*Submitted*", HCBSCompliance!$EM$2:$EM$455,"*Partially*")   + COUNTIFS(HCBSCompliance!$I$2:$I$455,$A24, HCBSCompliance!$D$2:$D$455, "*905*", HCBSCompliance!$G$2:$G$455,"*Submitted*", HCBSCompliance!$EM$2:$EM$455,"*Partially*")   + COUNTIFS(HCBSCompliance!$I$2:$I$455,$A24, HCBSCompliance!$D$2:$D$455, "*915*", HCBSCompliance!$G$2:$G$455,"*Submitted*", HCBSCompliance!$EM$2:$EM$455,"*Partially*")   + COUNTIFS(HCBSCompliance!$I$2:$I$455,$A24, HCBSCompliance!$D$2:$D$455, "*910*", HCBSCompliance!$G$2:$G$455,"*Submitted*", HCBSCompliance!$EM$2:$EM$455,"*Partially*")   + COUNTIFS(HCBSCompliance!$I$2:$I$455,$A24, HCBSCompliance!$D$2:$D$455, "*920*", HCBSCompliance!$G$2:$G$455,"*Submitted*", HCBSCompliance!$EM$2:$EM$455,"*Partially*")   + COUNTIFS(HCBSCompliance!$I$2:$I$455,$A24, HCBSCompliance!$D$2:$D$455, "096", HCBSCompliance!$G$2:$G$455,"*Completed*", HCBSCompliance!$EM$2:$EM$455,"*No*")   + COUNTIFS(HCBSCompliance!$I$2:$I$455,$A24, HCBSCompliance!$D$2:$D$455, "*113*", HCBSCompliance!$G$2:$G$455,"*Completed*", HCBSCompliance!$EM$2:$EM$455,"*No*")   + COUNTIFS(HCBSCompliance!$I$2:$I$455,$A24, HCBSCompliance!$D$2:$D$455, "*904*", HCBSCompliance!$G$2:$G$455,"*Completed*", HCBSCompliance!$EM$2:$EM$455,"*No*")   + COUNTIFS(HCBSCompliance!$I$2:$I$455,$A24, HCBSCompliance!$D$2:$D$455, "*905*", HCBSCompliance!$G$2:$G$455,"*Completed*", HCBSCompliance!$EM$2:$EM$455,"*No*")   + COUNTIFS(HCBSCompliance!$I$2:$I$455,$A24, HCBSCompliance!$D$2:$D$455, "*915*", HCBSCompliance!$G$2:$G$455,"*Completed*", HCBSCompliance!$EM$2:$EM$455,"*No*")   + COUNTIFS(HCBSCompliance!$I$2:$I$455,$A24, HCBSCompliance!$D$2:$D$455, "*910*", HCBSCompliance!$G$2:$G$455,"*Completed*", HCBSCompliance!$EM$2:$EM$455,"*No*")   + COUNTIFS(HCBSCompliance!$I$2:$I$455,$A24, HCBSCompliance!$D$2:$D$455, "*920*", HCBSCompliance!$G$2:$G$455,"*Completed*", HCBSCompliance!$EM$2:$EM$455,"*No*")   + COUNTIFS(HCBSCompliance!$I$2:$I$455,$A24, HCBSCompliance!$D$2:$D$455, "096", HCBSCompliance!$G$2:$G$455,"*Submitted*", HCBSCompliance!$EM$2:$EM$455,"*No*")   + COUNTIFS(HCBSCompliance!$I$2:$I$455,$A24, HCBSCompliance!$D$2:$D$455, "*113*", HCBSCompliance!$G$2:$G$455,"*Submitted*", HCBSCompliance!$EM$2:$EM$455,"*No*")   + COUNTIFS(HCBSCompliance!$I$2:$I$455,$A24, HCBSCompliance!$D$2:$D$455, "*904*", HCBSCompliance!$G$2:$G$455,"*Submitted*", HCBSCompliance!$EM$2:$EM$455,"*No*")   + COUNTIFS(HCBSCompliance!$I$2:$I$455,$A24, HCBSCompliance!$D$2:$D$455, "*905*", HCBSCompliance!$G$2:$G$455,"*Submitted*", HCBSCompliance!$EM$2:$EM$455,"*No*")   + COUNTIFS(HCBSCompliance!$I$2:$I$455,$A24, HCBSCompliance!$D$2:$D$455, "*915*", HCBSCompliance!$G$2:$G$455,"*Submitted*", HCBSCompliance!$EM$2:$EM$455,"*No*")   + COUNTIFS(HCBSCompliance!$I$2:$I$455,$A24, HCBSCompliance!$D$2:$D$455, "*910*", HCBSCompliance!$G$2:$G$455,"*Submitted*", HCBSCompliance!$EM$2:$EM$455,"*No*")   + COUNTIFS(HCBSCompliance!$I$2:$I$455,$A24, HCBSCompliance!$D$2:$D$455, "*920*", HCBSCompliance!$G$2:$G$455,"*Submitted*", HCBSCompliance!$EM$2:$EM$455,"*No*")</f>
        <v>0</v>
      </c>
      <c r="Q24" s="55">
        <f>COUNTIFS(HCBSCompliance!$I$2:$I$455,$A24, HCBSCompliance!$D$2:$D$455, "096", HCBSCompliance!$G$2:$G$455,"*Completed*", HCBSCompliance!$ES$2:$ES$455,"*Partially*")   + COUNTIFS(HCBSCompliance!$I$2:$I$455,$A24, HCBSCompliance!$D$2:$D$455, "*113*", HCBSCompliance!$G$2:$G$455,"*Completed*", HCBSCompliance!$ES$2:$ES$455,"*Partially*")   + COUNTIFS(HCBSCompliance!$I$2:$I$455,$A24, HCBSCompliance!$D$2:$D$455, "*904*", HCBSCompliance!$G$2:$G$455,"*Completed*", HCBSCompliance!$ES$2:$ES$455,"*Partially*")   + COUNTIFS(HCBSCompliance!$I$2:$I$455,$A24, HCBSCompliance!$D$2:$D$455, "*905*", HCBSCompliance!$G$2:$G$455,"*Completed*", HCBSCompliance!$ES$2:$ES$455,"*Partially*")   + COUNTIFS(HCBSCompliance!$I$2:$I$455,$A24, HCBSCompliance!$D$2:$D$455, "*915*", HCBSCompliance!$G$2:$G$455,"*Completed*", HCBSCompliance!$ES$2:$ES$455,"*Partially*")   + COUNTIFS(HCBSCompliance!$I$2:$I$455,$A24, HCBSCompliance!$D$2:$D$455, "*910*", HCBSCompliance!$G$2:$G$455,"*Completed*", HCBSCompliance!$ES$2:$ES$455,"*Partially*")   + COUNTIFS(HCBSCompliance!$I$2:$I$455,$A24, HCBSCompliance!$D$2:$D$455, "*920*", HCBSCompliance!$G$2:$G$455,"*Completed*", HCBSCompliance!$ES$2:$ES$455,"*Partially*")   + COUNTIFS(HCBSCompliance!$I$2:$I$455,$A24, HCBSCompliance!$D$2:$D$455, "096", HCBSCompliance!$G$2:$G$455,"*Submitted*", HCBSCompliance!$ES$2:$ES$455,"*Partially*")   + COUNTIFS(HCBSCompliance!$I$2:$I$455,$A24, HCBSCompliance!$D$2:$D$455, "*113*", HCBSCompliance!$G$2:$G$455,"*Submitted*", HCBSCompliance!$ES$2:$ES$455,"*Partially*")   + COUNTIFS(HCBSCompliance!$I$2:$I$455,$A24, HCBSCompliance!$D$2:$D$455, "*904*", HCBSCompliance!$G$2:$G$455,"*Submitted*", HCBSCompliance!$ES$2:$ES$455,"*Partially*")   + COUNTIFS(HCBSCompliance!$I$2:$I$455,$A24, HCBSCompliance!$D$2:$D$455, "*905*", HCBSCompliance!$G$2:$G$455,"*Submitted*", HCBSCompliance!$ES$2:$ES$455,"*Partially*")   + COUNTIFS(HCBSCompliance!$I$2:$I$455,$A24, HCBSCompliance!$D$2:$D$455, "*915*", HCBSCompliance!$G$2:$G$455,"*Submitted*", HCBSCompliance!$ES$2:$ES$455,"*Partially*")   + COUNTIFS(HCBSCompliance!$I$2:$I$455,$A24, HCBSCompliance!$D$2:$D$455, "*910*", HCBSCompliance!$G$2:$G$455,"*Submitted*", HCBSCompliance!$ES$2:$ES$455,"*Partially*")   + COUNTIFS(HCBSCompliance!$I$2:$I$455,$A24, HCBSCompliance!$D$2:$D$455, "*920*", HCBSCompliance!$G$2:$G$455,"*Submitted*", HCBSCompliance!$ES$2:$ES$455,"*Partially*")   + COUNTIFS(HCBSCompliance!$I$2:$I$455,$A24, HCBSCompliance!$D$2:$D$455, "096", HCBSCompliance!$G$2:$G$455,"*Completed*", HCBSCompliance!$ES$2:$ES$455,"*No*")   + COUNTIFS(HCBSCompliance!$I$2:$I$455,$A24, HCBSCompliance!$D$2:$D$455, "*113*", HCBSCompliance!$G$2:$G$455,"*Completed*", HCBSCompliance!$ES$2:$ES$455,"*No*")   + COUNTIFS(HCBSCompliance!$I$2:$I$455,$A24, HCBSCompliance!$D$2:$D$455, "*904*", HCBSCompliance!$G$2:$G$455,"*Completed*", HCBSCompliance!$ES$2:$ES$455,"*No*")   + COUNTIFS(HCBSCompliance!$I$2:$I$455,$A24, HCBSCompliance!$D$2:$D$455, "*905*", HCBSCompliance!$G$2:$G$455,"*Completed*", HCBSCompliance!$ES$2:$ES$455,"*No*")   + COUNTIFS(HCBSCompliance!$I$2:$I$455,$A24, HCBSCompliance!$D$2:$D$455, "*915*", HCBSCompliance!$G$2:$G$455,"*Completed*", HCBSCompliance!$ES$2:$ES$455,"*No*")   + COUNTIFS(HCBSCompliance!$I$2:$I$455,$A24, HCBSCompliance!$D$2:$D$455, "*910*", HCBSCompliance!$G$2:$G$455,"*Completed*", HCBSCompliance!$ES$2:$ES$455,"*No*")   + COUNTIFS(HCBSCompliance!$I$2:$I$455,$A24, HCBSCompliance!$D$2:$D$455, "*920*", HCBSCompliance!$G$2:$G$455,"*Completed*", HCBSCompliance!$ES$2:$ES$455,"*No*")   + COUNTIFS(HCBSCompliance!$I$2:$I$455,$A24, HCBSCompliance!$D$2:$D$455, "096", HCBSCompliance!$G$2:$G$455,"*Submitted*", HCBSCompliance!$ES$2:$ES$455,"*No*")   + COUNTIFS(HCBSCompliance!$I$2:$I$455,$A24, HCBSCompliance!$D$2:$D$455, "*113*", HCBSCompliance!$G$2:$G$455,"*Submitted*", HCBSCompliance!$ES$2:$ES$455,"*No*")   + COUNTIFS(HCBSCompliance!$I$2:$I$455,$A24, HCBSCompliance!$D$2:$D$455, "*904*", HCBSCompliance!$G$2:$G$455,"*Submitted*", HCBSCompliance!$ES$2:$ES$455,"*No*")   + COUNTIFS(HCBSCompliance!$I$2:$I$455,$A24, HCBSCompliance!$D$2:$D$455, "*905*", HCBSCompliance!$G$2:$G$455,"*Submitted*", HCBSCompliance!$ES$2:$ES$455,"*No*")   + COUNTIFS(HCBSCompliance!$I$2:$I$455,$A24, HCBSCompliance!$D$2:$D$455, "*915*", HCBSCompliance!$G$2:$G$455,"*Submitted*", HCBSCompliance!$ES$2:$ES$455,"*No*")   + COUNTIFS(HCBSCompliance!$I$2:$I$455,$A24, HCBSCompliance!$D$2:$D$455, "*910*", HCBSCompliance!$G$2:$G$455,"*Submitted*", HCBSCompliance!$ES$2:$ES$455,"*No*")   + COUNTIFS(HCBSCompliance!$I$2:$I$455,$A24, HCBSCompliance!$D$2:$D$455, "*920*", HCBSCompliance!$G$2:$G$455,"*Submitted*", HCBSCompliance!$ES$2:$ES$455,"*No*")</f>
        <v>0</v>
      </c>
      <c r="R24" s="55">
        <f>COUNTIFS(HCBSCompliance!$I$2:$I$455,$A24, HCBSCompliance!$D$2:$D$455, "096", HCBSCompliance!$G$2:$G$455,"*Completed*", HCBSCompliance!$EY$2:$EY$455,"*Partially*")   + COUNTIFS(HCBSCompliance!$I$2:$I$455,$A24, HCBSCompliance!$D$2:$D$455, "*113*", HCBSCompliance!$G$2:$G$455,"*Completed*", HCBSCompliance!$EY$2:$EY$455,"*Partially*")   + COUNTIFS(HCBSCompliance!$I$2:$I$455,$A24, HCBSCompliance!$D$2:$D$455, "*904*", HCBSCompliance!$G$2:$G$455,"*Completed*", HCBSCompliance!$EY$2:$EY$455,"*Partially*")   + COUNTIFS(HCBSCompliance!$I$2:$I$455,$A24, HCBSCompliance!$D$2:$D$455, "*905*", HCBSCompliance!$G$2:$G$455,"*Completed*", HCBSCompliance!$EY$2:$EY$455,"*Partially*")   + COUNTIFS(HCBSCompliance!$I$2:$I$455,$A24, HCBSCompliance!$D$2:$D$455, "*915*", HCBSCompliance!$G$2:$G$455,"*Completed*", HCBSCompliance!$EY$2:$EY$455,"*Partially*")   + COUNTIFS(HCBSCompliance!$I$2:$I$455,$A24, HCBSCompliance!$D$2:$D$455, "*910*", HCBSCompliance!$G$2:$G$455,"*Completed*", HCBSCompliance!$EY$2:$EY$455,"*Partially*")   + COUNTIFS(HCBSCompliance!$I$2:$I$455,$A24, HCBSCompliance!$D$2:$D$455, "*920*", HCBSCompliance!$G$2:$G$455,"*Completed*", HCBSCompliance!$EY$2:$EY$455,"*Partially*")   + COUNTIFS(HCBSCompliance!$I$2:$I$455,$A24, HCBSCompliance!$D$2:$D$455, "096", HCBSCompliance!$G$2:$G$455,"*Submitted*", HCBSCompliance!$EY$2:$EY$455,"*Partially*")   + COUNTIFS(HCBSCompliance!$I$2:$I$455,$A24, HCBSCompliance!$D$2:$D$455, "*113*", HCBSCompliance!$G$2:$G$455,"*Submitted*", HCBSCompliance!$EY$2:$EY$455,"*Partially*")   + COUNTIFS(HCBSCompliance!$I$2:$I$455,$A24, HCBSCompliance!$D$2:$D$455, "*904*", HCBSCompliance!$G$2:$G$455,"*Submitted*", HCBSCompliance!$EY$2:$EY$455,"*Partially*")   + COUNTIFS(HCBSCompliance!$I$2:$I$455,$A24, HCBSCompliance!$D$2:$D$455, "*905*", HCBSCompliance!$G$2:$G$455,"*Submitted*", HCBSCompliance!$EY$2:$EY$455,"*Partially*")   + COUNTIFS(HCBSCompliance!$I$2:$I$455,$A24, HCBSCompliance!$D$2:$D$455, "*915*", HCBSCompliance!$G$2:$G$455,"*Submitted*", HCBSCompliance!$EY$2:$EY$455,"*Partially*")   + COUNTIFS(HCBSCompliance!$I$2:$I$455,$A24, HCBSCompliance!$D$2:$D$455, "*910*", HCBSCompliance!$G$2:$G$455,"*Submitted*", HCBSCompliance!$EY$2:$EY$455,"*Partially*")   + COUNTIFS(HCBSCompliance!$I$2:$I$455,$A24, HCBSCompliance!$D$2:$D$455, "*920*", HCBSCompliance!$G$2:$G$455,"*Submitted*", HCBSCompliance!$EY$2:$EY$455,"*Partially*")   + COUNTIFS(HCBSCompliance!$I$2:$I$455,$A24, HCBSCompliance!$D$2:$D$455, "096", HCBSCompliance!$G$2:$G$455,"*Completed*", HCBSCompliance!$EY$2:$EY$455,"*No*")   + COUNTIFS(HCBSCompliance!$I$2:$I$455,$A24, HCBSCompliance!$D$2:$D$455, "*113*", HCBSCompliance!$G$2:$G$455,"*Completed*", HCBSCompliance!$EY$2:$EY$455,"*No*")   + COUNTIFS(HCBSCompliance!$I$2:$I$455,$A24, HCBSCompliance!$D$2:$D$455, "*904*", HCBSCompliance!$G$2:$G$455,"*Completed*", HCBSCompliance!$EY$2:$EY$455,"*No*")   + COUNTIFS(HCBSCompliance!$I$2:$I$455,$A24, HCBSCompliance!$D$2:$D$455, "*905*", HCBSCompliance!$G$2:$G$455,"*Completed*", HCBSCompliance!$EY$2:$EY$455,"*No*")   + COUNTIFS(HCBSCompliance!$I$2:$I$455,$A24, HCBSCompliance!$D$2:$D$455, "*915*", HCBSCompliance!$G$2:$G$455,"*Completed*", HCBSCompliance!$EY$2:$EY$455,"*No*")   + COUNTIFS(HCBSCompliance!$I$2:$I$455,$A24, HCBSCompliance!$D$2:$D$455, "*910*", HCBSCompliance!$G$2:$G$455,"*Completed*", HCBSCompliance!$EY$2:$EY$455,"*No*")   + COUNTIFS(HCBSCompliance!$I$2:$I$455,$A24, HCBSCompliance!$D$2:$D$455, "*920*", HCBSCompliance!$G$2:$G$455,"*Completed*", HCBSCompliance!$EY$2:$EY$455,"*No*")   + COUNTIFS(HCBSCompliance!$I$2:$I$455,$A24, HCBSCompliance!$D$2:$D$455, "096", HCBSCompliance!$G$2:$G$455,"*Submitted*", HCBSCompliance!$EY$2:$EY$455,"*No*")   + COUNTIFS(HCBSCompliance!$I$2:$I$455,$A24, HCBSCompliance!$D$2:$D$455, "*113*", HCBSCompliance!$G$2:$G$455,"*Submitted*", HCBSCompliance!$EY$2:$EY$455,"*No*")   + COUNTIFS(HCBSCompliance!$I$2:$I$455,$A24, HCBSCompliance!$D$2:$D$455, "*904*", HCBSCompliance!$G$2:$G$455,"*Submitted*", HCBSCompliance!$EY$2:$EY$455,"*No*")   + COUNTIFS(HCBSCompliance!$I$2:$I$455,$A24, HCBSCompliance!$D$2:$D$455, "*905*", HCBSCompliance!$G$2:$G$455,"*Submitted*", HCBSCompliance!$EY$2:$EY$455,"*No*")   + COUNTIFS(HCBSCompliance!$I$2:$I$455,$A24, HCBSCompliance!$D$2:$D$455, "*915*", HCBSCompliance!$G$2:$G$455,"*Submitted*", HCBSCompliance!$EY$2:$EY$455,"*No*")   + COUNTIFS(HCBSCompliance!$I$2:$I$455,$A24, HCBSCompliance!$D$2:$D$455, "*910*", HCBSCompliance!$G$2:$G$455,"*Submitted*", HCBSCompliance!$EY$2:$EY$455,"*No*")   + COUNTIFS(HCBSCompliance!$I$2:$I$455,$A24, HCBSCompliance!$D$2:$D$455, "*920*", HCBSCompliance!$G$2:$G$455,"*Submitted*", HCBSCompliance!$EY$2:$EY$455,"*No*")</f>
        <v>0</v>
      </c>
    </row>
    <row r="25" spans="1:64" hidden="1" x14ac:dyDescent="0.2">
      <c r="A25" s="54" t="s">
        <v>5784</v>
      </c>
      <c r="B25" s="55">
        <f>SUM(B4:B24)</f>
        <v>321</v>
      </c>
      <c r="C25" s="55">
        <f>SUM(C4:C24)</f>
        <v>285</v>
      </c>
      <c r="D25" s="56">
        <f>C25/B25</f>
        <v>0.88785046728971961</v>
      </c>
      <c r="E25" s="59">
        <f>(COUNTIFS( HCBSCompliance!$D$2:$D$455, "096", HCBSCompliance!$FA$2:$FA$455,"*no*", HCBSCompliance!$G$2:$G$455, "*Completed*") + COUNTIFS( HCBSCompliance!$D$2:$D$455, "*113*", HCBSCompliance!$FA$2:$FA$455,"*no*", HCBSCompliance!$G$2:$G$455, "*Completed*") + COUNTIFS( HCBSCompliance!$D$2:$D$455, "*904*", HCBSCompliance!$FA$2:$FA$455,"*no*", HCBSCompliance!$G$2:$G$455, "*Completed*") + COUNTIFS( HCBSCompliance!$D$2:$D$455, "*905*", HCBSCompliance!$FA$2:$FA$455,"*no*", HCBSCompliance!$G$2:$G$455, "*Completed*") + COUNTIFS( HCBSCompliance!$D$2:$D$455, "*915*", HCBSCompliance!$FA$2:$FA$455,"*no*", HCBSCompliance!$G$2:$G$455, "*Completed*") + COUNTIFS( HCBSCompliance!$D$2:$D$455, "*910*", HCBSCompliance!$FA$2:$FA$455,"*no*", HCBSCompliance!$G$2:$G$455, "*Completed*") + COUNTIFS( HCBSCompliance!$D$2:$D$455, "*920*", HCBSCompliance!$FA$2:$FA$455,"*no*", HCBSCompliance!$G$2:$G$455, "*Completed*") + COUNTIFS( HCBSCompliance!$D$2:$D$455, "096", HCBSCompliance!$FA$2:$FA$455,"*no*", HCBSCompliance!$G$2:$G$455, "*Submitted*") + COUNTIFS( HCBSCompliance!$D$2:$D$455, "*113*", HCBSCompliance!$FA$2:$FA$455,"*no*", HCBSCompliance!$G$2:$G$455, "*Submitted*") + COUNTIFS( HCBSCompliance!$D$2:$D$455, "*904*", HCBSCompliance!$FA$2:$FA$455,"*no*", HCBSCompliance!$G$2:$G$455, "*Submitted*") + COUNTIFS( HCBSCompliance!$D$2:$D$455, "*905*", HCBSCompliance!$FA$2:$FA$455,"*no*", HCBSCompliance!$G$2:$G$455, "*Submitted*") + COUNTIFS( HCBSCompliance!$D$2:$D$455, "*915*", HCBSCompliance!$FA$2:$FA$455,"*no*", HCBSCompliance!$G$2:$G$455, "*Submitted*") + COUNTIFS( HCBSCompliance!$D$2:$D$455, "*910*", HCBSCompliance!$FA$2:$FA$455,"*no*", HCBSCompliance!$G$2:$G$455, "*Submitted*") + COUNTIFS( HCBSCompliance!$D$2:$D$455, "*920*", HCBSCompliance!$FA$2:$FA$455,"*no*", HCBSCompliance!$G$2:$G$455, "*Submitted*"))  /  $C25</f>
        <v>0.63859649122807016</v>
      </c>
      <c r="F25" s="59">
        <f>(COUNTIFS( HCBSCompliance!$D$2:$D$455, "096", HCBSCompliance!$FA$2:$FA$455,"*yes*", HCBSCompliance!$G$2:$G$455, "*Completed*") + COUNTIFS( HCBSCompliance!$D$2:$D$455, "*113*", HCBSCompliance!$FA$2:$FA$455,"*yes*", HCBSCompliance!$G$2:$G$455, "*Completed*") + COUNTIFS( HCBSCompliance!$D$2:$D$455, "*904*", HCBSCompliance!$FA$2:$FA$455,"*yes*", HCBSCompliance!$G$2:$G$455, "*Completed*") + COUNTIFS( HCBSCompliance!$D$2:$D$455, "*905*", HCBSCompliance!$FA$2:$FA$455,"*yes*", HCBSCompliance!$G$2:$G$455, "*Completed*") + COUNTIFS( HCBSCompliance!$D$2:$D$455, "*915*", HCBSCompliance!$FA$2:$FA$455,"*yes*", HCBSCompliance!$G$2:$G$455, "*Completed*") + COUNTIFS( HCBSCompliance!$D$2:$D$455, "*910*", HCBSCompliance!$FA$2:$FA$455,"*yes*", HCBSCompliance!$G$2:$G$455, "*Completed*") + COUNTIFS( HCBSCompliance!$D$2:$D$455, "*920*", HCBSCompliance!$FA$2:$FA$455,"*yes*", HCBSCompliance!$G$2:$G$455, "*Completed*") + COUNTIFS( HCBSCompliance!$D$2:$D$455, "096", HCBSCompliance!$FA$2:$FA$455,"*yes*", HCBSCompliance!$G$2:$G$455, "*Submitted*") + COUNTIFS( HCBSCompliance!$D$2:$D$455, "*113*", HCBSCompliance!$FA$2:$FA$455,"*yes*", HCBSCompliance!$G$2:$G$455, "*Submitted*") + COUNTIFS( HCBSCompliance!$D$2:$D$455, "*904*", HCBSCompliance!$FA$2:$FA$455,"*yes*", HCBSCompliance!$G$2:$G$455, "*Submitted*") + COUNTIFS( HCBSCompliance!$D$2:$D$455, "*905*", HCBSCompliance!$FA$2:$FA$455,"*yes*", HCBSCompliance!$G$2:$G$455, "*Submitted*") + COUNTIFS( HCBSCompliance!$D$2:$D$455, "*915*", HCBSCompliance!$FA$2:$FA$455,"*yes*", HCBSCompliance!$G$2:$G$455, "*Submitted*") + COUNTIFS( HCBSCompliance!$D$2:$D$455, "*910*", HCBSCompliance!$FA$2:$FA$455,"*yes*", HCBSCompliance!$G$2:$G$455, "*Submitted*") + COUNTIFS( HCBSCompliance!$D$2:$D$455, "*920*", HCBSCompliance!$FA$2:$FA$455,"*yes*", HCBSCompliance!$G$2:$G$455, "*Submitted*"))  /  $C25</f>
        <v>0.36140350877192984</v>
      </c>
      <c r="G25" s="57">
        <f>IFERROR((COUNTIFS(HCBSCompliance!$D$2:$D$455, "096", HCBSCompliance!$G$2:$G$455, "*Completed*", HCBSCompliance!$FE$2:$FE$455, "TRUE") + COUNTIFS(HCBSCompliance!$D$2:$D$455, "*113*", HCBSCompliance!$G$2:$G$455, "*Completed*", HCBSCompliance!$FE$2:$FE$455, "TRUE") + COUNTIFS(HCBSCompliance!$D$2:$D$455, "*904*", HCBSCompliance!$G$2:$G$455, "*Completed*", HCBSCompliance!$FE$2:$FE$455, "TRUE") + COUNTIFS(HCBSCompliance!$D$2:$D$455, "*905*", HCBSCompliance!$G$2:$G$455, "*Completed*", HCBSCompliance!$FE$2:$FE$455, "TRUE") + COUNTIFS(HCBSCompliance!$D$2:$D$455, "*915*", HCBSCompliance!$G$2:$G$455, "*Completed*", HCBSCompliance!$FE$2:$FE$455, "TRUE") + COUNTIFS(HCBSCompliance!$D$2:$D$455, "*910*", HCBSCompliance!$G$2:$G$455, "*Completed*", HCBSCompliance!$FE$2:$FE$455, "TRUE") + COUNTIFS(HCBSCompliance!$D$2:$D$455, "*920*", HCBSCompliance!$G$2:$G$455, "*Completed*", HCBSCompliance!$FE$2:$FE$455, "TRUE") + COUNTIFS(HCBSCompliance!$D$2:$D$455, "096", HCBSCompliance!$G$2:$G$455, "*Submitted*", HCBSCompliance!$FE$2:$FE$455, "TRUE") + COUNTIFS(HCBSCompliance!$D$2:$D$455, "*113*", HCBSCompliance!$G$2:$G$455, "*Submitted*", HCBSCompliance!$FE$2:$FE$455, "TRUE") + COUNTIFS(HCBSCompliance!$D$2:$D$455, "*904*", HCBSCompliance!$G$2:$G$455, "*Submitted*", HCBSCompliance!$FE$2:$FE$455, "TRUE") + COUNTIFS(HCBSCompliance!$D$2:$D$455, "*905*", HCBSCompliance!$G$2:$G$455, "*Submitted*", HCBSCompliance!$FE$2:$FE$455, "TRUE") + COUNTIFS(HCBSCompliance!$D$2:$D$455, "*915*", HCBSCompliance!$G$2:$G$455, "*Submitted*", HCBSCompliance!$FE$2:$FE$455, "TRUE") + COUNTIFS(HCBSCompliance!$D$2:$D$455, "*910*", HCBSCompliance!$G$2:$G$455, "*Submitted*", HCBSCompliance!$FE$2:$FE$455, "TRUE") + COUNTIFS(HCBSCompliance!$D$2:$D$455, "*920*", HCBSCompliance!$G$2:$G$455, "*Submitted*", HCBSCompliance!$FE$2:$FE$455, "TRUE")) /  $C25, "n/a")</f>
        <v>9.4736842105263161E-2</v>
      </c>
      <c r="H25" s="57"/>
      <c r="I25" s="55">
        <f t="shared" ref="I25:R25" si="1">SUM(I4:I24)</f>
        <v>33</v>
      </c>
      <c r="J25" s="55">
        <f t="shared" si="1"/>
        <v>22</v>
      </c>
      <c r="K25" s="55">
        <f t="shared" si="1"/>
        <v>44</v>
      </c>
      <c r="L25" s="55">
        <f t="shared" si="1"/>
        <v>22</v>
      </c>
      <c r="M25" s="55">
        <f t="shared" si="1"/>
        <v>13</v>
      </c>
      <c r="N25" s="55">
        <f t="shared" si="1"/>
        <v>4</v>
      </c>
      <c r="O25" s="55">
        <f t="shared" si="1"/>
        <v>45</v>
      </c>
      <c r="P25" s="55">
        <f t="shared" si="1"/>
        <v>34</v>
      </c>
      <c r="Q25" s="55">
        <f t="shared" si="1"/>
        <v>39</v>
      </c>
      <c r="R25" s="55">
        <f t="shared" si="1"/>
        <v>4</v>
      </c>
    </row>
    <row r="26" spans="1:64" x14ac:dyDescent="0.2">
      <c r="E26" s="61"/>
    </row>
    <row r="27" spans="1:64" ht="13.9" customHeight="1" x14ac:dyDescent="0.2">
      <c r="A27" s="43"/>
      <c r="B27" s="44"/>
      <c r="C27" s="44"/>
      <c r="D27" s="44"/>
      <c r="E27" s="44"/>
      <c r="F27" s="44"/>
      <c r="G27" s="45"/>
      <c r="H27" s="44"/>
      <c r="I27" s="18"/>
      <c r="J27" s="19"/>
      <c r="K27" s="46" t="s">
        <v>15</v>
      </c>
      <c r="L27" s="19"/>
      <c r="M27" s="22"/>
    </row>
    <row r="28" spans="1:64" ht="30" customHeight="1" x14ac:dyDescent="0.2">
      <c r="A28" s="47"/>
      <c r="B28" s="48" t="s">
        <v>5785</v>
      </c>
      <c r="C28" s="49"/>
      <c r="D28" s="49"/>
      <c r="E28" s="49"/>
      <c r="F28" s="49"/>
      <c r="G28" s="50"/>
      <c r="H28" s="50"/>
      <c r="I28" s="14" t="s">
        <v>16</v>
      </c>
      <c r="J28" s="14" t="s">
        <v>17</v>
      </c>
      <c r="K28" s="14" t="s">
        <v>18</v>
      </c>
      <c r="L28" s="14" t="s">
        <v>19</v>
      </c>
      <c r="M28" s="14" t="s">
        <v>20</v>
      </c>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64" ht="63" x14ac:dyDescent="0.2">
      <c r="A29" s="62" t="s">
        <v>5793</v>
      </c>
      <c r="B29" s="14" t="s">
        <v>3</v>
      </c>
      <c r="C29" s="14" t="s">
        <v>5783</v>
      </c>
      <c r="D29" s="14" t="s">
        <v>5789</v>
      </c>
      <c r="E29" s="14" t="s">
        <v>4</v>
      </c>
      <c r="F29" s="14" t="s">
        <v>5</v>
      </c>
      <c r="G29" s="13" t="s">
        <v>6</v>
      </c>
      <c r="H29" s="13"/>
      <c r="I29" s="13" t="s">
        <v>26</v>
      </c>
      <c r="J29" s="13" t="s">
        <v>27</v>
      </c>
      <c r="K29" s="53" t="s">
        <v>6487</v>
      </c>
      <c r="L29" s="13" t="s">
        <v>29</v>
      </c>
      <c r="M29" s="13" t="s">
        <v>30</v>
      </c>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row>
    <row r="30" spans="1:64" hidden="1" x14ac:dyDescent="0.2">
      <c r="A30" s="54" t="s">
        <v>252</v>
      </c>
      <c r="B30" s="55">
        <f>COUNTIFS(HCBSCompliance!$I$2:$I$455,$A30, HCBSCompliance!$D$2:$D$455, "028")  +COUNTIFS(HCBSCompliance!$I$2:$I$455,$A30, HCBSCompliance!$D$2:$D$455, "055")  +COUNTIFS(HCBSCompliance!$I$2:$I$455,$A30, HCBSCompliance!$D$2:$D$455, "*63*")  +COUNTIFS(HCBSCompliance!$I$2:$I$455,$A30, HCBSCompliance!$D$2:$D$455, "*475*")  +COUNTIFS(HCBSCompliance!$I$2:$I$455,$A30, HCBSCompliance!$D$2:$D$455, "*505*")  +COUNTIFS(HCBSCompliance!$I$2:$I$455,$A30, HCBSCompliance!$D$2:$D$455, "*510*")  +COUNTIFS(HCBSCompliance!$I$2:$I$455,$A30, HCBSCompliance!$D$2:$D$455, "*515*") +COUNTIFS(HCBSCompliance!$I$2:$I$455,$A30, HCBSCompliance!$D$2:$D$455, "*855*")</f>
        <v>0</v>
      </c>
      <c r="C30" s="55">
        <f>COUNTIFS(HCBSCompliance!$I$2:$I$455,$A30, HCBSCompliance!$D$2:$D$455, "028", HCBSCompliance!$G$2:$G$455,"*Completed*")  +COUNTIFS(HCBSCompliance!$I$2:$I$455,$A30, HCBSCompliance!$D$2:$D$455, "055", HCBSCompliance!$G$2:$G$455,"*Completed*")  +COUNTIFS(HCBSCompliance!$I$2:$I$455,$A30, HCBSCompliance!$D$2:$D$455, "*63*", HCBSCompliance!$G$2:$G$455,"*Completed*")  +COUNTIFS(HCBSCompliance!$I$2:$I$455,$A30, HCBSCompliance!$D$2:$D$455, "*475*", HCBSCompliance!$G$2:$G$455,"*Completed*")  +COUNTIFS(HCBSCompliance!$I$2:$I$455,$A30, HCBSCompliance!$D$2:$D$455, "*505*", HCBSCompliance!$G$2:$G$455,"*Completed*")  +COUNTIFS(HCBSCompliance!$I$2:$I$455,$A30, HCBSCompliance!$D$2:$D$455, "*510*", HCBSCompliance!$G$2:$G$455,"*Completed*")  +COUNTIFS(HCBSCompliance!$I$2:$I$455,$A30, HCBSCompliance!$D$2:$D$455, "*515*", HCBSCompliance!$G$2:$G$455,"*Completed*")  +COUNTIFS(HCBSCompliance!$I$2:$I$455,$A30, HCBSCompliance!$D$2:$D$455, "*855*", HCBSCompliance!$G$2:$G$455,"*Completed*")+COUNTIFS(HCBSCompliance!$I$2:$I$455,$A30, HCBSCompliance!$D$2:$D$455, "028", HCBSCompliance!$G$2:$G$455,"*Submitted*")  +COUNTIFS(HCBSCompliance!$I$2:$I$455,$A30, HCBSCompliance!$D$2:$D$455, "055", HCBSCompliance!$G$2:$G$455,"*Submitted*")  +COUNTIFS(HCBSCompliance!$I$2:$I$455,$A30, HCBSCompliance!$D$2:$D$455, "*63*", HCBSCompliance!$G$2:$G$455,"*Submitted*")  +COUNTIFS(HCBSCompliance!$I$2:$I$455,$A30, HCBSCompliance!$D$2:$D$455, "*475*", HCBSCompliance!$G$2:$G$455,"*Submitted*")  +COUNTIFS(HCBSCompliance!$I$2:$I$455,$A30, HCBSCompliance!$D$2:$D$455, "*505*", HCBSCompliance!$G$2:$G$455,"*Submitted*")  +COUNTIFS(HCBSCompliance!$I$2:$I$455,$A30, HCBSCompliance!$D$2:$D$455, "*510*", HCBSCompliance!$G$2:$G$455,"*Submitted*")  +COUNTIFS(HCBSCompliance!$I$2:$I$455,$A30, HCBSCompliance!$D$2:$D$455, "*515*", HCBSCompliance!$G$2:$G$455,"*Submitted*")  +COUNTIFS(HCBSCompliance!$I$2:$I$455,$A30, HCBSCompliance!$D$2:$D$455, "*855*", HCBSCompliance!$G$2:$G$455,"*Submitted*")</f>
        <v>0</v>
      </c>
      <c r="D30" s="56" t="str">
        <f>IFERROR($C30/$B30, "n/a")</f>
        <v>n/a</v>
      </c>
      <c r="E30" s="56" t="str">
        <f>IFERROR((COUNTIFS(HCBSCompliance!$I$2:$I$455,$A30, HCBSCompliance!$D$2:$D$455, "028", HCBSCompliance!$FA$2:$FA$455,"*no*", HCBSCompliance!$G$2:$G$455, "*Completed*") + COUNTIFS(HCBSCompliance!$I$2:$I$455,$A30, HCBSCompliance!$D$2:$D$455, "055", HCBSCompliance!$FA$2:$FA$455,"*no*", HCBSCompliance!$G$2:$G$455, "*Completed*") + COUNTIFS(HCBSCompliance!$I$2:$I$455,$A30, HCBSCompliance!$D$2:$D$455, "*63*", HCBSCompliance!$FA$2:$FA$455,"*no*", HCBSCompliance!$G$2:$G$455, "*Completed*") + COUNTIFS(HCBSCompliance!$I$2:$I$455,$A30, HCBSCompliance!$D$2:$D$455, "*475*", HCBSCompliance!$FA$2:$FA$455,"*no*", HCBSCompliance!$G$2:$G$455, "*Completed*") + COUNTIFS(HCBSCompliance!$I$2:$I$455,$A30, HCBSCompliance!$D$2:$D$455, "*505*", HCBSCompliance!$FA$2:$FA$455,"*no*", HCBSCompliance!$G$2:$G$455, "*Completed*") + COUNTIFS(HCBSCompliance!$I$2:$I$455,$A30, HCBSCompliance!$D$2:$D$455, "*510*", HCBSCompliance!$FA$2:$FA$455,"*no*", HCBSCompliance!$G$2:$G$455, "*Completed*") + COUNTIFS(HCBSCompliance!$I$2:$I$455,$A30, HCBSCompliance!$D$2:$D$455, "*515*", HCBSCompliance!$FA$2:$FA$455,"*no*", HCBSCompliance!$G$2:$G$455, "*Completed*") + COUNTIFS(HCBSCompliance!$I$2:$I$455,$A30, HCBSCompliance!$D$2:$D$455, "*855*", HCBSCompliance!$FA$2:$FA$455,"*no*", HCBSCompliance!$G$2:$G$455, "*Completed*") +COUNTIFS(HCBSCompliance!$I$2:$I$455,$A30, HCBSCompliance!$D$2:$D$455, "028", HCBSCompliance!$FA$2:$FA$455,"*no*", HCBSCompliance!$G$2:$G$455, "*Submitted*") + COUNTIFS(HCBSCompliance!$I$2:$I$455,$A30, HCBSCompliance!$D$2:$D$455, "055", HCBSCompliance!$FA$2:$FA$455,"*no*", HCBSCompliance!$G$2:$G$455, "*Submitted*") + COUNTIFS(HCBSCompliance!$I$2:$I$455,$A30, HCBSCompliance!$D$2:$D$455, "*63*", HCBSCompliance!$FA$2:$FA$455,"*no*", HCBSCompliance!$G$2:$G$455, "*Submitted*") + COUNTIFS(HCBSCompliance!$I$2:$I$455,$A30, HCBSCompliance!$D$2:$D$455, "*475*", HCBSCompliance!$FA$2:$FA$455,"*no*", HCBSCompliance!$G$2:$G$455, "*Submitted*") + COUNTIFS(HCBSCompliance!$I$2:$I$455,$A30, HCBSCompliance!$D$2:$D$455, "*505*", HCBSCompliance!$FA$2:$FA$455,"*no*", HCBSCompliance!$G$2:$G$455, "*Submitted*") + COUNTIFS(HCBSCompliance!$I$2:$I$455,$A30, HCBSCompliance!$D$2:$D$455, "*510*", HCBSCompliance!$FA$2:$FA$455,"*no*", HCBSCompliance!$G$2:$G$455, "*Submitted*") + COUNTIFS(HCBSCompliance!$I$2:$I$455,$A30, HCBSCompliance!$D$2:$D$455, "*515*", HCBSCompliance!$FA$2:$FA$455,"*no*", HCBSCompliance!$G$2:$G$455, "*Submitted*") + COUNTIFS(HCBSCompliance!$I$2:$I$455,$A30, HCBSCompliance!$D$2:$D$455, "*855*", HCBSCompliance!$FA$2:$FA$455,"*no*", HCBSCompliance!$G$2:$G$455, "*Submitted*") ) / $C30, "n/a")</f>
        <v>n/a</v>
      </c>
      <c r="F30" s="56" t="str">
        <f>IFERROR((COUNTIFS(HCBSCompliance!$I$2:$I$455,$A30, HCBSCompliance!$D$2:$D$455, "028", HCBSCompliance!$FA$2:$FA$455,"*yes*", HCBSCompliance!$G$2:$G$455, "*Completed*") + COUNTIFS(HCBSCompliance!$I$2:$I$455,$A30, HCBSCompliance!$D$2:$D$455, "055", HCBSCompliance!$FA$2:$FA$455,"*yes*", HCBSCompliance!$G$2:$G$455, "*Completed*") + COUNTIFS(HCBSCompliance!$I$2:$I$455,$A30, HCBSCompliance!$D$2:$D$455, "*63*", HCBSCompliance!$FA$2:$FA$455,"*yes*", HCBSCompliance!$G$2:$G$455, "*Completed*") + COUNTIFS(HCBSCompliance!$I$2:$I$455,$A30, HCBSCompliance!$D$2:$D$455, "*475*", HCBSCompliance!$FA$2:$FA$455,"*yes*", HCBSCompliance!$G$2:$G$455, "*Completed*") + COUNTIFS(HCBSCompliance!$I$2:$I$455,$A30, HCBSCompliance!$D$2:$D$455, "*505*", HCBSCompliance!$FA$2:$FA$455,"*yes*", HCBSCompliance!$G$2:$G$455, "*Completed*") + COUNTIFS(HCBSCompliance!$I$2:$I$455,$A30, HCBSCompliance!$D$2:$D$455, "*510*", HCBSCompliance!$FA$2:$FA$455,"*yes*", HCBSCompliance!$G$2:$G$455, "*Completed*") + COUNTIFS(HCBSCompliance!$I$2:$I$455,$A30, HCBSCompliance!$D$2:$D$455, "*515*", HCBSCompliance!$FA$2:$FA$455,"*yes*", HCBSCompliance!$G$2:$G$455, "*Completed*") + COUNTIFS(HCBSCompliance!$I$2:$I$455,$A30, HCBSCompliance!$D$2:$D$455, "*855*", HCBSCompliance!$FA$2:$FA$455,"*yes*", HCBSCompliance!$G$2:$G$455, "*Completed*") +COUNTIFS(HCBSCompliance!$I$2:$I$455,$A30, HCBSCompliance!$D$2:$D$455, "028", HCBSCompliance!$FA$2:$FA$455,"*yes*", HCBSCompliance!$G$2:$G$455, "*Submitted*") + COUNTIFS(HCBSCompliance!$I$2:$I$455,$A30, HCBSCompliance!$D$2:$D$455, "055", HCBSCompliance!$FA$2:$FA$455,"*yes*", HCBSCompliance!$G$2:$G$455, "*Submitted*") + COUNTIFS(HCBSCompliance!$I$2:$I$455,$A30, HCBSCompliance!$D$2:$D$455, "*63*", HCBSCompliance!$FA$2:$FA$455,"*yes*", HCBSCompliance!$G$2:$G$455, "*Submitted*") + COUNTIFS(HCBSCompliance!$I$2:$I$455,$A30, HCBSCompliance!$D$2:$D$455, "*475*", HCBSCompliance!$FA$2:$FA$455,"*yes*", HCBSCompliance!$G$2:$G$455, "*Submitted*") + COUNTIFS(HCBSCompliance!$I$2:$I$455,$A30, HCBSCompliance!$D$2:$D$455, "*505*", HCBSCompliance!$FA$2:$FA$455,"*yes*", HCBSCompliance!$G$2:$G$455, "*Submitted*") + COUNTIFS(HCBSCompliance!$I$2:$I$455,$A30, HCBSCompliance!$D$2:$D$455, "*510*", HCBSCompliance!$FA$2:$FA$455,"*yes*", HCBSCompliance!$G$2:$G$455, "*Submitted*") + COUNTIFS(HCBSCompliance!$I$2:$I$455,$A30, HCBSCompliance!$D$2:$D$455, "*515*", HCBSCompliance!$FA$2:$FA$455,"*yes*", HCBSCompliance!$G$2:$G$455, "*Submitted*") + COUNTIFS(HCBSCompliance!$I$2:$I$455,$A30, HCBSCompliance!$D$2:$D$455, "*855*", HCBSCompliance!$FA$2:$FA$455,"*yes*", HCBSCompliance!$G$2:$G$455, "*Submitted*") ) / $C30, "n/a")</f>
        <v>n/a</v>
      </c>
      <c r="G30" s="56" t="str">
        <f>IFERROR((COUNTIFS(HCBSCompliance!$D$2:$D$455, "028", HCBSCompliance!$I$2:$I$455, $A30, HCBSCompliance!$G$2:$G$455, "*Completed*", HCBSCompliance!$FE$2:$FE$455, "TRUE") + COUNTIFS(HCBSCompliance!$D$2:$D$455, "055", HCBSCompliance!$I$2:$I$455, $A30, HCBSCompliance!$G$2:$G$455, "*Completed*", HCBSCompliance!$FE$2:$FE$455, "TRUE") + COUNTIFS(HCBSCompliance!$D$2:$D$455, "*63*", HCBSCompliance!$I$2:$I$455, $A30, HCBSCompliance!$G$2:$G$455, "*Completed*", HCBSCompliance!$FE$2:$FE$455, "TRUE") + COUNTIFS(HCBSCompliance!$D$2:$D$455, "*475*", HCBSCompliance!$I$2:$I$455, $A30, HCBSCompliance!$G$2:$G$455, "*Completed*", HCBSCompliance!$FE$2:$FE$455, "TRUE") + COUNTIFS(HCBSCompliance!$D$2:$D$455, "*505*", HCBSCompliance!$I$2:$I$455, $A30, HCBSCompliance!$G$2:$G$455, "*Completed*", HCBSCompliance!$FE$2:$FE$455, "TRUE") + COUNTIFS(HCBSCompliance!$D$2:$D$455, "*510*", HCBSCompliance!$I$2:$I$455, $A30, HCBSCompliance!$G$2:$G$455, "*Completed*", HCBSCompliance!$FE$2:$FE$455, "TRUE") + COUNTIFS(HCBSCompliance!$D$2:$D$455, "*515*", HCBSCompliance!$I$2:$I$455, $A30, HCBSCompliance!$G$2:$G$455, "*Completed*", HCBSCompliance!$FE$2:$FE$455, "TRUE") + COUNTIFS(HCBSCompliance!$D$2:$D$455, "*855*", HCBSCompliance!$I$2:$I$455, $A30, HCBSCompliance!$G$2:$G$455, "*Submitted*", HCBSCompliance!$FE$2:$FE$455, "TRUE") +COUNTIFS(HCBSCompliance!$D$2:$D$455, "028", HCBSCompliance!$I$2:$I$455, $A30, HCBSCompliance!$G$2:$G$455, "*Submitted*", HCBSCompliance!$FE$2:$FE$455, "TRUE") + COUNTIFS(HCBSCompliance!$D$2:$D$455, "055", HCBSCompliance!$I$2:$I$455, $A30, HCBSCompliance!$G$2:$G$455, "*Submitted*", HCBSCompliance!$FE$2:$FE$455, "TRUE") + COUNTIFS(HCBSCompliance!$D$2:$D$455, "*63*", HCBSCompliance!$I$2:$I$455, $A30, HCBSCompliance!$G$2:$G$455, "*Submitted*", HCBSCompliance!$FE$2:$FE$455, "TRUE") + COUNTIFS(HCBSCompliance!$D$2:$D$455, "*475*", HCBSCompliance!$I$2:$I$455, $A30, HCBSCompliance!$G$2:$G$455, "*Submitted*", HCBSCompliance!$FE$2:$FE$455, "TRUE") + COUNTIFS(HCBSCompliance!$D$2:$D$455, "*505*", HCBSCompliance!$I$2:$I$455, $A30, HCBSCompliance!$G$2:$G$455, "*Submitted*", HCBSCompliance!$FE$2:$FE$455, "TRUE") + COUNTIFS(HCBSCompliance!$D$2:$D$455, "*510*", HCBSCompliance!$I$2:$I$455, $A30, HCBSCompliance!$G$2:$G$455, "*Submitted*", HCBSCompliance!$FE$2:$FE$455, "TRUE") + COUNTIFS(HCBSCompliance!$D$2:$D$455, "*515*", HCBSCompliance!$I$2:$I$455, $A30, HCBSCompliance!$G$2:$G$455, "*Submitted*", HCBSCompliance!$FE$2:$FE$455, "TRUE") + COUNTIFS(HCBSCompliance!$D$2:$D$455, "*855*", HCBSCompliance!$I$2:$I$455, $A30, HCBSCompliance!$G$2:$G$455, "*Submitted*", HCBSCompliance!$FE$2:$FE$455, "TRUE"))    /  $C30, "n/a")</f>
        <v>n/a</v>
      </c>
      <c r="H30" s="56"/>
      <c r="I30" s="55">
        <f>COUNTIFS(HCBSCompliance!$I$2:$I$455,$A30, HCBSCompliance!$D$2:$D$455, "028", HCBSCompliance!$G$2:$G$455,"*Completed*", HCBSCompliance!$BC$2:$BC$455,"*Partially*")   + COUNTIFS(HCBSCompliance!$I$2:$I$455,$A30, HCBSCompliance!$D$2:$D$455, "055", HCBSCompliance!$G$2:$G$455,"*Completed*", HCBSCompliance!$BC$2:$BC$455,"*Partially*")   + COUNTIFS(HCBSCompliance!$I$2:$I$455,$A30, HCBSCompliance!$D$2:$D$455, "*63*", HCBSCompliance!$G$2:$G$455,"*Completed*", HCBSCompliance!$BC$2:$BC$455,"*Partially*")   + COUNTIFS(HCBSCompliance!$I$2:$I$455,$A30, HCBSCompliance!$D$2:$D$455, "*475*", HCBSCompliance!$G$2:$G$455,"*Completed*", HCBSCompliance!$BC$2:$BC$455,"*Partially*")   + COUNTIFS(HCBSCompliance!$I$2:$I$455,$A30, HCBSCompliance!$D$2:$D$455, "*505*", HCBSCompliance!$G$2:$G$455,"*Completed*", HCBSCompliance!$BC$2:$BC$455,"*Partially*") + COUNTIFS(HCBSCompliance!$I$2:$I$455,$A30, HCBSCompliance!$D$2:$D$455, "*510*", HCBSCompliance!$G$2:$G$455,"*Completed*", HCBSCompliance!$BC$2:$BC$455,"*Partially*") + COUNTIFS(HCBSCompliance!$I$2:$I$455,$A30, HCBSCompliance!$D$2:$D$455, "*515*", HCBSCompliance!$G$2:$G$455,"*Completed*", HCBSCompliance!$BC$2:$BC$455,"*Partially*") + COUNTIFS(HCBSCompliance!$I$2:$I$455,$A30, HCBSCompliance!$D$2:$D$455, "*855*", HCBSCompliance!$G$2:$G$455,"*Completed*", HCBSCompliance!$BC$2:$BC$455,"*Partially*")+ COUNTIFS(HCBSCompliance!$I$2:$I$455,$A30, HCBSCompliance!$D$2:$D$455, "028", HCBSCompliance!$G$2:$G$455,"*Submitted*", HCBSCompliance!$BC$2:$BC$455,"*Partially*") + COUNTIFS(HCBSCompliance!$I$2:$I$455,$A30, HCBSCompliance!$D$2:$D$455, "055", HCBSCompliance!$G$2:$G$455,"*Submitted*", HCBSCompliance!$BC$2:$BC$455,"*Partially*") + COUNTIFS(HCBSCompliance!$I$2:$I$455,$A30, HCBSCompliance!$D$2:$D$455, "*63*", HCBSCompliance!$G$2:$G$455,"*Submitted*", HCBSCompliance!$BC$2:$BC$455,"*Partially*") + COUNTIFS(HCBSCompliance!$I$2:$I$455,$A30, HCBSCompliance!$D$2:$D$455, "*475*", HCBSCompliance!$G$2:$G$455,"*Submitted*", HCBSCompliance!$BC$2:$BC$455,"*Partially*") + COUNTIFS(HCBSCompliance!$I$2:$I$455,$A30, HCBSCompliance!$D$2:$D$455, "*505*", HCBSCompliance!$G$2:$G$455,"*Submitted*", HCBSCompliance!$BC$2:$BC$455,"*Partially*") + COUNTIFS(HCBSCompliance!$I$2:$I$455,$A30, HCBSCompliance!$D$2:$D$455, "*510*", HCBSCompliance!$G$2:$G$455,"*Submitted*", HCBSCompliance!$BC$2:$BC$455,"*Partially*") + COUNTIFS(HCBSCompliance!$I$2:$I$455,$A30, HCBSCompliance!$D$2:$D$455, "*515*", HCBSCompliance!$G$2:$G$455,"*Submitted*", HCBSCompliance!$BC$2:$BC$455,"*Partially*")+ COUNTIFS(HCBSCompliance!$I$2:$I$455,$A30, HCBSCompliance!$D$2:$D$455, "*855*", HCBSCompliance!$G$2:$G$455,"*Submitted*", HCBSCompliance!$BC$2:$BC$455,"*Partially*")  + COUNTIFS(HCBSCompliance!$I$2:$I$455,$A30, HCBSCompliance!$D$2:$D$455, "028", HCBSCompliance!$G$2:$G$455,"*Completed*", HCBSCompliance!$BC$2:$BC$455,"*NotMet*")   + COUNTIFS(HCBSCompliance!$I$2:$I$455,$A30, HCBSCompliance!$D$2:$D$455, "055", HCBSCompliance!$G$2:$G$455,"*Completed*", HCBSCompliance!$BC$2:$BC$455,"*NotMet*")   + COUNTIFS(HCBSCompliance!$I$2:$I$455,$A30, HCBSCompliance!$D$2:$D$455, "*63*", HCBSCompliance!$G$2:$G$455,"*Completed*", HCBSCompliance!$BC$2:$BC$455,"*NotMet*")   + COUNTIFS(HCBSCompliance!$I$2:$I$455,$A30, HCBSCompliance!$D$2:$D$455, "*475*", HCBSCompliance!$G$2:$G$455,"*Completed*", HCBSCompliance!$BC$2:$BC$455,"*NotMet*")   + COUNTIFS(HCBSCompliance!$I$2:$I$455,$A30, HCBSCompliance!$D$2:$D$455, "*505*", HCBSCompliance!$G$2:$G$455,"*Completed*", HCBSCompliance!$BC$2:$BC$455,"*NotMet*") + COUNTIFS(HCBSCompliance!$I$2:$I$455,$A30, HCBSCompliance!$D$2:$D$455, "*510*", HCBSCompliance!$G$2:$G$455,"*Completed*", HCBSCompliance!$BC$2:$BC$455,"*NotMet*") + COUNTIFS(HCBSCompliance!$I$2:$I$455,$A30, HCBSCompliance!$D$2:$D$455, "*515*", HCBSCompliance!$G$2:$G$455,"*Completed*", HCBSCompliance!$BC$2:$BC$455,"*NotMet*") + COUNTIFS(HCBSCompliance!$I$2:$I$455,$A30, HCBSCompliance!$D$2:$D$455, "*855*", HCBSCompliance!$G$2:$G$455,"*Completed*", HCBSCompliance!$BC$2:$BC$455,"*NotMet*")+ COUNTIFS(HCBSCompliance!$I$2:$I$455,$A30, HCBSCompliance!$D$2:$D$455, "028", HCBSCompliance!$G$2:$G$455,"*Submitted*", HCBSCompliance!$BC$2:$BC$455,"*NotMet*") + COUNTIFS(HCBSCompliance!$I$2:$I$455,$A30, HCBSCompliance!$D$2:$D$455, "055", HCBSCompliance!$G$2:$G$455,"*Submitted*", HCBSCompliance!$BC$2:$BC$455,"*NotMet*") + COUNTIFS(HCBSCompliance!$I$2:$I$455,$A30, HCBSCompliance!$D$2:$D$455, "*63*", HCBSCompliance!$G$2:$G$455,"*Submitted*", HCBSCompliance!$BC$2:$BC$455,"*NotMet*") + COUNTIFS(HCBSCompliance!$I$2:$I$455,$A30, HCBSCompliance!$D$2:$D$455, "*475*", HCBSCompliance!$G$2:$G$455,"*Submitted*", HCBSCompliance!$BC$2:$BC$455,"*NotMet*") + COUNTIFS(HCBSCompliance!$I$2:$I$455,$A30, HCBSCompliance!$D$2:$D$455, "*505*", HCBSCompliance!$G$2:$G$455,"*Submitted*", HCBSCompliance!$BC$2:$BC$455,"*NotMet*") + COUNTIFS(HCBSCompliance!$I$2:$I$455,$A30, HCBSCompliance!$D$2:$D$455, "*510*", HCBSCompliance!$G$2:$G$455,"*Submitted*", HCBSCompliance!$BC$2:$BC$455,"*NotMet*") + COUNTIFS(HCBSCompliance!$I$2:$I$455,$A30, HCBSCompliance!$D$2:$D$455, "*515*", HCBSCompliance!$G$2:$G$455,"*Submitted*", HCBSCompliance!$BC$2:$BC$455,"*NotMet*")+ COUNTIFS(HCBSCompliance!$I$2:$I$455,$A30, HCBSCompliance!$D$2:$D$455, "*855*", HCBSCompliance!$G$2:$G$455,"*Submitted*", HCBSCompliance!$BC$2:$BC$455,"*NotMet*")</f>
        <v>0</v>
      </c>
      <c r="J30" s="55">
        <f>COUNTIFS(HCBSCompliance!$I$2:$I$455,$A30, HCBSCompliance!$D$2:$D$455, "028", HCBSCompliance!$G$2:$G$455,"*Completed*", HCBSCompliance!$BI$2:$BI$455,"*No*")   + COUNTIFS(HCBSCompliance!$I$2:$I$455,$A30, HCBSCompliance!$D$2:$D$455, "055", HCBSCompliance!$G$2:$G$455,"*Completed*", HCBSCompliance!$BI$2:$BI$455,"*No*")   + COUNTIFS(HCBSCompliance!$I$2:$I$455,$A30, HCBSCompliance!$D$2:$D$455, "*63*", HCBSCompliance!$G$2:$G$455,"*Completed*", HCBSCompliance!$BI$2:$BI$455,"*No*")   + COUNTIFS(HCBSCompliance!$I$2:$I$455,$A30, HCBSCompliance!$D$2:$D$455, "*475*", HCBSCompliance!$G$2:$G$455,"*Completed*", HCBSCompliance!$BI$2:$BI$455,"*No*")   + COUNTIFS(HCBSCompliance!$I$2:$I$455,$A30, HCBSCompliance!$D$2:$D$455, "*505*", HCBSCompliance!$G$2:$G$455,"*Completed*", HCBSCompliance!$BI$2:$BI$455,"*No*") + COUNTIFS(HCBSCompliance!$I$2:$I$455,$A30, HCBSCompliance!$D$2:$D$455, "*510*", HCBSCompliance!$G$2:$G$455,"*Completed*", HCBSCompliance!$BI$2:$BI$455,"*No*") + COUNTIFS(HCBSCompliance!$I$2:$I$455,$A30, HCBSCompliance!$D$2:$D$455, "*515*", HCBSCompliance!$G$2:$G$455,"*Completed*", HCBSCompliance!$BI$2:$BI$455,"*No*") + COUNTIFS(HCBSCompliance!$I$2:$I$455,$A30, HCBSCompliance!$D$2:$D$455, "*855*", HCBSCompliance!$G$2:$G$455,"*Completed*", HCBSCompliance!$BI$2:$BI$455,"*No*")+ COUNTIFS(HCBSCompliance!$I$2:$I$455,$A30, HCBSCompliance!$D$2:$D$455, "028", HCBSCompliance!$G$2:$G$455,"*Submitted*", HCBSCompliance!$BI$2:$BI$455,"*No*") + COUNTIFS(HCBSCompliance!$I$2:$I$455,$A30, HCBSCompliance!$D$2:$D$455, "055", HCBSCompliance!$G$2:$G$455,"*Submitted*", HCBSCompliance!$BI$2:$BI$455,"*No*") + COUNTIFS(HCBSCompliance!$I$2:$I$455,$A30, HCBSCompliance!$D$2:$D$455, "*63*", HCBSCompliance!$G$2:$G$455,"*Submitted*", HCBSCompliance!$BI$2:$BI$455,"*No*") + COUNTIFS(HCBSCompliance!$I$2:$I$455,$A30, HCBSCompliance!$D$2:$D$455, "*475*", HCBSCompliance!$G$2:$G$455,"*Submitted*", HCBSCompliance!$BI$2:$BI$455,"*No*") + COUNTIFS(HCBSCompliance!$I$2:$I$455,$A30, HCBSCompliance!$D$2:$D$455, "*505*", HCBSCompliance!$G$2:$G$455,"*Submitted*", HCBSCompliance!$BI$2:$BI$455,"*No*") + COUNTIFS(HCBSCompliance!$I$2:$I$455,$A30, HCBSCompliance!$D$2:$D$455, "*510*", HCBSCompliance!$G$2:$G$455,"*Submitted*", HCBSCompliance!$BI$2:$BI$455,"*No*") + COUNTIFS(HCBSCompliance!$I$2:$I$455,$A30, HCBSCompliance!$D$2:$D$455, "*515*", HCBSCompliance!$G$2:$G$455,"*Submitted*", HCBSCompliance!$BI$2:$BI$455,"*No*")+ COUNTIFS(HCBSCompliance!$I$2:$I$455,$A30, HCBSCompliance!$D$2:$D$455, "*855*", HCBSCompliance!$G$2:$G$455,"*Submitted*", HCBSCompliance!$BI$2:$BI$455,"*No*")  + COUNTIFS(HCBSCompliance!$I$2:$I$455,$A30, HCBSCompliance!$D$2:$D$455, "028", HCBSCompliance!$G$2:$G$455,"*Completed*", HCBSCompliance!$BI$2:$BI$455,"*No*")   + COUNTIFS(HCBSCompliance!$I$2:$I$455,$A30, HCBSCompliance!$D$2:$D$455, "055", HCBSCompliance!$G$2:$G$455,"*Completed*", HCBSCompliance!$BI$2:$BI$455,"*No*")   + COUNTIFS(HCBSCompliance!$I$2:$I$455,$A30, HCBSCompliance!$D$2:$D$455, "*63*", HCBSCompliance!$G$2:$G$455,"*Completed*", HCBSCompliance!$BI$2:$BI$455,"*No*")   + COUNTIFS(HCBSCompliance!$I$2:$I$455,$A30, HCBSCompliance!$D$2:$D$455, "*475*", HCBSCompliance!$G$2:$G$455,"*Completed*", HCBSCompliance!$BI$2:$BI$455,"*No*")   + COUNTIFS(HCBSCompliance!$I$2:$I$455,$A30, HCBSCompliance!$D$2:$D$455, "*505*", HCBSCompliance!$G$2:$G$455,"*Completed*", HCBSCompliance!$BI$2:$BI$455,"*No*") + COUNTIFS(HCBSCompliance!$I$2:$I$455,$A30, HCBSCompliance!$D$2:$D$455, "*510*", HCBSCompliance!$G$2:$G$455,"*Completed*", HCBSCompliance!$BI$2:$BI$455,"*No*") + COUNTIFS(HCBSCompliance!$I$2:$I$455,$A30, HCBSCompliance!$D$2:$D$455, "*515*", HCBSCompliance!$G$2:$G$455,"*Completed*", HCBSCompliance!$BI$2:$BI$455,"*No*") + COUNTIFS(HCBSCompliance!$I$2:$I$455,$A30, HCBSCompliance!$D$2:$D$455, "*855*", HCBSCompliance!$G$2:$G$455,"*Completed*", HCBSCompliance!$BI$2:$BI$455,"*No*")+ COUNTIFS(HCBSCompliance!$I$2:$I$455,$A30, HCBSCompliance!$D$2:$D$455, "028", HCBSCompliance!$G$2:$G$455,"*Submitted*", HCBSCompliance!$BI$2:$BI$455,"*No*") + COUNTIFS(HCBSCompliance!$I$2:$I$455,$A30, HCBSCompliance!$D$2:$D$455, "055", HCBSCompliance!$G$2:$G$455,"*Submitted*", HCBSCompliance!$BI$2:$BI$455,"*No*") + COUNTIFS(HCBSCompliance!$I$2:$I$455,$A30, HCBSCompliance!$D$2:$D$455, "*63*", HCBSCompliance!$G$2:$G$455,"*Submitted*", HCBSCompliance!$BI$2:$BI$455,"*No*") + COUNTIFS(HCBSCompliance!$I$2:$I$455,$A30, HCBSCompliance!$D$2:$D$455, "*475*", HCBSCompliance!$G$2:$G$455,"*Submitted*", HCBSCompliance!$BI$2:$BI$455,"*No*") + COUNTIFS(HCBSCompliance!$I$2:$I$455,$A30, HCBSCompliance!$D$2:$D$455, "*505*", HCBSCompliance!$G$2:$G$455,"*Submitted*", HCBSCompliance!$BI$2:$BI$455,"*No*") + COUNTIFS(HCBSCompliance!$I$2:$I$455,$A30, HCBSCompliance!$D$2:$D$455, "*510*", HCBSCompliance!$G$2:$G$455,"*Submitted*", HCBSCompliance!$BI$2:$BI$455,"*No*") + COUNTIFS(HCBSCompliance!$I$2:$I$455,$A30, HCBSCompliance!$D$2:$D$455, "*515*", HCBSCompliance!$G$2:$G$455,"*Submitted*", HCBSCompliance!$BI$2:$BI$455,"*No*")+ COUNTIFS(HCBSCompliance!$I$2:$I$455,$A30, HCBSCompliance!$D$2:$D$455, "*855*", HCBSCompliance!$G$2:$G$455,"*Submitted*", HCBSCompliance!$BI$2:$BI$455,"*No*")</f>
        <v>0</v>
      </c>
      <c r="K30" s="55">
        <f>COUNTIFS(HCBSCompliance!$I$2:$I$455,$A30, HCBSCompliance!$D$2:$D$455, "028", HCBSCompliance!$G$2:$G$455,"*Completed*", HCBSCompliance!$CK$2:$CK$455,"*No*")   + COUNTIFS(HCBSCompliance!$I$2:$I$455,$A30, HCBSCompliance!$D$2:$D$455, "055", HCBSCompliance!$G$2:$G$455,"*Completed*", HCBSCompliance!$CK$2:$CK$455,"*No*")   + COUNTIFS(HCBSCompliance!$I$2:$I$455,$A30, HCBSCompliance!$D$2:$D$455, "*63*", HCBSCompliance!$G$2:$G$455,"*Completed*", HCBSCompliance!$CK$2:$CK$455,"*No*")   + COUNTIFS(HCBSCompliance!$I$2:$I$455,$A30, HCBSCompliance!$D$2:$D$455, "*475*", HCBSCompliance!$G$2:$G$455,"*Completed*", HCBSCompliance!$CK$2:$CK$455,"*No*")   + COUNTIFS(HCBSCompliance!$I$2:$I$455,$A30, HCBSCompliance!$D$2:$D$455, "*505*", HCBSCompliance!$G$2:$G$455,"*Completed*", HCBSCompliance!$CK$2:$CK$455,"*No*") + COUNTIFS(HCBSCompliance!$I$2:$I$455,$A30, HCBSCompliance!$D$2:$D$455, "*510*", HCBSCompliance!$G$2:$G$455,"*Completed*", HCBSCompliance!$CK$2:$CK$455,"*No*") + COUNTIFS(HCBSCompliance!$I$2:$I$455,$A30, HCBSCompliance!$D$2:$D$455, "*515*", HCBSCompliance!$G$2:$G$455,"*Completed*", HCBSCompliance!$CK$2:$CK$455,"*No*") + COUNTIFS(HCBSCompliance!$I$2:$I$455,$A30, HCBSCompliance!$D$2:$D$455, "*855*", HCBSCompliance!$G$2:$G$455,"*Completed*", HCBSCompliance!$CK$2:$CK$455,"*No*")+ COUNTIFS(HCBSCompliance!$I$2:$I$455,$A30, HCBSCompliance!$D$2:$D$455, "028", HCBSCompliance!$G$2:$G$455,"*Submitted*", HCBSCompliance!$CK$2:$CK$455,"*No*") + COUNTIFS(HCBSCompliance!$I$2:$I$455,$A30, HCBSCompliance!$D$2:$D$455, "055", HCBSCompliance!$G$2:$G$455,"*Submitted*", HCBSCompliance!$CK$2:$CK$455,"*No*") + COUNTIFS(HCBSCompliance!$I$2:$I$455,$A30, HCBSCompliance!$D$2:$D$455, "*63*", HCBSCompliance!$G$2:$G$455,"*Submitted*", HCBSCompliance!$CK$2:$CK$455,"*No*") + COUNTIFS(HCBSCompliance!$I$2:$I$455,$A30, HCBSCompliance!$D$2:$D$455, "*475*", HCBSCompliance!$G$2:$G$455,"*Submitted*", HCBSCompliance!$CK$2:$CK$455,"*No*") + COUNTIFS(HCBSCompliance!$I$2:$I$455,$A30, HCBSCompliance!$D$2:$D$455, "*505*", HCBSCompliance!$G$2:$G$455,"*Submitted*", HCBSCompliance!$CK$2:$CK$455,"*No*") + COUNTIFS(HCBSCompliance!$I$2:$I$455,$A30, HCBSCompliance!$D$2:$D$455, "*510*", HCBSCompliance!$G$2:$G$455,"*Submitted*", HCBSCompliance!$CK$2:$CK$455,"*No*") + COUNTIFS(HCBSCompliance!$I$2:$I$455,$A30, HCBSCompliance!$D$2:$D$455, "*515*", HCBSCompliance!$G$2:$G$455,"*Submitted*", HCBSCompliance!$CK$2:$CK$455,"*No*")+ COUNTIFS(HCBSCompliance!$I$2:$I$455,$A30, HCBSCompliance!$D$2:$D$455, "*855*", HCBSCompliance!$G$2:$G$455,"*Submitted*", HCBSCompliance!$CK$2:$CK$455,"*No*")  + COUNTIFS(HCBSCompliance!$I$2:$I$455,$A30, HCBSCompliance!$D$2:$D$455, "028", HCBSCompliance!$G$2:$G$455,"*Completed*", HCBSCompliance!$CK$2:$CK$455,"*No*")   + COUNTIFS(HCBSCompliance!$I$2:$I$455,$A30, HCBSCompliance!$D$2:$D$455, "055", HCBSCompliance!$G$2:$G$455,"*Completed*", HCBSCompliance!$CK$2:$CK$455,"*No*")   + COUNTIFS(HCBSCompliance!$I$2:$I$455,$A30, HCBSCompliance!$D$2:$D$455, "*63*", HCBSCompliance!$G$2:$G$455,"*Completed*", HCBSCompliance!$CK$2:$CK$455,"*No*")   + COUNTIFS(HCBSCompliance!$I$2:$I$455,$A30, HCBSCompliance!$D$2:$D$455, "*475*", HCBSCompliance!$G$2:$G$455,"*Completed*", HCBSCompliance!$CK$2:$CK$455,"*No*")   + COUNTIFS(HCBSCompliance!$I$2:$I$455,$A30, HCBSCompliance!$D$2:$D$455, "*505*", HCBSCompliance!$G$2:$G$455,"*Completed*", HCBSCompliance!$CK$2:$CK$455,"*No*") + COUNTIFS(HCBSCompliance!$I$2:$I$455,$A30, HCBSCompliance!$D$2:$D$455, "*510*", HCBSCompliance!$G$2:$G$455,"*Completed*", HCBSCompliance!$CK$2:$CK$455,"*No*") + COUNTIFS(HCBSCompliance!$I$2:$I$455,$A30, HCBSCompliance!$D$2:$D$455, "*515*", HCBSCompliance!$G$2:$G$455,"*Completed*", HCBSCompliance!$CK$2:$CK$455,"*No*") + COUNTIFS(HCBSCompliance!$I$2:$I$455,$A30, HCBSCompliance!$D$2:$D$455, "*855*", HCBSCompliance!$G$2:$G$455,"*Completed*", HCBSCompliance!$CK$2:$CK$455,"*No*")+ COUNTIFS(HCBSCompliance!$I$2:$I$455,$A30, HCBSCompliance!$D$2:$D$455, "028", HCBSCompliance!$G$2:$G$455,"*Submitted*", HCBSCompliance!$CK$2:$CK$455,"*No*") + COUNTIFS(HCBSCompliance!$I$2:$I$455,$A30, HCBSCompliance!$D$2:$D$455, "055", HCBSCompliance!$G$2:$G$455,"*Submitted*", HCBSCompliance!$CK$2:$CK$455,"*No*") + COUNTIFS(HCBSCompliance!$I$2:$I$455,$A30, HCBSCompliance!$D$2:$D$455, "*63*", HCBSCompliance!$G$2:$G$455,"*Submitted*", HCBSCompliance!$CK$2:$CK$455,"*No*") + COUNTIFS(HCBSCompliance!$I$2:$I$455,$A30, HCBSCompliance!$D$2:$D$455, "*475*", HCBSCompliance!$G$2:$G$455,"*Submitted*", HCBSCompliance!$CK$2:$CK$455,"*No*") + COUNTIFS(HCBSCompliance!$I$2:$I$455,$A30, HCBSCompliance!$D$2:$D$455, "*505*", HCBSCompliance!$G$2:$G$455,"*Submitted*", HCBSCompliance!$CK$2:$CK$455,"*No*") + COUNTIFS(HCBSCompliance!$I$2:$I$455,$A30, HCBSCompliance!$D$2:$D$455, "*510*", HCBSCompliance!$G$2:$G$455,"*Submitted*", HCBSCompliance!$CK$2:$CK$455,"*No*") + COUNTIFS(HCBSCompliance!$I$2:$I$455,$A30, HCBSCompliance!$D$2:$D$455, "*515*", HCBSCompliance!$G$2:$G$455,"*Submitted*", HCBSCompliance!$CK$2:$CK$455,"*No*")+ COUNTIFS(HCBSCompliance!$I$2:$I$455,$A30, HCBSCompliance!$D$2:$D$455, "*855*", HCBSCompliance!$G$2:$G$455,"*Submitted*", HCBSCompliance!$CK$2:$CK$455,"*No*")</f>
        <v>0</v>
      </c>
      <c r="L30" s="55">
        <f>COUNTIFS(HCBSCompliance!$I$2:$I$455,$A30, HCBSCompliance!$D$2:$D$455, "028", HCBSCompliance!$G$2:$G$455,"*Completed*", HCBSCompliance!$CY$2:$CY$455,"*No*")   + COUNTIFS(HCBSCompliance!$I$2:$I$455,$A30, HCBSCompliance!$D$2:$D$455, "055", HCBSCompliance!$G$2:$G$455,"*Completed*", HCBSCompliance!$CY$2:$CY$455,"*No*")   + COUNTIFS(HCBSCompliance!$I$2:$I$455,$A30, HCBSCompliance!$D$2:$D$455, "*63*", HCBSCompliance!$G$2:$G$455,"*Completed*", HCBSCompliance!$CY$2:$CY$455,"*No*")   + COUNTIFS(HCBSCompliance!$I$2:$I$455,$A30, HCBSCompliance!$D$2:$D$455, "*475*", HCBSCompliance!$G$2:$G$455,"*Completed*", HCBSCompliance!$CY$2:$CY$455,"*No*")   + COUNTIFS(HCBSCompliance!$I$2:$I$455,$A30, HCBSCompliance!$D$2:$D$455, "*505*", HCBSCompliance!$G$2:$G$455,"*Completed*", HCBSCompliance!$CY$2:$CY$455,"*No*") + COUNTIFS(HCBSCompliance!$I$2:$I$455,$A30, HCBSCompliance!$D$2:$D$455, "*510*", HCBSCompliance!$G$2:$G$455,"*Completed*", HCBSCompliance!$CY$2:$CY$455,"*No*") + COUNTIFS(HCBSCompliance!$I$2:$I$455,$A30, HCBSCompliance!$D$2:$D$455, "*515*", HCBSCompliance!$G$2:$G$455,"*Completed*", HCBSCompliance!$CY$2:$CY$455,"*No*") + COUNTIFS(HCBSCompliance!$I$2:$I$455,$A30, HCBSCompliance!$D$2:$D$455, "*855*", HCBSCompliance!$G$2:$G$455,"*Completed*", HCBSCompliance!$CY$2:$CY$455,"*No*")+ COUNTIFS(HCBSCompliance!$I$2:$I$455,$A30, HCBSCompliance!$D$2:$D$455, "028", HCBSCompliance!$G$2:$G$455,"*Submitted*", HCBSCompliance!$CY$2:$CY$455,"*No*") + COUNTIFS(HCBSCompliance!$I$2:$I$455,$A30, HCBSCompliance!$D$2:$D$455, "055", HCBSCompliance!$G$2:$G$455,"*Submitted*", HCBSCompliance!$CY$2:$CY$455,"*No*") + COUNTIFS(HCBSCompliance!$I$2:$I$455,$A30, HCBSCompliance!$D$2:$D$455, "*63*", HCBSCompliance!$G$2:$G$455,"*Submitted*", HCBSCompliance!$CY$2:$CY$455,"*No*") + COUNTIFS(HCBSCompliance!$I$2:$I$455,$A30, HCBSCompliance!$D$2:$D$455, "*475*", HCBSCompliance!$G$2:$G$455,"*Submitted*", HCBSCompliance!$CY$2:$CY$455,"*No*") + COUNTIFS(HCBSCompliance!$I$2:$I$455,$A30, HCBSCompliance!$D$2:$D$455, "*505*", HCBSCompliance!$G$2:$G$455,"*Submitted*", HCBSCompliance!$CY$2:$CY$455,"*No*") + COUNTIFS(HCBSCompliance!$I$2:$I$455,$A30, HCBSCompliance!$D$2:$D$455, "*510*", HCBSCompliance!$G$2:$G$455,"*Submitted*", HCBSCompliance!$CY$2:$CY$455,"*No*") + COUNTIFS(HCBSCompliance!$I$2:$I$455,$A30, HCBSCompliance!$D$2:$D$455, "*515*", HCBSCompliance!$G$2:$G$455,"*Submitted*", HCBSCompliance!$CY$2:$CY$455,"*No*")+ COUNTIFS(HCBSCompliance!$I$2:$I$455,$A30, HCBSCompliance!$D$2:$D$455, "*855*", HCBSCompliance!$G$2:$G$455,"*Submitted*", HCBSCompliance!$CY$2:$CY$455,"*No*")  + COUNTIFS(HCBSCompliance!$I$2:$I$455,$A30, HCBSCompliance!$D$2:$D$455, "028", HCBSCompliance!$G$2:$G$455,"*Completed*", HCBSCompliance!$CY$2:$CY$455,"*No*")   + COUNTIFS(HCBSCompliance!$I$2:$I$455,$A30, HCBSCompliance!$D$2:$D$455, "055", HCBSCompliance!$G$2:$G$455,"*Completed*", HCBSCompliance!$CY$2:$CY$455,"*No*")   + COUNTIFS(HCBSCompliance!$I$2:$I$455,$A30, HCBSCompliance!$D$2:$D$455, "*63*", HCBSCompliance!$G$2:$G$455,"*Completed*", HCBSCompliance!$CY$2:$CY$455,"*No*")   + COUNTIFS(HCBSCompliance!$I$2:$I$455,$A30, HCBSCompliance!$D$2:$D$455, "*475*", HCBSCompliance!$G$2:$G$455,"*Completed*", HCBSCompliance!$CY$2:$CY$455,"*No*")   + COUNTIFS(HCBSCompliance!$I$2:$I$455,$A30, HCBSCompliance!$D$2:$D$455, "*505*", HCBSCompliance!$G$2:$G$455,"*Completed*", HCBSCompliance!$CY$2:$CY$455,"*No*") + COUNTIFS(HCBSCompliance!$I$2:$I$455,$A30, HCBSCompliance!$D$2:$D$455, "*510*", HCBSCompliance!$G$2:$G$455,"*Completed*", HCBSCompliance!$CY$2:$CY$455,"*No*") + COUNTIFS(HCBSCompliance!$I$2:$I$455,$A30, HCBSCompliance!$D$2:$D$455, "*515*", HCBSCompliance!$G$2:$G$455,"*Completed*", HCBSCompliance!$CY$2:$CY$455,"*No*") + COUNTIFS(HCBSCompliance!$I$2:$I$455,$A30, HCBSCompliance!$D$2:$D$455, "*855*", HCBSCompliance!$G$2:$G$455,"*Completed*", HCBSCompliance!$CY$2:$CY$455,"*No*")+ COUNTIFS(HCBSCompliance!$I$2:$I$455,$A30, HCBSCompliance!$D$2:$D$455, "028", HCBSCompliance!$G$2:$G$455,"*Submitted*", HCBSCompliance!$CY$2:$CY$455,"*No*") + COUNTIFS(HCBSCompliance!$I$2:$I$455,$A30, HCBSCompliance!$D$2:$D$455, "055", HCBSCompliance!$G$2:$G$455,"*Submitted*", HCBSCompliance!$CY$2:$CY$455,"*No*") + COUNTIFS(HCBSCompliance!$I$2:$I$455,$A30, HCBSCompliance!$D$2:$D$455, "*63*", HCBSCompliance!$G$2:$G$455,"*Submitted*", HCBSCompliance!$CY$2:$CY$455,"*No*") + COUNTIFS(HCBSCompliance!$I$2:$I$455,$A30, HCBSCompliance!$D$2:$D$455, "*475*", HCBSCompliance!$G$2:$G$455,"*Submitted*", HCBSCompliance!$CY$2:$CY$455,"*No*") + COUNTIFS(HCBSCompliance!$I$2:$I$455,$A30, HCBSCompliance!$D$2:$D$455, "*505*", HCBSCompliance!$G$2:$G$455,"*Submitted*", HCBSCompliance!$CY$2:$CY$455,"*No*") + COUNTIFS(HCBSCompliance!$I$2:$I$455,$A30, HCBSCompliance!$D$2:$D$455, "*510*", HCBSCompliance!$G$2:$G$455,"*Submitted*", HCBSCompliance!$CY$2:$CY$455,"*No*") + COUNTIFS(HCBSCompliance!$I$2:$I$455,$A30, HCBSCompliance!$D$2:$D$455, "*515*", HCBSCompliance!$G$2:$G$455,"*Submitted*", HCBSCompliance!$CY$2:$CY$455,"*No*")+ COUNTIFS(HCBSCompliance!$I$2:$I$455,$A30, HCBSCompliance!$D$2:$D$455, "*855*", HCBSCompliance!$G$2:$G$455,"*Submitted*", HCBSCompliance!$CY$2:$CY$455,"*No*")</f>
        <v>0</v>
      </c>
      <c r="M30" s="55">
        <f>COUNTIFS(HCBSCompliance!$I$2:$I$455,$A30, HCBSCompliance!$D$2:$D$455, "028", HCBSCompliance!$G$2:$G$455,"*Completed*", HCBSCompliance!$DI$2:$DI$455,"*No*")   + COUNTIFS(HCBSCompliance!$I$2:$I$455,$A30, HCBSCompliance!$D$2:$D$455, "055", HCBSCompliance!$G$2:$G$455,"*Completed*", HCBSCompliance!$DI$2:$DI$455,"*No*")   + COUNTIFS(HCBSCompliance!$I$2:$I$455,$A30, HCBSCompliance!$D$2:$D$455, "*63*", HCBSCompliance!$G$2:$G$455,"*Completed*", HCBSCompliance!$DI$2:$DI$455,"*No*")   + COUNTIFS(HCBSCompliance!$I$2:$I$455,$A30, HCBSCompliance!$D$2:$D$455, "*475*", HCBSCompliance!$G$2:$G$455,"*Completed*", HCBSCompliance!$DI$2:$DI$455,"*No*")   + COUNTIFS(HCBSCompliance!$I$2:$I$455,$A30, HCBSCompliance!$D$2:$D$455, "*505*", HCBSCompliance!$G$2:$G$455,"*Completed*", HCBSCompliance!$DI$2:$DI$455,"*No*") + COUNTIFS(HCBSCompliance!$I$2:$I$455,$A30, HCBSCompliance!$D$2:$D$455, "*510*", HCBSCompliance!$G$2:$G$455,"*Completed*", HCBSCompliance!$DI$2:$DI$455,"*No*") + COUNTIFS(HCBSCompliance!$I$2:$I$455,$A30, HCBSCompliance!$D$2:$D$455, "*515*", HCBSCompliance!$G$2:$G$455,"*Completed*", HCBSCompliance!$DI$2:$DI$455,"*No*") + COUNTIFS(HCBSCompliance!$I$2:$I$455,$A30, HCBSCompliance!$D$2:$D$455, "*855*", HCBSCompliance!$G$2:$G$455,"*Completed*", HCBSCompliance!$DI$2:$DI$455,"*No*")+ COUNTIFS(HCBSCompliance!$I$2:$I$455,$A30, HCBSCompliance!$D$2:$D$455, "028", HCBSCompliance!$G$2:$G$455,"*Submitted*", HCBSCompliance!$DI$2:$DI$455,"*No*") + COUNTIFS(HCBSCompliance!$I$2:$I$455,$A30, HCBSCompliance!$D$2:$D$455, "055", HCBSCompliance!$G$2:$G$455,"*Submitted*", HCBSCompliance!$DI$2:$DI$455,"*No*") + COUNTIFS(HCBSCompliance!$I$2:$I$455,$A30, HCBSCompliance!$D$2:$D$455, "*63*", HCBSCompliance!$G$2:$G$455,"*Submitted*", HCBSCompliance!$DI$2:$DI$455,"*No*") + COUNTIFS(HCBSCompliance!$I$2:$I$455,$A30, HCBSCompliance!$D$2:$D$455, "*475*", HCBSCompliance!$G$2:$G$455,"*Submitted*", HCBSCompliance!$DI$2:$DI$455,"*No*") + COUNTIFS(HCBSCompliance!$I$2:$I$455,$A30, HCBSCompliance!$D$2:$D$455, "*505*", HCBSCompliance!$G$2:$G$455,"*Submitted*", HCBSCompliance!$DI$2:$DI$455,"*No*") + COUNTIFS(HCBSCompliance!$I$2:$I$455,$A30, HCBSCompliance!$D$2:$D$455, "*510*", HCBSCompliance!$G$2:$G$455,"*Submitted*", HCBSCompliance!$DI$2:$DI$455,"*No*") + COUNTIFS(HCBSCompliance!$I$2:$I$455,$A30, HCBSCompliance!$D$2:$D$455, "*515*", HCBSCompliance!$G$2:$G$455,"*Submitted*", HCBSCompliance!$DI$2:$DI$455,"*No*")+ COUNTIFS(HCBSCompliance!$I$2:$I$455,$A30, HCBSCompliance!$D$2:$D$455, "*855*", HCBSCompliance!$G$2:$G$455,"*Submitted*", HCBSCompliance!$DI$2:$DI$455,"*No*")  + COUNTIFS(HCBSCompliance!$I$2:$I$455,$A30, HCBSCompliance!$D$2:$D$455, "028", HCBSCompliance!$G$2:$G$455,"*Completed*", HCBSCompliance!$DI$2:$DI$455,"*No*")   + COUNTIFS(HCBSCompliance!$I$2:$I$455,$A30, HCBSCompliance!$D$2:$D$455, "055", HCBSCompliance!$G$2:$G$455,"*Completed*", HCBSCompliance!$DI$2:$DI$455,"*No*")   + COUNTIFS(HCBSCompliance!$I$2:$I$455,$A30, HCBSCompliance!$D$2:$D$455, "*63*", HCBSCompliance!$G$2:$G$455,"*Completed*", HCBSCompliance!$DI$2:$DI$455,"*No*")   + COUNTIFS(HCBSCompliance!$I$2:$I$455,$A30, HCBSCompliance!$D$2:$D$455, "*475*", HCBSCompliance!$G$2:$G$455,"*Completed*", HCBSCompliance!$DI$2:$DI$455,"*No*")   + COUNTIFS(HCBSCompliance!$I$2:$I$455,$A30, HCBSCompliance!$D$2:$D$455, "*505*", HCBSCompliance!$G$2:$G$455,"*Completed*", HCBSCompliance!$DI$2:$DI$455,"*No*") + COUNTIFS(HCBSCompliance!$I$2:$I$455,$A30, HCBSCompliance!$D$2:$D$455, "*510*", HCBSCompliance!$G$2:$G$455,"*Completed*", HCBSCompliance!$DI$2:$DI$455,"*No*") + COUNTIFS(HCBSCompliance!$I$2:$I$455,$A30, HCBSCompliance!$D$2:$D$455, "*515*", HCBSCompliance!$G$2:$G$455,"*Completed*", HCBSCompliance!$DI$2:$DI$455,"*No*") + COUNTIFS(HCBSCompliance!$I$2:$I$455,$A30, HCBSCompliance!$D$2:$D$455, "*855*", HCBSCompliance!$G$2:$G$455,"*Completed*", HCBSCompliance!$DI$2:$DI$455,"*No*")+ COUNTIFS(HCBSCompliance!$I$2:$I$455,$A30, HCBSCompliance!$D$2:$D$455, "028", HCBSCompliance!$G$2:$G$455,"*Submitted*", HCBSCompliance!$DI$2:$DI$455,"*No*") + COUNTIFS(HCBSCompliance!$I$2:$I$455,$A30, HCBSCompliance!$D$2:$D$455, "055", HCBSCompliance!$G$2:$G$455,"*Submitted*", HCBSCompliance!$DI$2:$DI$455,"*No*") + COUNTIFS(HCBSCompliance!$I$2:$I$455,$A30, HCBSCompliance!$D$2:$D$455, "*63*", HCBSCompliance!$G$2:$G$455,"*Submitted*", HCBSCompliance!$DI$2:$DI$455,"*No*") + COUNTIFS(HCBSCompliance!$I$2:$I$455,$A30, HCBSCompliance!$D$2:$D$455, "*475*", HCBSCompliance!$G$2:$G$455,"*Submitted*", HCBSCompliance!$DI$2:$DI$455,"*No*") + COUNTIFS(HCBSCompliance!$I$2:$I$455,$A30, HCBSCompliance!$D$2:$D$455, "*505*", HCBSCompliance!$G$2:$G$455,"*Submitted*", HCBSCompliance!$DI$2:$DI$455,"*No*") + COUNTIFS(HCBSCompliance!$I$2:$I$455,$A30, HCBSCompliance!$D$2:$D$455, "*510*", HCBSCompliance!$G$2:$G$455,"*Submitted*", HCBSCompliance!$DI$2:$DI$455,"*No*") + COUNTIFS(HCBSCompliance!$I$2:$I$455,$A30, HCBSCompliance!$D$2:$D$455, "*515*", HCBSCompliance!$G$2:$G$455,"*Submitted*", HCBSCompliance!$DI$2:$DI$455,"*No*")+ COUNTIFS(HCBSCompliance!$I$2:$I$455,$A30, HCBSCompliance!$D$2:$D$455, "*855*", HCBSCompliance!$G$2:$G$455,"*Submitted*", HCBSCompliance!$DI$2:$DI$455,"*No*")</f>
        <v>0</v>
      </c>
    </row>
    <row r="31" spans="1:64" hidden="1" x14ac:dyDescent="0.2">
      <c r="A31" s="54" t="s">
        <v>293</v>
      </c>
      <c r="B31" s="55">
        <f>COUNTIFS(HCBSCompliance!$I$2:$I$455,$A31, HCBSCompliance!$D$2:$D$455, "028")  +COUNTIFS(HCBSCompliance!$I$2:$I$455,$A31, HCBSCompliance!$D$2:$D$455, "055")  +COUNTIFS(HCBSCompliance!$I$2:$I$455,$A31, HCBSCompliance!$D$2:$D$455, "*63*")  +COUNTIFS(HCBSCompliance!$I$2:$I$455,$A31, HCBSCompliance!$D$2:$D$455, "*475*")  +COUNTIFS(HCBSCompliance!$I$2:$I$455,$A31, HCBSCompliance!$D$2:$D$455, "*505*")  +COUNTIFS(HCBSCompliance!$I$2:$I$455,$A31, HCBSCompliance!$D$2:$D$455, "*510*")  +COUNTIFS(HCBSCompliance!$I$2:$I$455,$A31, HCBSCompliance!$D$2:$D$455, "*515*") +COUNTIFS(HCBSCompliance!$I$2:$I$455,$A31, HCBSCompliance!$D$2:$D$455, "*855*")</f>
        <v>0</v>
      </c>
      <c r="C31" s="55">
        <f>COUNTIFS(HCBSCompliance!$I$2:$I$455,$A31, HCBSCompliance!$D$2:$D$455, "028", HCBSCompliance!$G$2:$G$455,"*Completed*")  +COUNTIFS(HCBSCompliance!$I$2:$I$455,$A31, HCBSCompliance!$D$2:$D$455, "055", HCBSCompliance!$G$2:$G$455,"*Completed*")  +COUNTIFS(HCBSCompliance!$I$2:$I$455,$A31, HCBSCompliance!$D$2:$D$455, "*63*", HCBSCompliance!$G$2:$G$455,"*Completed*")  +COUNTIFS(HCBSCompliance!$I$2:$I$455,$A31, HCBSCompliance!$D$2:$D$455, "*475*", HCBSCompliance!$G$2:$G$455,"*Completed*")  +COUNTIFS(HCBSCompliance!$I$2:$I$455,$A31, HCBSCompliance!$D$2:$D$455, "*505*", HCBSCompliance!$G$2:$G$455,"*Completed*")  +COUNTIFS(HCBSCompliance!$I$2:$I$455,$A31, HCBSCompliance!$D$2:$D$455, "*510*", HCBSCompliance!$G$2:$G$455,"*Completed*")  +COUNTIFS(HCBSCompliance!$I$2:$I$455,$A31, HCBSCompliance!$D$2:$D$455, "*515*", HCBSCompliance!$G$2:$G$455,"*Completed*")  +COUNTIFS(HCBSCompliance!$I$2:$I$455,$A31, HCBSCompliance!$D$2:$D$455, "*855*", HCBSCompliance!$G$2:$G$455,"*Completed*")+COUNTIFS(HCBSCompliance!$I$2:$I$455,$A31, HCBSCompliance!$D$2:$D$455, "028", HCBSCompliance!$G$2:$G$455,"*Submitted*")  +COUNTIFS(HCBSCompliance!$I$2:$I$455,$A31, HCBSCompliance!$D$2:$D$455, "055", HCBSCompliance!$G$2:$G$455,"*Submitted*")  +COUNTIFS(HCBSCompliance!$I$2:$I$455,$A31, HCBSCompliance!$D$2:$D$455, "*63*", HCBSCompliance!$G$2:$G$455,"*Submitted*")  +COUNTIFS(HCBSCompliance!$I$2:$I$455,$A31, HCBSCompliance!$D$2:$D$455, "*475*", HCBSCompliance!$G$2:$G$455,"*Submitted*")  +COUNTIFS(HCBSCompliance!$I$2:$I$455,$A31, HCBSCompliance!$D$2:$D$455, "*505*", HCBSCompliance!$G$2:$G$455,"*Submitted*")  +COUNTIFS(HCBSCompliance!$I$2:$I$455,$A31, HCBSCompliance!$D$2:$D$455, "*510*", HCBSCompliance!$G$2:$G$455,"*Submitted*")  +COUNTIFS(HCBSCompliance!$I$2:$I$455,$A31, HCBSCompliance!$D$2:$D$455, "*515*", HCBSCompliance!$G$2:$G$455,"*Submitted*")  +COUNTIFS(HCBSCompliance!$I$2:$I$455,$A31, HCBSCompliance!$D$2:$D$455, "*855*", HCBSCompliance!$G$2:$G$455,"*Submitted*")</f>
        <v>0</v>
      </c>
      <c r="D31" s="56" t="str">
        <f t="shared" ref="D31:D50" si="2">IFERROR($C31/$B31, "n/a")</f>
        <v>n/a</v>
      </c>
      <c r="E31" s="56" t="str">
        <f>IFERROR((COUNTIFS(HCBSCompliance!$I$2:$I$455,$A31, HCBSCompliance!$D$2:$D$455, "028", HCBSCompliance!$FA$2:$FA$455,"*no*", HCBSCompliance!$G$2:$G$455, "*Completed*") + COUNTIFS(HCBSCompliance!$I$2:$I$455,$A31, HCBSCompliance!$D$2:$D$455, "055", HCBSCompliance!$FA$2:$FA$455,"*no*", HCBSCompliance!$G$2:$G$455, "*Completed*") + COUNTIFS(HCBSCompliance!$I$2:$I$455,$A31, HCBSCompliance!$D$2:$D$455, "*63*", HCBSCompliance!$FA$2:$FA$455,"*no*", HCBSCompliance!$G$2:$G$455, "*Completed*") + COUNTIFS(HCBSCompliance!$I$2:$I$455,$A31, HCBSCompliance!$D$2:$D$455, "*475*", HCBSCompliance!$FA$2:$FA$455,"*no*", HCBSCompliance!$G$2:$G$455, "*Completed*") + COUNTIFS(HCBSCompliance!$I$2:$I$455,$A31, HCBSCompliance!$D$2:$D$455, "*505*", HCBSCompliance!$FA$2:$FA$455,"*no*", HCBSCompliance!$G$2:$G$455, "*Completed*") + COUNTIFS(HCBSCompliance!$I$2:$I$455,$A31, HCBSCompliance!$D$2:$D$455, "*510*", HCBSCompliance!$FA$2:$FA$455,"*no*", HCBSCompliance!$G$2:$G$455, "*Completed*") + COUNTIFS(HCBSCompliance!$I$2:$I$455,$A31, HCBSCompliance!$D$2:$D$455, "*515*", HCBSCompliance!$FA$2:$FA$455,"*no*", HCBSCompliance!$G$2:$G$455, "*Completed*") + COUNTIFS(HCBSCompliance!$I$2:$I$455,$A31, HCBSCompliance!$D$2:$D$455, "*855*", HCBSCompliance!$FA$2:$FA$455,"*no*", HCBSCompliance!$G$2:$G$455, "*Completed*") +COUNTIFS(HCBSCompliance!$I$2:$I$455,$A31, HCBSCompliance!$D$2:$D$455, "028", HCBSCompliance!$FA$2:$FA$455,"*no*", HCBSCompliance!$G$2:$G$455, "*Submitted*") + COUNTIFS(HCBSCompliance!$I$2:$I$455,$A31, HCBSCompliance!$D$2:$D$455, "055", HCBSCompliance!$FA$2:$FA$455,"*no*", HCBSCompliance!$G$2:$G$455, "*Submitted*") + COUNTIFS(HCBSCompliance!$I$2:$I$455,$A31, HCBSCompliance!$D$2:$D$455, "*63*", HCBSCompliance!$FA$2:$FA$455,"*no*", HCBSCompliance!$G$2:$G$455, "*Submitted*") + COUNTIFS(HCBSCompliance!$I$2:$I$455,$A31, HCBSCompliance!$D$2:$D$455, "*475*", HCBSCompliance!$FA$2:$FA$455,"*no*", HCBSCompliance!$G$2:$G$455, "*Submitted*") + COUNTIFS(HCBSCompliance!$I$2:$I$455,$A31, HCBSCompliance!$D$2:$D$455, "*505*", HCBSCompliance!$FA$2:$FA$455,"*no*", HCBSCompliance!$G$2:$G$455, "*Submitted*") + COUNTIFS(HCBSCompliance!$I$2:$I$455,$A31, HCBSCompliance!$D$2:$D$455, "*510*", HCBSCompliance!$FA$2:$FA$455,"*no*", HCBSCompliance!$G$2:$G$455, "*Submitted*") + COUNTIFS(HCBSCompliance!$I$2:$I$455,$A31, HCBSCompliance!$D$2:$D$455, "*515*", HCBSCompliance!$FA$2:$FA$455,"*no*", HCBSCompliance!$G$2:$G$455, "*Submitted*") + COUNTIFS(HCBSCompliance!$I$2:$I$455,$A31, HCBSCompliance!$D$2:$D$455, "*855*", HCBSCompliance!$FA$2:$FA$455,"*no*", HCBSCompliance!$G$2:$G$455, "*Submitted*") ) / $C31, "n/a")</f>
        <v>n/a</v>
      </c>
      <c r="F31" s="56" t="str">
        <f>IFERROR((COUNTIFS(HCBSCompliance!$I$2:$I$455,$A31, HCBSCompliance!$D$2:$D$455, "028", HCBSCompliance!$FA$2:$FA$455,"*yes*", HCBSCompliance!$G$2:$G$455, "*Completed*") + COUNTIFS(HCBSCompliance!$I$2:$I$455,$A31, HCBSCompliance!$D$2:$D$455, "055", HCBSCompliance!$FA$2:$FA$455,"*yes*", HCBSCompliance!$G$2:$G$455, "*Completed*") + COUNTIFS(HCBSCompliance!$I$2:$I$455,$A31, HCBSCompliance!$D$2:$D$455, "*63*", HCBSCompliance!$FA$2:$FA$455,"*yes*", HCBSCompliance!$G$2:$G$455, "*Completed*") + COUNTIFS(HCBSCompliance!$I$2:$I$455,$A31, HCBSCompliance!$D$2:$D$455, "*475*", HCBSCompliance!$FA$2:$FA$455,"*yes*", HCBSCompliance!$G$2:$G$455, "*Completed*") + COUNTIFS(HCBSCompliance!$I$2:$I$455,$A31, HCBSCompliance!$D$2:$D$455, "*505*", HCBSCompliance!$FA$2:$FA$455,"*yes*", HCBSCompliance!$G$2:$G$455, "*Completed*") + COUNTIFS(HCBSCompliance!$I$2:$I$455,$A31, HCBSCompliance!$D$2:$D$455, "*510*", HCBSCompliance!$FA$2:$FA$455,"*yes*", HCBSCompliance!$G$2:$G$455, "*Completed*") + COUNTIFS(HCBSCompliance!$I$2:$I$455,$A31, HCBSCompliance!$D$2:$D$455, "*515*", HCBSCompliance!$FA$2:$FA$455,"*yes*", HCBSCompliance!$G$2:$G$455, "*Completed*") + COUNTIFS(HCBSCompliance!$I$2:$I$455,$A31, HCBSCompliance!$D$2:$D$455, "*855*", HCBSCompliance!$FA$2:$FA$455,"*yes*", HCBSCompliance!$G$2:$G$455, "*Completed*") +COUNTIFS(HCBSCompliance!$I$2:$I$455,$A31, HCBSCompliance!$D$2:$D$455, "028", HCBSCompliance!$FA$2:$FA$455,"*yes*", HCBSCompliance!$G$2:$G$455, "*Submitted*") + COUNTIFS(HCBSCompliance!$I$2:$I$455,$A31, HCBSCompliance!$D$2:$D$455, "055", HCBSCompliance!$FA$2:$FA$455,"*yes*", HCBSCompliance!$G$2:$G$455, "*Submitted*") + COUNTIFS(HCBSCompliance!$I$2:$I$455,$A31, HCBSCompliance!$D$2:$D$455, "*63*", HCBSCompliance!$FA$2:$FA$455,"*yes*", HCBSCompliance!$G$2:$G$455, "*Submitted*") + COUNTIFS(HCBSCompliance!$I$2:$I$455,$A31, HCBSCompliance!$D$2:$D$455, "*475*", HCBSCompliance!$FA$2:$FA$455,"*yes*", HCBSCompliance!$G$2:$G$455, "*Submitted*") + COUNTIFS(HCBSCompliance!$I$2:$I$455,$A31, HCBSCompliance!$D$2:$D$455, "*505*", HCBSCompliance!$FA$2:$FA$455,"*yes*", HCBSCompliance!$G$2:$G$455, "*Submitted*") + COUNTIFS(HCBSCompliance!$I$2:$I$455,$A31, HCBSCompliance!$D$2:$D$455, "*510*", HCBSCompliance!$FA$2:$FA$455,"*yes*", HCBSCompliance!$G$2:$G$455, "*Submitted*") + COUNTIFS(HCBSCompliance!$I$2:$I$455,$A31, HCBSCompliance!$D$2:$D$455, "*515*", HCBSCompliance!$FA$2:$FA$455,"*yes*", HCBSCompliance!$G$2:$G$455, "*Submitted*") + COUNTIFS(HCBSCompliance!$I$2:$I$455,$A31, HCBSCompliance!$D$2:$D$455, "*855*", HCBSCompliance!$FA$2:$FA$455,"*yes*", HCBSCompliance!$G$2:$G$455, "*Submitted*") ) / $C31, "n/a")</f>
        <v>n/a</v>
      </c>
      <c r="G31" s="56" t="str">
        <f>IFERROR((COUNTIFS(HCBSCompliance!$D$2:$D$455, "028", HCBSCompliance!$I$2:$I$455, $A31, HCBSCompliance!$G$2:$G$455, "*Completed*", HCBSCompliance!$FE$2:$FE$455, "TRUE") + COUNTIFS(HCBSCompliance!$D$2:$D$455, "055", HCBSCompliance!$I$2:$I$455, $A31, HCBSCompliance!$G$2:$G$455, "*Completed*", HCBSCompliance!$FE$2:$FE$455, "TRUE") + COUNTIFS(HCBSCompliance!$D$2:$D$455, "*63*", HCBSCompliance!$I$2:$I$455, $A31, HCBSCompliance!$G$2:$G$455, "*Completed*", HCBSCompliance!$FE$2:$FE$455, "TRUE") + COUNTIFS(HCBSCompliance!$D$2:$D$455, "*475*", HCBSCompliance!$I$2:$I$455, $A31, HCBSCompliance!$G$2:$G$455, "*Completed*", HCBSCompliance!$FE$2:$FE$455, "TRUE") + COUNTIFS(HCBSCompliance!$D$2:$D$455, "*505*", HCBSCompliance!$I$2:$I$455, $A31, HCBSCompliance!$G$2:$G$455, "*Completed*", HCBSCompliance!$FE$2:$FE$455, "TRUE") + COUNTIFS(HCBSCompliance!$D$2:$D$455, "*510*", HCBSCompliance!$I$2:$I$455, $A31, HCBSCompliance!$G$2:$G$455, "*Completed*", HCBSCompliance!$FE$2:$FE$455, "TRUE") + COUNTIFS(HCBSCompliance!$D$2:$D$455, "*515*", HCBSCompliance!$I$2:$I$455, $A31, HCBSCompliance!$G$2:$G$455, "*Completed*", HCBSCompliance!$FE$2:$FE$455, "TRUE") + COUNTIFS(HCBSCompliance!$D$2:$D$455, "*855*", HCBSCompliance!$I$2:$I$455, $A31, HCBSCompliance!$G$2:$G$455, "*Submitted*", HCBSCompliance!$FE$2:$FE$455, "TRUE") +COUNTIFS(HCBSCompliance!$D$2:$D$455, "028", HCBSCompliance!$I$2:$I$455, $A31, HCBSCompliance!$G$2:$G$455, "*Submitted*", HCBSCompliance!$FE$2:$FE$455, "TRUE") + COUNTIFS(HCBSCompliance!$D$2:$D$455, "055", HCBSCompliance!$I$2:$I$455, $A31, HCBSCompliance!$G$2:$G$455, "*Submitted*", HCBSCompliance!$FE$2:$FE$455, "TRUE") + COUNTIFS(HCBSCompliance!$D$2:$D$455, "*63*", HCBSCompliance!$I$2:$I$455, $A31, HCBSCompliance!$G$2:$G$455, "*Submitted*", HCBSCompliance!$FE$2:$FE$455, "TRUE") + COUNTIFS(HCBSCompliance!$D$2:$D$455, "*475*", HCBSCompliance!$I$2:$I$455, $A31, HCBSCompliance!$G$2:$G$455, "*Submitted*", HCBSCompliance!$FE$2:$FE$455, "TRUE") + COUNTIFS(HCBSCompliance!$D$2:$D$455, "*505*", HCBSCompliance!$I$2:$I$455, $A31, HCBSCompliance!$G$2:$G$455, "*Submitted*", HCBSCompliance!$FE$2:$FE$455, "TRUE") + COUNTIFS(HCBSCompliance!$D$2:$D$455, "*510*", HCBSCompliance!$I$2:$I$455, $A31, HCBSCompliance!$G$2:$G$455, "*Submitted*", HCBSCompliance!$FE$2:$FE$455, "TRUE") + COUNTIFS(HCBSCompliance!$D$2:$D$455, "*515*", HCBSCompliance!$I$2:$I$455, $A31, HCBSCompliance!$G$2:$G$455, "*Submitted*", HCBSCompliance!$FE$2:$FE$455, "TRUE") + COUNTIFS(HCBSCompliance!$D$2:$D$455, "*855*", HCBSCompliance!$I$2:$I$455, $A31, HCBSCompliance!$G$2:$G$455, "*Submitted*", HCBSCompliance!$FE$2:$FE$455, "TRUE"))    /  $C31, "n/a")</f>
        <v>n/a</v>
      </c>
      <c r="H31" s="56"/>
      <c r="I31" s="55">
        <f>COUNTIFS(HCBSCompliance!$I$2:$I$455,$A31, HCBSCompliance!$D$2:$D$455, "028", HCBSCompliance!$G$2:$G$455,"*Completed*", HCBSCompliance!$BC$2:$BC$455,"*Partially*")   + COUNTIFS(HCBSCompliance!$I$2:$I$455,$A31, HCBSCompliance!$D$2:$D$455, "055", HCBSCompliance!$G$2:$G$455,"*Completed*", HCBSCompliance!$BC$2:$BC$455,"*Partially*")   + COUNTIFS(HCBSCompliance!$I$2:$I$455,$A31, HCBSCompliance!$D$2:$D$455, "*63*", HCBSCompliance!$G$2:$G$455,"*Completed*", HCBSCompliance!$BC$2:$BC$455,"*Partially*")   + COUNTIFS(HCBSCompliance!$I$2:$I$455,$A31, HCBSCompliance!$D$2:$D$455, "*475*", HCBSCompliance!$G$2:$G$455,"*Completed*", HCBSCompliance!$BC$2:$BC$455,"*Partially*")   + COUNTIFS(HCBSCompliance!$I$2:$I$455,$A31, HCBSCompliance!$D$2:$D$455, "*505*", HCBSCompliance!$G$2:$G$455,"*Completed*", HCBSCompliance!$BC$2:$BC$455,"*Partially*") + COUNTIFS(HCBSCompliance!$I$2:$I$455,$A31, HCBSCompliance!$D$2:$D$455, "*510*", HCBSCompliance!$G$2:$G$455,"*Completed*", HCBSCompliance!$BC$2:$BC$455,"*Partially*") + COUNTIFS(HCBSCompliance!$I$2:$I$455,$A31, HCBSCompliance!$D$2:$D$455, "*515*", HCBSCompliance!$G$2:$G$455,"*Completed*", HCBSCompliance!$BC$2:$BC$455,"*Partially*") + COUNTIFS(HCBSCompliance!$I$2:$I$455,$A31, HCBSCompliance!$D$2:$D$455, "*855*", HCBSCompliance!$G$2:$G$455,"*Completed*", HCBSCompliance!$BC$2:$BC$455,"*Partially*")+ COUNTIFS(HCBSCompliance!$I$2:$I$455,$A31, HCBSCompliance!$D$2:$D$455, "028", HCBSCompliance!$G$2:$G$455,"*Submitted*", HCBSCompliance!$BC$2:$BC$455,"*Partially*") + COUNTIFS(HCBSCompliance!$I$2:$I$455,$A31, HCBSCompliance!$D$2:$D$455, "055", HCBSCompliance!$G$2:$G$455,"*Submitted*", HCBSCompliance!$BC$2:$BC$455,"*Partially*") + COUNTIFS(HCBSCompliance!$I$2:$I$455,$A31, HCBSCompliance!$D$2:$D$455, "*63*", HCBSCompliance!$G$2:$G$455,"*Submitted*", HCBSCompliance!$BC$2:$BC$455,"*Partially*") + COUNTIFS(HCBSCompliance!$I$2:$I$455,$A31, HCBSCompliance!$D$2:$D$455, "*475*", HCBSCompliance!$G$2:$G$455,"*Submitted*", HCBSCompliance!$BC$2:$BC$455,"*Partially*") + COUNTIFS(HCBSCompliance!$I$2:$I$455,$A31, HCBSCompliance!$D$2:$D$455, "*505*", HCBSCompliance!$G$2:$G$455,"*Submitted*", HCBSCompliance!$BC$2:$BC$455,"*Partially*") + COUNTIFS(HCBSCompliance!$I$2:$I$455,$A31, HCBSCompliance!$D$2:$D$455, "*510*", HCBSCompliance!$G$2:$G$455,"*Submitted*", HCBSCompliance!$BC$2:$BC$455,"*Partially*") + COUNTIFS(HCBSCompliance!$I$2:$I$455,$A31, HCBSCompliance!$D$2:$D$455, "*515*", HCBSCompliance!$G$2:$G$455,"*Submitted*", HCBSCompliance!$BC$2:$BC$455,"*Partially*")+ COUNTIFS(HCBSCompliance!$I$2:$I$455,$A31, HCBSCompliance!$D$2:$D$455, "*855*", HCBSCompliance!$G$2:$G$455,"*Submitted*", HCBSCompliance!$BC$2:$BC$455,"*Partially*")  + COUNTIFS(HCBSCompliance!$I$2:$I$455,$A31, HCBSCompliance!$D$2:$D$455, "028", HCBSCompliance!$G$2:$G$455,"*Completed*", HCBSCompliance!$BC$2:$BC$455,"*NotMet*")   + COUNTIFS(HCBSCompliance!$I$2:$I$455,$A31, HCBSCompliance!$D$2:$D$455, "055", HCBSCompliance!$G$2:$G$455,"*Completed*", HCBSCompliance!$BC$2:$BC$455,"*NotMet*")   + COUNTIFS(HCBSCompliance!$I$2:$I$455,$A31, HCBSCompliance!$D$2:$D$455, "*63*", HCBSCompliance!$G$2:$G$455,"*Completed*", HCBSCompliance!$BC$2:$BC$455,"*NotMet*")   + COUNTIFS(HCBSCompliance!$I$2:$I$455,$A31, HCBSCompliance!$D$2:$D$455, "*475*", HCBSCompliance!$G$2:$G$455,"*Completed*", HCBSCompliance!$BC$2:$BC$455,"*NotMet*")   + COUNTIFS(HCBSCompliance!$I$2:$I$455,$A31, HCBSCompliance!$D$2:$D$455, "*505*", HCBSCompliance!$G$2:$G$455,"*Completed*", HCBSCompliance!$BC$2:$BC$455,"*NotMet*") + COUNTIFS(HCBSCompliance!$I$2:$I$455,$A31, HCBSCompliance!$D$2:$D$455, "*510*", HCBSCompliance!$G$2:$G$455,"*Completed*", HCBSCompliance!$BC$2:$BC$455,"*NotMet*") + COUNTIFS(HCBSCompliance!$I$2:$I$455,$A31, HCBSCompliance!$D$2:$D$455, "*515*", HCBSCompliance!$G$2:$G$455,"*Completed*", HCBSCompliance!$BC$2:$BC$455,"*NotMet*") + COUNTIFS(HCBSCompliance!$I$2:$I$455,$A31, HCBSCompliance!$D$2:$D$455, "*855*", HCBSCompliance!$G$2:$G$455,"*Completed*", HCBSCompliance!$BC$2:$BC$455,"*NotMet*")+ COUNTIFS(HCBSCompliance!$I$2:$I$455,$A31, HCBSCompliance!$D$2:$D$455, "028", HCBSCompliance!$G$2:$G$455,"*Submitted*", HCBSCompliance!$BC$2:$BC$455,"*NotMet*") + COUNTIFS(HCBSCompliance!$I$2:$I$455,$A31, HCBSCompliance!$D$2:$D$455, "055", HCBSCompliance!$G$2:$G$455,"*Submitted*", HCBSCompliance!$BC$2:$BC$455,"*NotMet*") + COUNTIFS(HCBSCompliance!$I$2:$I$455,$A31, HCBSCompliance!$D$2:$D$455, "*63*", HCBSCompliance!$G$2:$G$455,"*Submitted*", HCBSCompliance!$BC$2:$BC$455,"*NotMet*") + COUNTIFS(HCBSCompliance!$I$2:$I$455,$A31, HCBSCompliance!$D$2:$D$455, "*475*", HCBSCompliance!$G$2:$G$455,"*Submitted*", HCBSCompliance!$BC$2:$BC$455,"*NotMet*") + COUNTIFS(HCBSCompliance!$I$2:$I$455,$A31, HCBSCompliance!$D$2:$D$455, "*505*", HCBSCompliance!$G$2:$G$455,"*Submitted*", HCBSCompliance!$BC$2:$BC$455,"*NotMet*") + COUNTIFS(HCBSCompliance!$I$2:$I$455,$A31, HCBSCompliance!$D$2:$D$455, "*510*", HCBSCompliance!$G$2:$G$455,"*Submitted*", HCBSCompliance!$BC$2:$BC$455,"*NotMet*") + COUNTIFS(HCBSCompliance!$I$2:$I$455,$A31, HCBSCompliance!$D$2:$D$455, "*515*", HCBSCompliance!$G$2:$G$455,"*Submitted*", HCBSCompliance!$BC$2:$BC$455,"*NotMet*")+ COUNTIFS(HCBSCompliance!$I$2:$I$455,$A31, HCBSCompliance!$D$2:$D$455, "*855*", HCBSCompliance!$G$2:$G$455,"*Submitted*", HCBSCompliance!$BC$2:$BC$455,"*NotMet*")</f>
        <v>0</v>
      </c>
      <c r="J31" s="55">
        <f>COUNTIFS(HCBSCompliance!$I$2:$I$455,$A31, HCBSCompliance!$D$2:$D$455, "028", HCBSCompliance!$G$2:$G$455,"*Completed*", HCBSCompliance!$BI$2:$BI$455,"*No*")   + COUNTIFS(HCBSCompliance!$I$2:$I$455,$A31, HCBSCompliance!$D$2:$D$455, "055", HCBSCompliance!$G$2:$G$455,"*Completed*", HCBSCompliance!$BI$2:$BI$455,"*No*")   + COUNTIFS(HCBSCompliance!$I$2:$I$455,$A31, HCBSCompliance!$D$2:$D$455, "*63*", HCBSCompliance!$G$2:$G$455,"*Completed*", HCBSCompliance!$BI$2:$BI$455,"*No*")   + COUNTIFS(HCBSCompliance!$I$2:$I$455,$A31, HCBSCompliance!$D$2:$D$455, "*475*", HCBSCompliance!$G$2:$G$455,"*Completed*", HCBSCompliance!$BI$2:$BI$455,"*No*")   + COUNTIFS(HCBSCompliance!$I$2:$I$455,$A31, HCBSCompliance!$D$2:$D$455, "*505*", HCBSCompliance!$G$2:$G$455,"*Completed*", HCBSCompliance!$BI$2:$BI$455,"*No*") + COUNTIFS(HCBSCompliance!$I$2:$I$455,$A31, HCBSCompliance!$D$2:$D$455, "*510*", HCBSCompliance!$G$2:$G$455,"*Completed*", HCBSCompliance!$BI$2:$BI$455,"*No*") + COUNTIFS(HCBSCompliance!$I$2:$I$455,$A31, HCBSCompliance!$D$2:$D$455, "*515*", HCBSCompliance!$G$2:$G$455,"*Completed*", HCBSCompliance!$BI$2:$BI$455,"*No*") + COUNTIFS(HCBSCompliance!$I$2:$I$455,$A31, HCBSCompliance!$D$2:$D$455, "*855*", HCBSCompliance!$G$2:$G$455,"*Completed*", HCBSCompliance!$BI$2:$BI$455,"*No*")+ COUNTIFS(HCBSCompliance!$I$2:$I$455,$A31, HCBSCompliance!$D$2:$D$455, "028", HCBSCompliance!$G$2:$G$455,"*Submitted*", HCBSCompliance!$BI$2:$BI$455,"*No*") + COUNTIFS(HCBSCompliance!$I$2:$I$455,$A31, HCBSCompliance!$D$2:$D$455, "055", HCBSCompliance!$G$2:$G$455,"*Submitted*", HCBSCompliance!$BI$2:$BI$455,"*No*") + COUNTIFS(HCBSCompliance!$I$2:$I$455,$A31, HCBSCompliance!$D$2:$D$455, "*63*", HCBSCompliance!$G$2:$G$455,"*Submitted*", HCBSCompliance!$BI$2:$BI$455,"*No*") + COUNTIFS(HCBSCompliance!$I$2:$I$455,$A31, HCBSCompliance!$D$2:$D$455, "*475*", HCBSCompliance!$G$2:$G$455,"*Submitted*", HCBSCompliance!$BI$2:$BI$455,"*No*") + COUNTIFS(HCBSCompliance!$I$2:$I$455,$A31, HCBSCompliance!$D$2:$D$455, "*505*", HCBSCompliance!$G$2:$G$455,"*Submitted*", HCBSCompliance!$BI$2:$BI$455,"*No*") + COUNTIFS(HCBSCompliance!$I$2:$I$455,$A31, HCBSCompliance!$D$2:$D$455, "*510*", HCBSCompliance!$G$2:$G$455,"*Submitted*", HCBSCompliance!$BI$2:$BI$455,"*No*") + COUNTIFS(HCBSCompliance!$I$2:$I$455,$A31, HCBSCompliance!$D$2:$D$455, "*515*", HCBSCompliance!$G$2:$G$455,"*Submitted*", HCBSCompliance!$BI$2:$BI$455,"*No*")+ COUNTIFS(HCBSCompliance!$I$2:$I$455,$A31, HCBSCompliance!$D$2:$D$455, "*855*", HCBSCompliance!$G$2:$G$455,"*Submitted*", HCBSCompliance!$BI$2:$BI$455,"*No*")  + COUNTIFS(HCBSCompliance!$I$2:$I$455,$A31, HCBSCompliance!$D$2:$D$455, "028", HCBSCompliance!$G$2:$G$455,"*Completed*", HCBSCompliance!$BI$2:$BI$455,"*No*")   + COUNTIFS(HCBSCompliance!$I$2:$I$455,$A31, HCBSCompliance!$D$2:$D$455, "055", HCBSCompliance!$G$2:$G$455,"*Completed*", HCBSCompliance!$BI$2:$BI$455,"*No*")   + COUNTIFS(HCBSCompliance!$I$2:$I$455,$A31, HCBSCompliance!$D$2:$D$455, "*63*", HCBSCompliance!$G$2:$G$455,"*Completed*", HCBSCompliance!$BI$2:$BI$455,"*No*")   + COUNTIFS(HCBSCompliance!$I$2:$I$455,$A31, HCBSCompliance!$D$2:$D$455, "*475*", HCBSCompliance!$G$2:$G$455,"*Completed*", HCBSCompliance!$BI$2:$BI$455,"*No*")   + COUNTIFS(HCBSCompliance!$I$2:$I$455,$A31, HCBSCompliance!$D$2:$D$455, "*505*", HCBSCompliance!$G$2:$G$455,"*Completed*", HCBSCompliance!$BI$2:$BI$455,"*No*") + COUNTIFS(HCBSCompliance!$I$2:$I$455,$A31, HCBSCompliance!$D$2:$D$455, "*510*", HCBSCompliance!$G$2:$G$455,"*Completed*", HCBSCompliance!$BI$2:$BI$455,"*No*") + COUNTIFS(HCBSCompliance!$I$2:$I$455,$A31, HCBSCompliance!$D$2:$D$455, "*515*", HCBSCompliance!$G$2:$G$455,"*Completed*", HCBSCompliance!$BI$2:$BI$455,"*No*") + COUNTIFS(HCBSCompliance!$I$2:$I$455,$A31, HCBSCompliance!$D$2:$D$455, "*855*", HCBSCompliance!$G$2:$G$455,"*Completed*", HCBSCompliance!$BI$2:$BI$455,"*No*")+ COUNTIFS(HCBSCompliance!$I$2:$I$455,$A31, HCBSCompliance!$D$2:$D$455, "028", HCBSCompliance!$G$2:$G$455,"*Submitted*", HCBSCompliance!$BI$2:$BI$455,"*No*") + COUNTIFS(HCBSCompliance!$I$2:$I$455,$A31, HCBSCompliance!$D$2:$D$455, "055", HCBSCompliance!$G$2:$G$455,"*Submitted*", HCBSCompliance!$BI$2:$BI$455,"*No*") + COUNTIFS(HCBSCompliance!$I$2:$I$455,$A31, HCBSCompliance!$D$2:$D$455, "*63*", HCBSCompliance!$G$2:$G$455,"*Submitted*", HCBSCompliance!$BI$2:$BI$455,"*No*") + COUNTIFS(HCBSCompliance!$I$2:$I$455,$A31, HCBSCompliance!$D$2:$D$455, "*475*", HCBSCompliance!$G$2:$G$455,"*Submitted*", HCBSCompliance!$BI$2:$BI$455,"*No*") + COUNTIFS(HCBSCompliance!$I$2:$I$455,$A31, HCBSCompliance!$D$2:$D$455, "*505*", HCBSCompliance!$G$2:$G$455,"*Submitted*", HCBSCompliance!$BI$2:$BI$455,"*No*") + COUNTIFS(HCBSCompliance!$I$2:$I$455,$A31, HCBSCompliance!$D$2:$D$455, "*510*", HCBSCompliance!$G$2:$G$455,"*Submitted*", HCBSCompliance!$BI$2:$BI$455,"*No*") + COUNTIFS(HCBSCompliance!$I$2:$I$455,$A31, HCBSCompliance!$D$2:$D$455, "*515*", HCBSCompliance!$G$2:$G$455,"*Submitted*", HCBSCompliance!$BI$2:$BI$455,"*No*")+ COUNTIFS(HCBSCompliance!$I$2:$I$455,$A31, HCBSCompliance!$D$2:$D$455, "*855*", HCBSCompliance!$G$2:$G$455,"*Submitted*", HCBSCompliance!$BI$2:$BI$455,"*No*")</f>
        <v>0</v>
      </c>
      <c r="K31" s="55">
        <f>COUNTIFS(HCBSCompliance!$I$2:$I$455,$A31, HCBSCompliance!$D$2:$D$455, "028", HCBSCompliance!$G$2:$G$455,"*Completed*", HCBSCompliance!$CK$2:$CK$455,"*No*")   + COUNTIFS(HCBSCompliance!$I$2:$I$455,$A31, HCBSCompliance!$D$2:$D$455, "055", HCBSCompliance!$G$2:$G$455,"*Completed*", HCBSCompliance!$CK$2:$CK$455,"*No*")   + COUNTIFS(HCBSCompliance!$I$2:$I$455,$A31, HCBSCompliance!$D$2:$D$455, "*63*", HCBSCompliance!$G$2:$G$455,"*Completed*", HCBSCompliance!$CK$2:$CK$455,"*No*")   + COUNTIFS(HCBSCompliance!$I$2:$I$455,$A31, HCBSCompliance!$D$2:$D$455, "*475*", HCBSCompliance!$G$2:$G$455,"*Completed*", HCBSCompliance!$CK$2:$CK$455,"*No*")   + COUNTIFS(HCBSCompliance!$I$2:$I$455,$A31, HCBSCompliance!$D$2:$D$455, "*505*", HCBSCompliance!$G$2:$G$455,"*Completed*", HCBSCompliance!$CK$2:$CK$455,"*No*") + COUNTIFS(HCBSCompliance!$I$2:$I$455,$A31, HCBSCompliance!$D$2:$D$455, "*510*", HCBSCompliance!$G$2:$G$455,"*Completed*", HCBSCompliance!$CK$2:$CK$455,"*No*") + COUNTIFS(HCBSCompliance!$I$2:$I$455,$A31, HCBSCompliance!$D$2:$D$455, "*515*", HCBSCompliance!$G$2:$G$455,"*Completed*", HCBSCompliance!$CK$2:$CK$455,"*No*") + COUNTIFS(HCBSCompliance!$I$2:$I$455,$A31, HCBSCompliance!$D$2:$D$455, "*855*", HCBSCompliance!$G$2:$G$455,"*Completed*", HCBSCompliance!$CK$2:$CK$455,"*No*")+ COUNTIFS(HCBSCompliance!$I$2:$I$455,$A31, HCBSCompliance!$D$2:$D$455, "028", HCBSCompliance!$G$2:$G$455,"*Submitted*", HCBSCompliance!$CK$2:$CK$455,"*No*") + COUNTIFS(HCBSCompliance!$I$2:$I$455,$A31, HCBSCompliance!$D$2:$D$455, "055", HCBSCompliance!$G$2:$G$455,"*Submitted*", HCBSCompliance!$CK$2:$CK$455,"*No*") + COUNTIFS(HCBSCompliance!$I$2:$I$455,$A31, HCBSCompliance!$D$2:$D$455, "*63*", HCBSCompliance!$G$2:$G$455,"*Submitted*", HCBSCompliance!$CK$2:$CK$455,"*No*") + COUNTIFS(HCBSCompliance!$I$2:$I$455,$A31, HCBSCompliance!$D$2:$D$455, "*475*", HCBSCompliance!$G$2:$G$455,"*Submitted*", HCBSCompliance!$CK$2:$CK$455,"*No*") + COUNTIFS(HCBSCompliance!$I$2:$I$455,$A31, HCBSCompliance!$D$2:$D$455, "*505*", HCBSCompliance!$G$2:$G$455,"*Submitted*", HCBSCompliance!$CK$2:$CK$455,"*No*") + COUNTIFS(HCBSCompliance!$I$2:$I$455,$A31, HCBSCompliance!$D$2:$D$455, "*510*", HCBSCompliance!$G$2:$G$455,"*Submitted*", HCBSCompliance!$CK$2:$CK$455,"*No*") + COUNTIFS(HCBSCompliance!$I$2:$I$455,$A31, HCBSCompliance!$D$2:$D$455, "*515*", HCBSCompliance!$G$2:$G$455,"*Submitted*", HCBSCompliance!$CK$2:$CK$455,"*No*")+ COUNTIFS(HCBSCompliance!$I$2:$I$455,$A31, HCBSCompliance!$D$2:$D$455, "*855*", HCBSCompliance!$G$2:$G$455,"*Submitted*", HCBSCompliance!$CK$2:$CK$455,"*No*")  + COUNTIFS(HCBSCompliance!$I$2:$I$455,$A31, HCBSCompliance!$D$2:$D$455, "028", HCBSCompliance!$G$2:$G$455,"*Completed*", HCBSCompliance!$CK$2:$CK$455,"*No*")   + COUNTIFS(HCBSCompliance!$I$2:$I$455,$A31, HCBSCompliance!$D$2:$D$455, "055", HCBSCompliance!$G$2:$G$455,"*Completed*", HCBSCompliance!$CK$2:$CK$455,"*No*")   + COUNTIFS(HCBSCompliance!$I$2:$I$455,$A31, HCBSCompliance!$D$2:$D$455, "*63*", HCBSCompliance!$G$2:$G$455,"*Completed*", HCBSCompliance!$CK$2:$CK$455,"*No*")   + COUNTIFS(HCBSCompliance!$I$2:$I$455,$A31, HCBSCompliance!$D$2:$D$455, "*475*", HCBSCompliance!$G$2:$G$455,"*Completed*", HCBSCompliance!$CK$2:$CK$455,"*No*")   + COUNTIFS(HCBSCompliance!$I$2:$I$455,$A31, HCBSCompliance!$D$2:$D$455, "*505*", HCBSCompliance!$G$2:$G$455,"*Completed*", HCBSCompliance!$CK$2:$CK$455,"*No*") + COUNTIFS(HCBSCompliance!$I$2:$I$455,$A31, HCBSCompliance!$D$2:$D$455, "*510*", HCBSCompliance!$G$2:$G$455,"*Completed*", HCBSCompliance!$CK$2:$CK$455,"*No*") + COUNTIFS(HCBSCompliance!$I$2:$I$455,$A31, HCBSCompliance!$D$2:$D$455, "*515*", HCBSCompliance!$G$2:$G$455,"*Completed*", HCBSCompliance!$CK$2:$CK$455,"*No*") + COUNTIFS(HCBSCompliance!$I$2:$I$455,$A31, HCBSCompliance!$D$2:$D$455, "*855*", HCBSCompliance!$G$2:$G$455,"*Completed*", HCBSCompliance!$CK$2:$CK$455,"*No*")+ COUNTIFS(HCBSCompliance!$I$2:$I$455,$A31, HCBSCompliance!$D$2:$D$455, "028", HCBSCompliance!$G$2:$G$455,"*Submitted*", HCBSCompliance!$CK$2:$CK$455,"*No*") + COUNTIFS(HCBSCompliance!$I$2:$I$455,$A31, HCBSCompliance!$D$2:$D$455, "055", HCBSCompliance!$G$2:$G$455,"*Submitted*", HCBSCompliance!$CK$2:$CK$455,"*No*") + COUNTIFS(HCBSCompliance!$I$2:$I$455,$A31, HCBSCompliance!$D$2:$D$455, "*63*", HCBSCompliance!$G$2:$G$455,"*Submitted*", HCBSCompliance!$CK$2:$CK$455,"*No*") + COUNTIFS(HCBSCompliance!$I$2:$I$455,$A31, HCBSCompliance!$D$2:$D$455, "*475*", HCBSCompliance!$G$2:$G$455,"*Submitted*", HCBSCompliance!$CK$2:$CK$455,"*No*") + COUNTIFS(HCBSCompliance!$I$2:$I$455,$A31, HCBSCompliance!$D$2:$D$455, "*505*", HCBSCompliance!$G$2:$G$455,"*Submitted*", HCBSCompliance!$CK$2:$CK$455,"*No*") + COUNTIFS(HCBSCompliance!$I$2:$I$455,$A31, HCBSCompliance!$D$2:$D$455, "*510*", HCBSCompliance!$G$2:$G$455,"*Submitted*", HCBSCompliance!$CK$2:$CK$455,"*No*") + COUNTIFS(HCBSCompliance!$I$2:$I$455,$A31, HCBSCompliance!$D$2:$D$455, "*515*", HCBSCompliance!$G$2:$G$455,"*Submitted*", HCBSCompliance!$CK$2:$CK$455,"*No*")+ COUNTIFS(HCBSCompliance!$I$2:$I$455,$A31, HCBSCompliance!$D$2:$D$455, "*855*", HCBSCompliance!$G$2:$G$455,"*Submitted*", HCBSCompliance!$CK$2:$CK$455,"*No*")</f>
        <v>0</v>
      </c>
      <c r="L31" s="55">
        <f>COUNTIFS(HCBSCompliance!$I$2:$I$455,$A31, HCBSCompliance!$D$2:$D$455, "028", HCBSCompliance!$G$2:$G$455,"*Completed*", HCBSCompliance!$CY$2:$CY$455,"*No*")   + COUNTIFS(HCBSCompliance!$I$2:$I$455,$A31, HCBSCompliance!$D$2:$D$455, "055", HCBSCompliance!$G$2:$G$455,"*Completed*", HCBSCompliance!$CY$2:$CY$455,"*No*")   + COUNTIFS(HCBSCompliance!$I$2:$I$455,$A31, HCBSCompliance!$D$2:$D$455, "*63*", HCBSCompliance!$G$2:$G$455,"*Completed*", HCBSCompliance!$CY$2:$CY$455,"*No*")   + COUNTIFS(HCBSCompliance!$I$2:$I$455,$A31, HCBSCompliance!$D$2:$D$455, "*475*", HCBSCompliance!$G$2:$G$455,"*Completed*", HCBSCompliance!$CY$2:$CY$455,"*No*")   + COUNTIFS(HCBSCompliance!$I$2:$I$455,$A31, HCBSCompliance!$D$2:$D$455, "*505*", HCBSCompliance!$G$2:$G$455,"*Completed*", HCBSCompliance!$CY$2:$CY$455,"*No*") + COUNTIFS(HCBSCompliance!$I$2:$I$455,$A31, HCBSCompliance!$D$2:$D$455, "*510*", HCBSCompliance!$G$2:$G$455,"*Completed*", HCBSCompliance!$CY$2:$CY$455,"*No*") + COUNTIFS(HCBSCompliance!$I$2:$I$455,$A31, HCBSCompliance!$D$2:$D$455, "*515*", HCBSCompliance!$G$2:$G$455,"*Completed*", HCBSCompliance!$CY$2:$CY$455,"*No*") + COUNTIFS(HCBSCompliance!$I$2:$I$455,$A31, HCBSCompliance!$D$2:$D$455, "*855*", HCBSCompliance!$G$2:$G$455,"*Completed*", HCBSCompliance!$CY$2:$CY$455,"*No*")+ COUNTIFS(HCBSCompliance!$I$2:$I$455,$A31, HCBSCompliance!$D$2:$D$455, "028", HCBSCompliance!$G$2:$G$455,"*Submitted*", HCBSCompliance!$CY$2:$CY$455,"*No*") + COUNTIFS(HCBSCompliance!$I$2:$I$455,$A31, HCBSCompliance!$D$2:$D$455, "055", HCBSCompliance!$G$2:$G$455,"*Submitted*", HCBSCompliance!$CY$2:$CY$455,"*No*") + COUNTIFS(HCBSCompliance!$I$2:$I$455,$A31, HCBSCompliance!$D$2:$D$455, "*63*", HCBSCompliance!$G$2:$G$455,"*Submitted*", HCBSCompliance!$CY$2:$CY$455,"*No*") + COUNTIFS(HCBSCompliance!$I$2:$I$455,$A31, HCBSCompliance!$D$2:$D$455, "*475*", HCBSCompliance!$G$2:$G$455,"*Submitted*", HCBSCompliance!$CY$2:$CY$455,"*No*") + COUNTIFS(HCBSCompliance!$I$2:$I$455,$A31, HCBSCompliance!$D$2:$D$455, "*505*", HCBSCompliance!$G$2:$G$455,"*Submitted*", HCBSCompliance!$CY$2:$CY$455,"*No*") + COUNTIFS(HCBSCompliance!$I$2:$I$455,$A31, HCBSCompliance!$D$2:$D$455, "*510*", HCBSCompliance!$G$2:$G$455,"*Submitted*", HCBSCompliance!$CY$2:$CY$455,"*No*") + COUNTIFS(HCBSCompliance!$I$2:$I$455,$A31, HCBSCompliance!$D$2:$D$455, "*515*", HCBSCompliance!$G$2:$G$455,"*Submitted*", HCBSCompliance!$CY$2:$CY$455,"*No*")+ COUNTIFS(HCBSCompliance!$I$2:$I$455,$A31, HCBSCompliance!$D$2:$D$455, "*855*", HCBSCompliance!$G$2:$G$455,"*Submitted*", HCBSCompliance!$CY$2:$CY$455,"*No*")  + COUNTIFS(HCBSCompliance!$I$2:$I$455,$A31, HCBSCompliance!$D$2:$D$455, "028", HCBSCompliance!$G$2:$G$455,"*Completed*", HCBSCompliance!$CY$2:$CY$455,"*No*")   + COUNTIFS(HCBSCompliance!$I$2:$I$455,$A31, HCBSCompliance!$D$2:$D$455, "055", HCBSCompliance!$G$2:$G$455,"*Completed*", HCBSCompliance!$CY$2:$CY$455,"*No*")   + COUNTIFS(HCBSCompliance!$I$2:$I$455,$A31, HCBSCompliance!$D$2:$D$455, "*63*", HCBSCompliance!$G$2:$G$455,"*Completed*", HCBSCompliance!$CY$2:$CY$455,"*No*")   + COUNTIFS(HCBSCompliance!$I$2:$I$455,$A31, HCBSCompliance!$D$2:$D$455, "*475*", HCBSCompliance!$G$2:$G$455,"*Completed*", HCBSCompliance!$CY$2:$CY$455,"*No*")   + COUNTIFS(HCBSCompliance!$I$2:$I$455,$A31, HCBSCompliance!$D$2:$D$455, "*505*", HCBSCompliance!$G$2:$G$455,"*Completed*", HCBSCompliance!$CY$2:$CY$455,"*No*") + COUNTIFS(HCBSCompliance!$I$2:$I$455,$A31, HCBSCompliance!$D$2:$D$455, "*510*", HCBSCompliance!$G$2:$G$455,"*Completed*", HCBSCompliance!$CY$2:$CY$455,"*No*") + COUNTIFS(HCBSCompliance!$I$2:$I$455,$A31, HCBSCompliance!$D$2:$D$455, "*515*", HCBSCompliance!$G$2:$G$455,"*Completed*", HCBSCompliance!$CY$2:$CY$455,"*No*") + COUNTIFS(HCBSCompliance!$I$2:$I$455,$A31, HCBSCompliance!$D$2:$D$455, "*855*", HCBSCompliance!$G$2:$G$455,"*Completed*", HCBSCompliance!$CY$2:$CY$455,"*No*")+ COUNTIFS(HCBSCompliance!$I$2:$I$455,$A31, HCBSCompliance!$D$2:$D$455, "028", HCBSCompliance!$G$2:$G$455,"*Submitted*", HCBSCompliance!$CY$2:$CY$455,"*No*") + COUNTIFS(HCBSCompliance!$I$2:$I$455,$A31, HCBSCompliance!$D$2:$D$455, "055", HCBSCompliance!$G$2:$G$455,"*Submitted*", HCBSCompliance!$CY$2:$CY$455,"*No*") + COUNTIFS(HCBSCompliance!$I$2:$I$455,$A31, HCBSCompliance!$D$2:$D$455, "*63*", HCBSCompliance!$G$2:$G$455,"*Submitted*", HCBSCompliance!$CY$2:$CY$455,"*No*") + COUNTIFS(HCBSCompliance!$I$2:$I$455,$A31, HCBSCompliance!$D$2:$D$455, "*475*", HCBSCompliance!$G$2:$G$455,"*Submitted*", HCBSCompliance!$CY$2:$CY$455,"*No*") + COUNTIFS(HCBSCompliance!$I$2:$I$455,$A31, HCBSCompliance!$D$2:$D$455, "*505*", HCBSCompliance!$G$2:$G$455,"*Submitted*", HCBSCompliance!$CY$2:$CY$455,"*No*") + COUNTIFS(HCBSCompliance!$I$2:$I$455,$A31, HCBSCompliance!$D$2:$D$455, "*510*", HCBSCompliance!$G$2:$G$455,"*Submitted*", HCBSCompliance!$CY$2:$CY$455,"*No*") + COUNTIFS(HCBSCompliance!$I$2:$I$455,$A31, HCBSCompliance!$D$2:$D$455, "*515*", HCBSCompliance!$G$2:$G$455,"*Submitted*", HCBSCompliance!$CY$2:$CY$455,"*No*")+ COUNTIFS(HCBSCompliance!$I$2:$I$455,$A31, HCBSCompliance!$D$2:$D$455, "*855*", HCBSCompliance!$G$2:$G$455,"*Submitted*", HCBSCompliance!$CY$2:$CY$455,"*No*")</f>
        <v>0</v>
      </c>
      <c r="M31" s="55">
        <f>COUNTIFS(HCBSCompliance!$I$2:$I$455,$A31, HCBSCompliance!$D$2:$D$455, "028", HCBSCompliance!$G$2:$G$455,"*Completed*", HCBSCompliance!$DI$2:$DI$455,"*No*")   + COUNTIFS(HCBSCompliance!$I$2:$I$455,$A31, HCBSCompliance!$D$2:$D$455, "055", HCBSCompliance!$G$2:$G$455,"*Completed*", HCBSCompliance!$DI$2:$DI$455,"*No*")   + COUNTIFS(HCBSCompliance!$I$2:$I$455,$A31, HCBSCompliance!$D$2:$D$455, "*63*", HCBSCompliance!$G$2:$G$455,"*Completed*", HCBSCompliance!$DI$2:$DI$455,"*No*")   + COUNTIFS(HCBSCompliance!$I$2:$I$455,$A31, HCBSCompliance!$D$2:$D$455, "*475*", HCBSCompliance!$G$2:$G$455,"*Completed*", HCBSCompliance!$DI$2:$DI$455,"*No*")   + COUNTIFS(HCBSCompliance!$I$2:$I$455,$A31, HCBSCompliance!$D$2:$D$455, "*505*", HCBSCompliance!$G$2:$G$455,"*Completed*", HCBSCompliance!$DI$2:$DI$455,"*No*") + COUNTIFS(HCBSCompliance!$I$2:$I$455,$A31, HCBSCompliance!$D$2:$D$455, "*510*", HCBSCompliance!$G$2:$G$455,"*Completed*", HCBSCompliance!$DI$2:$DI$455,"*No*") + COUNTIFS(HCBSCompliance!$I$2:$I$455,$A31, HCBSCompliance!$D$2:$D$455, "*515*", HCBSCompliance!$G$2:$G$455,"*Completed*", HCBSCompliance!$DI$2:$DI$455,"*No*") + COUNTIFS(HCBSCompliance!$I$2:$I$455,$A31, HCBSCompliance!$D$2:$D$455, "*855*", HCBSCompliance!$G$2:$G$455,"*Completed*", HCBSCompliance!$DI$2:$DI$455,"*No*")+ COUNTIFS(HCBSCompliance!$I$2:$I$455,$A31, HCBSCompliance!$D$2:$D$455, "028", HCBSCompliance!$G$2:$G$455,"*Submitted*", HCBSCompliance!$DI$2:$DI$455,"*No*") + COUNTIFS(HCBSCompliance!$I$2:$I$455,$A31, HCBSCompliance!$D$2:$D$455, "055", HCBSCompliance!$G$2:$G$455,"*Submitted*", HCBSCompliance!$DI$2:$DI$455,"*No*") + COUNTIFS(HCBSCompliance!$I$2:$I$455,$A31, HCBSCompliance!$D$2:$D$455, "*63*", HCBSCompliance!$G$2:$G$455,"*Submitted*", HCBSCompliance!$DI$2:$DI$455,"*No*") + COUNTIFS(HCBSCompliance!$I$2:$I$455,$A31, HCBSCompliance!$D$2:$D$455, "*475*", HCBSCompliance!$G$2:$G$455,"*Submitted*", HCBSCompliance!$DI$2:$DI$455,"*No*") + COUNTIFS(HCBSCompliance!$I$2:$I$455,$A31, HCBSCompliance!$D$2:$D$455, "*505*", HCBSCompliance!$G$2:$G$455,"*Submitted*", HCBSCompliance!$DI$2:$DI$455,"*No*") + COUNTIFS(HCBSCompliance!$I$2:$I$455,$A31, HCBSCompliance!$D$2:$D$455, "*510*", HCBSCompliance!$G$2:$G$455,"*Submitted*", HCBSCompliance!$DI$2:$DI$455,"*No*") + COUNTIFS(HCBSCompliance!$I$2:$I$455,$A31, HCBSCompliance!$D$2:$D$455, "*515*", HCBSCompliance!$G$2:$G$455,"*Submitted*", HCBSCompliance!$DI$2:$DI$455,"*No*")+ COUNTIFS(HCBSCompliance!$I$2:$I$455,$A31, HCBSCompliance!$D$2:$D$455, "*855*", HCBSCompliance!$G$2:$G$455,"*Submitted*", HCBSCompliance!$DI$2:$DI$455,"*No*")  + COUNTIFS(HCBSCompliance!$I$2:$I$455,$A31, HCBSCompliance!$D$2:$D$455, "028", HCBSCompliance!$G$2:$G$455,"*Completed*", HCBSCompliance!$DI$2:$DI$455,"*No*")   + COUNTIFS(HCBSCompliance!$I$2:$I$455,$A31, HCBSCompliance!$D$2:$D$455, "055", HCBSCompliance!$G$2:$G$455,"*Completed*", HCBSCompliance!$DI$2:$DI$455,"*No*")   + COUNTIFS(HCBSCompliance!$I$2:$I$455,$A31, HCBSCompliance!$D$2:$D$455, "*63*", HCBSCompliance!$G$2:$G$455,"*Completed*", HCBSCompliance!$DI$2:$DI$455,"*No*")   + COUNTIFS(HCBSCompliance!$I$2:$I$455,$A31, HCBSCompliance!$D$2:$D$455, "*475*", HCBSCompliance!$G$2:$G$455,"*Completed*", HCBSCompliance!$DI$2:$DI$455,"*No*")   + COUNTIFS(HCBSCompliance!$I$2:$I$455,$A31, HCBSCompliance!$D$2:$D$455, "*505*", HCBSCompliance!$G$2:$G$455,"*Completed*", HCBSCompliance!$DI$2:$DI$455,"*No*") + COUNTIFS(HCBSCompliance!$I$2:$I$455,$A31, HCBSCompliance!$D$2:$D$455, "*510*", HCBSCompliance!$G$2:$G$455,"*Completed*", HCBSCompliance!$DI$2:$DI$455,"*No*") + COUNTIFS(HCBSCompliance!$I$2:$I$455,$A31, HCBSCompliance!$D$2:$D$455, "*515*", HCBSCompliance!$G$2:$G$455,"*Completed*", HCBSCompliance!$DI$2:$DI$455,"*No*") + COUNTIFS(HCBSCompliance!$I$2:$I$455,$A31, HCBSCompliance!$D$2:$D$455, "*855*", HCBSCompliance!$G$2:$G$455,"*Completed*", HCBSCompliance!$DI$2:$DI$455,"*No*")+ COUNTIFS(HCBSCompliance!$I$2:$I$455,$A31, HCBSCompliance!$D$2:$D$455, "028", HCBSCompliance!$G$2:$G$455,"*Submitted*", HCBSCompliance!$DI$2:$DI$455,"*No*") + COUNTIFS(HCBSCompliance!$I$2:$I$455,$A31, HCBSCompliance!$D$2:$D$455, "055", HCBSCompliance!$G$2:$G$455,"*Submitted*", HCBSCompliance!$DI$2:$DI$455,"*No*") + COUNTIFS(HCBSCompliance!$I$2:$I$455,$A31, HCBSCompliance!$D$2:$D$455, "*63*", HCBSCompliance!$G$2:$G$455,"*Submitted*", HCBSCompliance!$DI$2:$DI$455,"*No*") + COUNTIFS(HCBSCompliance!$I$2:$I$455,$A31, HCBSCompliance!$D$2:$D$455, "*475*", HCBSCompliance!$G$2:$G$455,"*Submitted*", HCBSCompliance!$DI$2:$DI$455,"*No*") + COUNTIFS(HCBSCompliance!$I$2:$I$455,$A31, HCBSCompliance!$D$2:$D$455, "*505*", HCBSCompliance!$G$2:$G$455,"*Submitted*", HCBSCompliance!$DI$2:$DI$455,"*No*") + COUNTIFS(HCBSCompliance!$I$2:$I$455,$A31, HCBSCompliance!$D$2:$D$455, "*510*", HCBSCompliance!$G$2:$G$455,"*Submitted*", HCBSCompliance!$DI$2:$DI$455,"*No*") + COUNTIFS(HCBSCompliance!$I$2:$I$455,$A31, HCBSCompliance!$D$2:$D$455, "*515*", HCBSCompliance!$G$2:$G$455,"*Submitted*", HCBSCompliance!$DI$2:$DI$455,"*No*")+ COUNTIFS(HCBSCompliance!$I$2:$I$455,$A31, HCBSCompliance!$D$2:$D$455, "*855*", HCBSCompliance!$G$2:$G$455,"*Submitted*", HCBSCompliance!$DI$2:$DI$455,"*No*")</f>
        <v>0</v>
      </c>
    </row>
    <row r="32" spans="1:64" hidden="1" x14ac:dyDescent="0.2">
      <c r="A32" s="54" t="s">
        <v>210</v>
      </c>
      <c r="B32" s="55">
        <f>COUNTIFS(HCBSCompliance!$I$2:$I$455,$A32, HCBSCompliance!$D$2:$D$455, "028")  +COUNTIFS(HCBSCompliance!$I$2:$I$455,$A32, HCBSCompliance!$D$2:$D$455, "055")  +COUNTIFS(HCBSCompliance!$I$2:$I$455,$A32, HCBSCompliance!$D$2:$D$455, "*63*")  +COUNTIFS(HCBSCompliance!$I$2:$I$455,$A32, HCBSCompliance!$D$2:$D$455, "*475*")  +COUNTIFS(HCBSCompliance!$I$2:$I$455,$A32, HCBSCompliance!$D$2:$D$455, "*505*")  +COUNTIFS(HCBSCompliance!$I$2:$I$455,$A32, HCBSCompliance!$D$2:$D$455, "*510*")  +COUNTIFS(HCBSCompliance!$I$2:$I$455,$A32, HCBSCompliance!$D$2:$D$455, "*515*") +COUNTIFS(HCBSCompliance!$I$2:$I$455,$A32, HCBSCompliance!$D$2:$D$455, "*855*")</f>
        <v>0</v>
      </c>
      <c r="C32" s="55">
        <f>COUNTIFS(HCBSCompliance!$I$2:$I$455,$A32, HCBSCompliance!$D$2:$D$455, "028", HCBSCompliance!$G$2:$G$455,"*Completed*")  +COUNTIFS(HCBSCompliance!$I$2:$I$455,$A32, HCBSCompliance!$D$2:$D$455, "055", HCBSCompliance!$G$2:$G$455,"*Completed*")  +COUNTIFS(HCBSCompliance!$I$2:$I$455,$A32, HCBSCompliance!$D$2:$D$455, "*63*", HCBSCompliance!$G$2:$G$455,"*Completed*")  +COUNTIFS(HCBSCompliance!$I$2:$I$455,$A32, HCBSCompliance!$D$2:$D$455, "*475*", HCBSCompliance!$G$2:$G$455,"*Completed*")  +COUNTIFS(HCBSCompliance!$I$2:$I$455,$A32, HCBSCompliance!$D$2:$D$455, "*505*", HCBSCompliance!$G$2:$G$455,"*Completed*")  +COUNTIFS(HCBSCompliance!$I$2:$I$455,$A32, HCBSCompliance!$D$2:$D$455, "*510*", HCBSCompliance!$G$2:$G$455,"*Completed*")  +COUNTIFS(HCBSCompliance!$I$2:$I$455,$A32, HCBSCompliance!$D$2:$D$455, "*515*", HCBSCompliance!$G$2:$G$455,"*Completed*")  +COUNTIFS(HCBSCompliance!$I$2:$I$455,$A32, HCBSCompliance!$D$2:$D$455, "*855*", HCBSCompliance!$G$2:$G$455,"*Completed*")+COUNTIFS(HCBSCompliance!$I$2:$I$455,$A32, HCBSCompliance!$D$2:$D$455, "028", HCBSCompliance!$G$2:$G$455,"*Submitted*")  +COUNTIFS(HCBSCompliance!$I$2:$I$455,$A32, HCBSCompliance!$D$2:$D$455, "055", HCBSCompliance!$G$2:$G$455,"*Submitted*")  +COUNTIFS(HCBSCompliance!$I$2:$I$455,$A32, HCBSCompliance!$D$2:$D$455, "*63*", HCBSCompliance!$G$2:$G$455,"*Submitted*")  +COUNTIFS(HCBSCompliance!$I$2:$I$455,$A32, HCBSCompliance!$D$2:$D$455, "*475*", HCBSCompliance!$G$2:$G$455,"*Submitted*")  +COUNTIFS(HCBSCompliance!$I$2:$I$455,$A32, HCBSCompliance!$D$2:$D$455, "*505*", HCBSCompliance!$G$2:$G$455,"*Submitted*")  +COUNTIFS(HCBSCompliance!$I$2:$I$455,$A32, HCBSCompliance!$D$2:$D$455, "*510*", HCBSCompliance!$G$2:$G$455,"*Submitted*")  +COUNTIFS(HCBSCompliance!$I$2:$I$455,$A32, HCBSCompliance!$D$2:$D$455, "*515*", HCBSCompliance!$G$2:$G$455,"*Submitted*")  +COUNTIFS(HCBSCompliance!$I$2:$I$455,$A32, HCBSCompliance!$D$2:$D$455, "*855*", HCBSCompliance!$G$2:$G$455,"*Submitted*")</f>
        <v>0</v>
      </c>
      <c r="D32" s="56" t="str">
        <f t="shared" si="2"/>
        <v>n/a</v>
      </c>
      <c r="E32" s="56" t="str">
        <f>IFERROR((COUNTIFS(HCBSCompliance!$I$2:$I$455,$A32, HCBSCompliance!$D$2:$D$455, "028", HCBSCompliance!$FA$2:$FA$455,"*no*", HCBSCompliance!$G$2:$G$455, "*Completed*") + COUNTIFS(HCBSCompliance!$I$2:$I$455,$A32, HCBSCompliance!$D$2:$D$455, "055", HCBSCompliance!$FA$2:$FA$455,"*no*", HCBSCompliance!$G$2:$G$455, "*Completed*") + COUNTIFS(HCBSCompliance!$I$2:$I$455,$A32, HCBSCompliance!$D$2:$D$455, "*63*", HCBSCompliance!$FA$2:$FA$455,"*no*", HCBSCompliance!$G$2:$G$455, "*Completed*") + COUNTIFS(HCBSCompliance!$I$2:$I$455,$A32, HCBSCompliance!$D$2:$D$455, "*475*", HCBSCompliance!$FA$2:$FA$455,"*no*", HCBSCompliance!$G$2:$G$455, "*Completed*") + COUNTIFS(HCBSCompliance!$I$2:$I$455,$A32, HCBSCompliance!$D$2:$D$455, "*505*", HCBSCompliance!$FA$2:$FA$455,"*no*", HCBSCompliance!$G$2:$G$455, "*Completed*") + COUNTIFS(HCBSCompliance!$I$2:$I$455,$A32, HCBSCompliance!$D$2:$D$455, "*510*", HCBSCompliance!$FA$2:$FA$455,"*no*", HCBSCompliance!$G$2:$G$455, "*Completed*") + COUNTIFS(HCBSCompliance!$I$2:$I$455,$A32, HCBSCompliance!$D$2:$D$455, "*515*", HCBSCompliance!$FA$2:$FA$455,"*no*", HCBSCompliance!$G$2:$G$455, "*Completed*") + COUNTIFS(HCBSCompliance!$I$2:$I$455,$A32, HCBSCompliance!$D$2:$D$455, "*855*", HCBSCompliance!$FA$2:$FA$455,"*no*", HCBSCompliance!$G$2:$G$455, "*Completed*") +COUNTIFS(HCBSCompliance!$I$2:$I$455,$A32, HCBSCompliance!$D$2:$D$455, "028", HCBSCompliance!$FA$2:$FA$455,"*no*", HCBSCompliance!$G$2:$G$455, "*Submitted*") + COUNTIFS(HCBSCompliance!$I$2:$I$455,$A32, HCBSCompliance!$D$2:$D$455, "055", HCBSCompliance!$FA$2:$FA$455,"*no*", HCBSCompliance!$G$2:$G$455, "*Submitted*") + COUNTIFS(HCBSCompliance!$I$2:$I$455,$A32, HCBSCompliance!$D$2:$D$455, "*63*", HCBSCompliance!$FA$2:$FA$455,"*no*", HCBSCompliance!$G$2:$G$455, "*Submitted*") + COUNTIFS(HCBSCompliance!$I$2:$I$455,$A32, HCBSCompliance!$D$2:$D$455, "*475*", HCBSCompliance!$FA$2:$FA$455,"*no*", HCBSCompliance!$G$2:$G$455, "*Submitted*") + COUNTIFS(HCBSCompliance!$I$2:$I$455,$A32, HCBSCompliance!$D$2:$D$455, "*505*", HCBSCompliance!$FA$2:$FA$455,"*no*", HCBSCompliance!$G$2:$G$455, "*Submitted*") + COUNTIFS(HCBSCompliance!$I$2:$I$455,$A32, HCBSCompliance!$D$2:$D$455, "*510*", HCBSCompliance!$FA$2:$FA$455,"*no*", HCBSCompliance!$G$2:$G$455, "*Submitted*") + COUNTIFS(HCBSCompliance!$I$2:$I$455,$A32, HCBSCompliance!$D$2:$D$455, "*515*", HCBSCompliance!$FA$2:$FA$455,"*no*", HCBSCompliance!$G$2:$G$455, "*Submitted*") + COUNTIFS(HCBSCompliance!$I$2:$I$455,$A32, HCBSCompliance!$D$2:$D$455, "*855*", HCBSCompliance!$FA$2:$FA$455,"*no*", HCBSCompliance!$G$2:$G$455, "*Submitted*") ) / $C32, "n/a")</f>
        <v>n/a</v>
      </c>
      <c r="F32" s="56" t="str">
        <f>IFERROR((COUNTIFS(HCBSCompliance!$I$2:$I$455,$A32, HCBSCompliance!$D$2:$D$455, "028", HCBSCompliance!$FA$2:$FA$455,"*yes*", HCBSCompliance!$G$2:$G$455, "*Completed*") + COUNTIFS(HCBSCompliance!$I$2:$I$455,$A32, HCBSCompliance!$D$2:$D$455, "055", HCBSCompliance!$FA$2:$FA$455,"*yes*", HCBSCompliance!$G$2:$G$455, "*Completed*") + COUNTIFS(HCBSCompliance!$I$2:$I$455,$A32, HCBSCompliance!$D$2:$D$455, "*63*", HCBSCompliance!$FA$2:$FA$455,"*yes*", HCBSCompliance!$G$2:$G$455, "*Completed*") + COUNTIFS(HCBSCompliance!$I$2:$I$455,$A32, HCBSCompliance!$D$2:$D$455, "*475*", HCBSCompliance!$FA$2:$FA$455,"*yes*", HCBSCompliance!$G$2:$G$455, "*Completed*") + COUNTIFS(HCBSCompliance!$I$2:$I$455,$A32, HCBSCompliance!$D$2:$D$455, "*505*", HCBSCompliance!$FA$2:$FA$455,"*yes*", HCBSCompliance!$G$2:$G$455, "*Completed*") + COUNTIFS(HCBSCompliance!$I$2:$I$455,$A32, HCBSCompliance!$D$2:$D$455, "*510*", HCBSCompliance!$FA$2:$FA$455,"*yes*", HCBSCompliance!$G$2:$G$455, "*Completed*") + COUNTIFS(HCBSCompliance!$I$2:$I$455,$A32, HCBSCompliance!$D$2:$D$455, "*515*", HCBSCompliance!$FA$2:$FA$455,"*yes*", HCBSCompliance!$G$2:$G$455, "*Completed*") + COUNTIFS(HCBSCompliance!$I$2:$I$455,$A32, HCBSCompliance!$D$2:$D$455, "*855*", HCBSCompliance!$FA$2:$FA$455,"*yes*", HCBSCompliance!$G$2:$G$455, "*Completed*") +COUNTIFS(HCBSCompliance!$I$2:$I$455,$A32, HCBSCompliance!$D$2:$D$455, "028", HCBSCompliance!$FA$2:$FA$455,"*yes*", HCBSCompliance!$G$2:$G$455, "*Submitted*") + COUNTIFS(HCBSCompliance!$I$2:$I$455,$A32, HCBSCompliance!$D$2:$D$455, "055", HCBSCompliance!$FA$2:$FA$455,"*yes*", HCBSCompliance!$G$2:$G$455, "*Submitted*") + COUNTIFS(HCBSCompliance!$I$2:$I$455,$A32, HCBSCompliance!$D$2:$D$455, "*63*", HCBSCompliance!$FA$2:$FA$455,"*yes*", HCBSCompliance!$G$2:$G$455, "*Submitted*") + COUNTIFS(HCBSCompliance!$I$2:$I$455,$A32, HCBSCompliance!$D$2:$D$455, "*475*", HCBSCompliance!$FA$2:$FA$455,"*yes*", HCBSCompliance!$G$2:$G$455, "*Submitted*") + COUNTIFS(HCBSCompliance!$I$2:$I$455,$A32, HCBSCompliance!$D$2:$D$455, "*505*", HCBSCompliance!$FA$2:$FA$455,"*yes*", HCBSCompliance!$G$2:$G$455, "*Submitted*") + COUNTIFS(HCBSCompliance!$I$2:$I$455,$A32, HCBSCompliance!$D$2:$D$455, "*510*", HCBSCompliance!$FA$2:$FA$455,"*yes*", HCBSCompliance!$G$2:$G$455, "*Submitted*") + COUNTIFS(HCBSCompliance!$I$2:$I$455,$A32, HCBSCompliance!$D$2:$D$455, "*515*", HCBSCompliance!$FA$2:$FA$455,"*yes*", HCBSCompliance!$G$2:$G$455, "*Submitted*") + COUNTIFS(HCBSCompliance!$I$2:$I$455,$A32, HCBSCompliance!$D$2:$D$455, "*855*", HCBSCompliance!$FA$2:$FA$455,"*yes*", HCBSCompliance!$G$2:$G$455, "*Submitted*") ) / $C32, "n/a")</f>
        <v>n/a</v>
      </c>
      <c r="G32" s="56" t="str">
        <f>IFERROR((COUNTIFS(HCBSCompliance!$D$2:$D$455, "028", HCBSCompliance!$I$2:$I$455, $A32, HCBSCompliance!$G$2:$G$455, "*Completed*", HCBSCompliance!$FE$2:$FE$455, "TRUE") + COUNTIFS(HCBSCompliance!$D$2:$D$455, "055", HCBSCompliance!$I$2:$I$455, $A32, HCBSCompliance!$G$2:$G$455, "*Completed*", HCBSCompliance!$FE$2:$FE$455, "TRUE") + COUNTIFS(HCBSCompliance!$D$2:$D$455, "*63*", HCBSCompliance!$I$2:$I$455, $A32, HCBSCompliance!$G$2:$G$455, "*Completed*", HCBSCompliance!$FE$2:$FE$455, "TRUE") + COUNTIFS(HCBSCompliance!$D$2:$D$455, "*475*", HCBSCompliance!$I$2:$I$455, $A32, HCBSCompliance!$G$2:$G$455, "*Completed*", HCBSCompliance!$FE$2:$FE$455, "TRUE") + COUNTIFS(HCBSCompliance!$D$2:$D$455, "*505*", HCBSCompliance!$I$2:$I$455, $A32, HCBSCompliance!$G$2:$G$455, "*Completed*", HCBSCompliance!$FE$2:$FE$455, "TRUE") + COUNTIFS(HCBSCompliance!$D$2:$D$455, "*510*", HCBSCompliance!$I$2:$I$455, $A32, HCBSCompliance!$G$2:$G$455, "*Completed*", HCBSCompliance!$FE$2:$FE$455, "TRUE") + COUNTIFS(HCBSCompliance!$D$2:$D$455, "*515*", HCBSCompliance!$I$2:$I$455, $A32, HCBSCompliance!$G$2:$G$455, "*Completed*", HCBSCompliance!$FE$2:$FE$455, "TRUE") + COUNTIFS(HCBSCompliance!$D$2:$D$455, "*855*", HCBSCompliance!$I$2:$I$455, $A32, HCBSCompliance!$G$2:$G$455, "*Submitted*", HCBSCompliance!$FE$2:$FE$455, "TRUE") +COUNTIFS(HCBSCompliance!$D$2:$D$455, "028", HCBSCompliance!$I$2:$I$455, $A32, HCBSCompliance!$G$2:$G$455, "*Submitted*", HCBSCompliance!$FE$2:$FE$455, "TRUE") + COUNTIFS(HCBSCompliance!$D$2:$D$455, "055", HCBSCompliance!$I$2:$I$455, $A32, HCBSCompliance!$G$2:$G$455, "*Submitted*", HCBSCompliance!$FE$2:$FE$455, "TRUE") + COUNTIFS(HCBSCompliance!$D$2:$D$455, "*63*", HCBSCompliance!$I$2:$I$455, $A32, HCBSCompliance!$G$2:$G$455, "*Submitted*", HCBSCompliance!$FE$2:$FE$455, "TRUE") + COUNTIFS(HCBSCompliance!$D$2:$D$455, "*475*", HCBSCompliance!$I$2:$I$455, $A32, HCBSCompliance!$G$2:$G$455, "*Submitted*", HCBSCompliance!$FE$2:$FE$455, "TRUE") + COUNTIFS(HCBSCompliance!$D$2:$D$455, "*505*", HCBSCompliance!$I$2:$I$455, $A32, HCBSCompliance!$G$2:$G$455, "*Submitted*", HCBSCompliance!$FE$2:$FE$455, "TRUE") + COUNTIFS(HCBSCompliance!$D$2:$D$455, "*510*", HCBSCompliance!$I$2:$I$455, $A32, HCBSCompliance!$G$2:$G$455, "*Submitted*", HCBSCompliance!$FE$2:$FE$455, "TRUE") + COUNTIFS(HCBSCompliance!$D$2:$D$455, "*515*", HCBSCompliance!$I$2:$I$455, $A32, HCBSCompliance!$G$2:$G$455, "*Submitted*", HCBSCompliance!$FE$2:$FE$455, "TRUE") + COUNTIFS(HCBSCompliance!$D$2:$D$455, "*855*", HCBSCompliance!$I$2:$I$455, $A32, HCBSCompliance!$G$2:$G$455, "*Submitted*", HCBSCompliance!$FE$2:$FE$455, "TRUE"))    /  $C32, "n/a")</f>
        <v>n/a</v>
      </c>
      <c r="H32" s="56"/>
      <c r="I32" s="55">
        <f>COUNTIFS(HCBSCompliance!$I$2:$I$455,$A32, HCBSCompliance!$D$2:$D$455, "028", HCBSCompliance!$G$2:$G$455,"*Completed*", HCBSCompliance!$BC$2:$BC$455,"*Partially*")   + COUNTIFS(HCBSCompliance!$I$2:$I$455,$A32, HCBSCompliance!$D$2:$D$455, "055", HCBSCompliance!$G$2:$G$455,"*Completed*", HCBSCompliance!$BC$2:$BC$455,"*Partially*")   + COUNTIFS(HCBSCompliance!$I$2:$I$455,$A32, HCBSCompliance!$D$2:$D$455, "*63*", HCBSCompliance!$G$2:$G$455,"*Completed*", HCBSCompliance!$BC$2:$BC$455,"*Partially*")   + COUNTIFS(HCBSCompliance!$I$2:$I$455,$A32, HCBSCompliance!$D$2:$D$455, "*475*", HCBSCompliance!$G$2:$G$455,"*Completed*", HCBSCompliance!$BC$2:$BC$455,"*Partially*")   + COUNTIFS(HCBSCompliance!$I$2:$I$455,$A32, HCBSCompliance!$D$2:$D$455, "*505*", HCBSCompliance!$G$2:$G$455,"*Completed*", HCBSCompliance!$BC$2:$BC$455,"*Partially*") + COUNTIFS(HCBSCompliance!$I$2:$I$455,$A32, HCBSCompliance!$D$2:$D$455, "*510*", HCBSCompliance!$G$2:$G$455,"*Completed*", HCBSCompliance!$BC$2:$BC$455,"*Partially*") + COUNTIFS(HCBSCompliance!$I$2:$I$455,$A32, HCBSCompliance!$D$2:$D$455, "*515*", HCBSCompliance!$G$2:$G$455,"*Completed*", HCBSCompliance!$BC$2:$BC$455,"*Partially*") + COUNTIFS(HCBSCompliance!$I$2:$I$455,$A32, HCBSCompliance!$D$2:$D$455, "*855*", HCBSCompliance!$G$2:$G$455,"*Completed*", HCBSCompliance!$BC$2:$BC$455,"*Partially*")+ COUNTIFS(HCBSCompliance!$I$2:$I$455,$A32, HCBSCompliance!$D$2:$D$455, "028", HCBSCompliance!$G$2:$G$455,"*Submitted*", HCBSCompliance!$BC$2:$BC$455,"*Partially*") + COUNTIFS(HCBSCompliance!$I$2:$I$455,$A32, HCBSCompliance!$D$2:$D$455, "055", HCBSCompliance!$G$2:$G$455,"*Submitted*", HCBSCompliance!$BC$2:$BC$455,"*Partially*") + COUNTIFS(HCBSCompliance!$I$2:$I$455,$A32, HCBSCompliance!$D$2:$D$455, "*63*", HCBSCompliance!$G$2:$G$455,"*Submitted*", HCBSCompliance!$BC$2:$BC$455,"*Partially*") + COUNTIFS(HCBSCompliance!$I$2:$I$455,$A32, HCBSCompliance!$D$2:$D$455, "*475*", HCBSCompliance!$G$2:$G$455,"*Submitted*", HCBSCompliance!$BC$2:$BC$455,"*Partially*") + COUNTIFS(HCBSCompliance!$I$2:$I$455,$A32, HCBSCompliance!$D$2:$D$455, "*505*", HCBSCompliance!$G$2:$G$455,"*Submitted*", HCBSCompliance!$BC$2:$BC$455,"*Partially*") + COUNTIFS(HCBSCompliance!$I$2:$I$455,$A32, HCBSCompliance!$D$2:$D$455, "*510*", HCBSCompliance!$G$2:$G$455,"*Submitted*", HCBSCompliance!$BC$2:$BC$455,"*Partially*") + COUNTIFS(HCBSCompliance!$I$2:$I$455,$A32, HCBSCompliance!$D$2:$D$455, "*515*", HCBSCompliance!$G$2:$G$455,"*Submitted*", HCBSCompliance!$BC$2:$BC$455,"*Partially*")+ COUNTIFS(HCBSCompliance!$I$2:$I$455,$A32, HCBSCompliance!$D$2:$D$455, "*855*", HCBSCompliance!$G$2:$G$455,"*Submitted*", HCBSCompliance!$BC$2:$BC$455,"*Partially*")  + COUNTIFS(HCBSCompliance!$I$2:$I$455,$A32, HCBSCompliance!$D$2:$D$455, "028", HCBSCompliance!$G$2:$G$455,"*Completed*", HCBSCompliance!$BC$2:$BC$455,"*NotMet*")   + COUNTIFS(HCBSCompliance!$I$2:$I$455,$A32, HCBSCompliance!$D$2:$D$455, "055", HCBSCompliance!$G$2:$G$455,"*Completed*", HCBSCompliance!$BC$2:$BC$455,"*NotMet*")   + COUNTIFS(HCBSCompliance!$I$2:$I$455,$A32, HCBSCompliance!$D$2:$D$455, "*63*", HCBSCompliance!$G$2:$G$455,"*Completed*", HCBSCompliance!$BC$2:$BC$455,"*NotMet*")   + COUNTIFS(HCBSCompliance!$I$2:$I$455,$A32, HCBSCompliance!$D$2:$D$455, "*475*", HCBSCompliance!$G$2:$G$455,"*Completed*", HCBSCompliance!$BC$2:$BC$455,"*NotMet*")   + COUNTIFS(HCBSCompliance!$I$2:$I$455,$A32, HCBSCompliance!$D$2:$D$455, "*505*", HCBSCompliance!$G$2:$G$455,"*Completed*", HCBSCompliance!$BC$2:$BC$455,"*NotMet*") + COUNTIFS(HCBSCompliance!$I$2:$I$455,$A32, HCBSCompliance!$D$2:$D$455, "*510*", HCBSCompliance!$G$2:$G$455,"*Completed*", HCBSCompliance!$BC$2:$BC$455,"*NotMet*") + COUNTIFS(HCBSCompliance!$I$2:$I$455,$A32, HCBSCompliance!$D$2:$D$455, "*515*", HCBSCompliance!$G$2:$G$455,"*Completed*", HCBSCompliance!$BC$2:$BC$455,"*NotMet*") + COUNTIFS(HCBSCompliance!$I$2:$I$455,$A32, HCBSCompliance!$D$2:$D$455, "*855*", HCBSCompliance!$G$2:$G$455,"*Completed*", HCBSCompliance!$BC$2:$BC$455,"*NotMet*")+ COUNTIFS(HCBSCompliance!$I$2:$I$455,$A32, HCBSCompliance!$D$2:$D$455, "028", HCBSCompliance!$G$2:$G$455,"*Submitted*", HCBSCompliance!$BC$2:$BC$455,"*NotMet*") + COUNTIFS(HCBSCompliance!$I$2:$I$455,$A32, HCBSCompliance!$D$2:$D$455, "055", HCBSCompliance!$G$2:$G$455,"*Submitted*", HCBSCompliance!$BC$2:$BC$455,"*NotMet*") + COUNTIFS(HCBSCompliance!$I$2:$I$455,$A32, HCBSCompliance!$D$2:$D$455, "*63*", HCBSCompliance!$G$2:$G$455,"*Submitted*", HCBSCompliance!$BC$2:$BC$455,"*NotMet*") + COUNTIFS(HCBSCompliance!$I$2:$I$455,$A32, HCBSCompliance!$D$2:$D$455, "*475*", HCBSCompliance!$G$2:$G$455,"*Submitted*", HCBSCompliance!$BC$2:$BC$455,"*NotMet*") + COUNTIFS(HCBSCompliance!$I$2:$I$455,$A32, HCBSCompliance!$D$2:$D$455, "*505*", HCBSCompliance!$G$2:$G$455,"*Submitted*", HCBSCompliance!$BC$2:$BC$455,"*NotMet*") + COUNTIFS(HCBSCompliance!$I$2:$I$455,$A32, HCBSCompliance!$D$2:$D$455, "*510*", HCBSCompliance!$G$2:$G$455,"*Submitted*", HCBSCompliance!$BC$2:$BC$455,"*NotMet*") + COUNTIFS(HCBSCompliance!$I$2:$I$455,$A32, HCBSCompliance!$D$2:$D$455, "*515*", HCBSCompliance!$G$2:$G$455,"*Submitted*", HCBSCompliance!$BC$2:$BC$455,"*NotMet*")+ COUNTIFS(HCBSCompliance!$I$2:$I$455,$A32, HCBSCompliance!$D$2:$D$455, "*855*", HCBSCompliance!$G$2:$G$455,"*Submitted*", HCBSCompliance!$BC$2:$BC$455,"*NotMet*")</f>
        <v>0</v>
      </c>
      <c r="J32" s="55">
        <f>COUNTIFS(HCBSCompliance!$I$2:$I$455,$A32, HCBSCompliance!$D$2:$D$455, "028", HCBSCompliance!$G$2:$G$455,"*Completed*", HCBSCompliance!$BI$2:$BI$455,"*No*")   + COUNTIFS(HCBSCompliance!$I$2:$I$455,$A32, HCBSCompliance!$D$2:$D$455, "055", HCBSCompliance!$G$2:$G$455,"*Completed*", HCBSCompliance!$BI$2:$BI$455,"*No*")   + COUNTIFS(HCBSCompliance!$I$2:$I$455,$A32, HCBSCompliance!$D$2:$D$455, "*63*", HCBSCompliance!$G$2:$G$455,"*Completed*", HCBSCompliance!$BI$2:$BI$455,"*No*")   + COUNTIFS(HCBSCompliance!$I$2:$I$455,$A32, HCBSCompliance!$D$2:$D$455, "*475*", HCBSCompliance!$G$2:$G$455,"*Completed*", HCBSCompliance!$BI$2:$BI$455,"*No*")   + COUNTIFS(HCBSCompliance!$I$2:$I$455,$A32, HCBSCompliance!$D$2:$D$455, "*505*", HCBSCompliance!$G$2:$G$455,"*Completed*", HCBSCompliance!$BI$2:$BI$455,"*No*") + COUNTIFS(HCBSCompliance!$I$2:$I$455,$A32, HCBSCompliance!$D$2:$D$455, "*510*", HCBSCompliance!$G$2:$G$455,"*Completed*", HCBSCompliance!$BI$2:$BI$455,"*No*") + COUNTIFS(HCBSCompliance!$I$2:$I$455,$A32, HCBSCompliance!$D$2:$D$455, "*515*", HCBSCompliance!$G$2:$G$455,"*Completed*", HCBSCompliance!$BI$2:$BI$455,"*No*") + COUNTIFS(HCBSCompliance!$I$2:$I$455,$A32, HCBSCompliance!$D$2:$D$455, "*855*", HCBSCompliance!$G$2:$G$455,"*Completed*", HCBSCompliance!$BI$2:$BI$455,"*No*")+ COUNTIFS(HCBSCompliance!$I$2:$I$455,$A32, HCBSCompliance!$D$2:$D$455, "028", HCBSCompliance!$G$2:$G$455,"*Submitted*", HCBSCompliance!$BI$2:$BI$455,"*No*") + COUNTIFS(HCBSCompliance!$I$2:$I$455,$A32, HCBSCompliance!$D$2:$D$455, "055", HCBSCompliance!$G$2:$G$455,"*Submitted*", HCBSCompliance!$BI$2:$BI$455,"*No*") + COUNTIFS(HCBSCompliance!$I$2:$I$455,$A32, HCBSCompliance!$D$2:$D$455, "*63*", HCBSCompliance!$G$2:$G$455,"*Submitted*", HCBSCompliance!$BI$2:$BI$455,"*No*") + COUNTIFS(HCBSCompliance!$I$2:$I$455,$A32, HCBSCompliance!$D$2:$D$455, "*475*", HCBSCompliance!$G$2:$G$455,"*Submitted*", HCBSCompliance!$BI$2:$BI$455,"*No*") + COUNTIFS(HCBSCompliance!$I$2:$I$455,$A32, HCBSCompliance!$D$2:$D$455, "*505*", HCBSCompliance!$G$2:$G$455,"*Submitted*", HCBSCompliance!$BI$2:$BI$455,"*No*") + COUNTIFS(HCBSCompliance!$I$2:$I$455,$A32, HCBSCompliance!$D$2:$D$455, "*510*", HCBSCompliance!$G$2:$G$455,"*Submitted*", HCBSCompliance!$BI$2:$BI$455,"*No*") + COUNTIFS(HCBSCompliance!$I$2:$I$455,$A32, HCBSCompliance!$D$2:$D$455, "*515*", HCBSCompliance!$G$2:$G$455,"*Submitted*", HCBSCompliance!$BI$2:$BI$455,"*No*")+ COUNTIFS(HCBSCompliance!$I$2:$I$455,$A32, HCBSCompliance!$D$2:$D$455, "*855*", HCBSCompliance!$G$2:$G$455,"*Submitted*", HCBSCompliance!$BI$2:$BI$455,"*No*")  + COUNTIFS(HCBSCompliance!$I$2:$I$455,$A32, HCBSCompliance!$D$2:$D$455, "028", HCBSCompliance!$G$2:$G$455,"*Completed*", HCBSCompliance!$BI$2:$BI$455,"*No*")   + COUNTIFS(HCBSCompliance!$I$2:$I$455,$A32, HCBSCompliance!$D$2:$D$455, "055", HCBSCompliance!$G$2:$G$455,"*Completed*", HCBSCompliance!$BI$2:$BI$455,"*No*")   + COUNTIFS(HCBSCompliance!$I$2:$I$455,$A32, HCBSCompliance!$D$2:$D$455, "*63*", HCBSCompliance!$G$2:$G$455,"*Completed*", HCBSCompliance!$BI$2:$BI$455,"*No*")   + COUNTIFS(HCBSCompliance!$I$2:$I$455,$A32, HCBSCompliance!$D$2:$D$455, "*475*", HCBSCompliance!$G$2:$G$455,"*Completed*", HCBSCompliance!$BI$2:$BI$455,"*No*")   + COUNTIFS(HCBSCompliance!$I$2:$I$455,$A32, HCBSCompliance!$D$2:$D$455, "*505*", HCBSCompliance!$G$2:$G$455,"*Completed*", HCBSCompliance!$BI$2:$BI$455,"*No*") + COUNTIFS(HCBSCompliance!$I$2:$I$455,$A32, HCBSCompliance!$D$2:$D$455, "*510*", HCBSCompliance!$G$2:$G$455,"*Completed*", HCBSCompliance!$BI$2:$BI$455,"*No*") + COUNTIFS(HCBSCompliance!$I$2:$I$455,$A32, HCBSCompliance!$D$2:$D$455, "*515*", HCBSCompliance!$G$2:$G$455,"*Completed*", HCBSCompliance!$BI$2:$BI$455,"*No*") + COUNTIFS(HCBSCompliance!$I$2:$I$455,$A32, HCBSCompliance!$D$2:$D$455, "*855*", HCBSCompliance!$G$2:$G$455,"*Completed*", HCBSCompliance!$BI$2:$BI$455,"*No*")+ COUNTIFS(HCBSCompliance!$I$2:$I$455,$A32, HCBSCompliance!$D$2:$D$455, "028", HCBSCompliance!$G$2:$G$455,"*Submitted*", HCBSCompliance!$BI$2:$BI$455,"*No*") + COUNTIFS(HCBSCompliance!$I$2:$I$455,$A32, HCBSCompliance!$D$2:$D$455, "055", HCBSCompliance!$G$2:$G$455,"*Submitted*", HCBSCompliance!$BI$2:$BI$455,"*No*") + COUNTIFS(HCBSCompliance!$I$2:$I$455,$A32, HCBSCompliance!$D$2:$D$455, "*63*", HCBSCompliance!$G$2:$G$455,"*Submitted*", HCBSCompliance!$BI$2:$BI$455,"*No*") + COUNTIFS(HCBSCompliance!$I$2:$I$455,$A32, HCBSCompliance!$D$2:$D$455, "*475*", HCBSCompliance!$G$2:$G$455,"*Submitted*", HCBSCompliance!$BI$2:$BI$455,"*No*") + COUNTIFS(HCBSCompliance!$I$2:$I$455,$A32, HCBSCompliance!$D$2:$D$455, "*505*", HCBSCompliance!$G$2:$G$455,"*Submitted*", HCBSCompliance!$BI$2:$BI$455,"*No*") + COUNTIFS(HCBSCompliance!$I$2:$I$455,$A32, HCBSCompliance!$D$2:$D$455, "*510*", HCBSCompliance!$G$2:$G$455,"*Submitted*", HCBSCompliance!$BI$2:$BI$455,"*No*") + COUNTIFS(HCBSCompliance!$I$2:$I$455,$A32, HCBSCompliance!$D$2:$D$455, "*515*", HCBSCompliance!$G$2:$G$455,"*Submitted*", HCBSCompliance!$BI$2:$BI$455,"*No*")+ COUNTIFS(HCBSCompliance!$I$2:$I$455,$A32, HCBSCompliance!$D$2:$D$455, "*855*", HCBSCompliance!$G$2:$G$455,"*Submitted*", HCBSCompliance!$BI$2:$BI$455,"*No*")</f>
        <v>0</v>
      </c>
      <c r="K32" s="55">
        <f>COUNTIFS(HCBSCompliance!$I$2:$I$455,$A32, HCBSCompliance!$D$2:$D$455, "028", HCBSCompliance!$G$2:$G$455,"*Completed*", HCBSCompliance!$CK$2:$CK$455,"*No*")   + COUNTIFS(HCBSCompliance!$I$2:$I$455,$A32, HCBSCompliance!$D$2:$D$455, "055", HCBSCompliance!$G$2:$G$455,"*Completed*", HCBSCompliance!$CK$2:$CK$455,"*No*")   + COUNTIFS(HCBSCompliance!$I$2:$I$455,$A32, HCBSCompliance!$D$2:$D$455, "*63*", HCBSCompliance!$G$2:$G$455,"*Completed*", HCBSCompliance!$CK$2:$CK$455,"*No*")   + COUNTIFS(HCBSCompliance!$I$2:$I$455,$A32, HCBSCompliance!$D$2:$D$455, "*475*", HCBSCompliance!$G$2:$G$455,"*Completed*", HCBSCompliance!$CK$2:$CK$455,"*No*")   + COUNTIFS(HCBSCompliance!$I$2:$I$455,$A32, HCBSCompliance!$D$2:$D$455, "*505*", HCBSCompliance!$G$2:$G$455,"*Completed*", HCBSCompliance!$CK$2:$CK$455,"*No*") + COUNTIFS(HCBSCompliance!$I$2:$I$455,$A32, HCBSCompliance!$D$2:$D$455, "*510*", HCBSCompliance!$G$2:$G$455,"*Completed*", HCBSCompliance!$CK$2:$CK$455,"*No*") + COUNTIFS(HCBSCompliance!$I$2:$I$455,$A32, HCBSCompliance!$D$2:$D$455, "*515*", HCBSCompliance!$G$2:$G$455,"*Completed*", HCBSCompliance!$CK$2:$CK$455,"*No*") + COUNTIFS(HCBSCompliance!$I$2:$I$455,$A32, HCBSCompliance!$D$2:$D$455, "*855*", HCBSCompliance!$G$2:$G$455,"*Completed*", HCBSCompliance!$CK$2:$CK$455,"*No*")+ COUNTIFS(HCBSCompliance!$I$2:$I$455,$A32, HCBSCompliance!$D$2:$D$455, "028", HCBSCompliance!$G$2:$G$455,"*Submitted*", HCBSCompliance!$CK$2:$CK$455,"*No*") + COUNTIFS(HCBSCompliance!$I$2:$I$455,$A32, HCBSCompliance!$D$2:$D$455, "055", HCBSCompliance!$G$2:$G$455,"*Submitted*", HCBSCompliance!$CK$2:$CK$455,"*No*") + COUNTIFS(HCBSCompliance!$I$2:$I$455,$A32, HCBSCompliance!$D$2:$D$455, "*63*", HCBSCompliance!$G$2:$G$455,"*Submitted*", HCBSCompliance!$CK$2:$CK$455,"*No*") + COUNTIFS(HCBSCompliance!$I$2:$I$455,$A32, HCBSCompliance!$D$2:$D$455, "*475*", HCBSCompliance!$G$2:$G$455,"*Submitted*", HCBSCompliance!$CK$2:$CK$455,"*No*") + COUNTIFS(HCBSCompliance!$I$2:$I$455,$A32, HCBSCompliance!$D$2:$D$455, "*505*", HCBSCompliance!$G$2:$G$455,"*Submitted*", HCBSCompliance!$CK$2:$CK$455,"*No*") + COUNTIFS(HCBSCompliance!$I$2:$I$455,$A32, HCBSCompliance!$D$2:$D$455, "*510*", HCBSCompliance!$G$2:$G$455,"*Submitted*", HCBSCompliance!$CK$2:$CK$455,"*No*") + COUNTIFS(HCBSCompliance!$I$2:$I$455,$A32, HCBSCompliance!$D$2:$D$455, "*515*", HCBSCompliance!$G$2:$G$455,"*Submitted*", HCBSCompliance!$CK$2:$CK$455,"*No*")+ COUNTIFS(HCBSCompliance!$I$2:$I$455,$A32, HCBSCompliance!$D$2:$D$455, "*855*", HCBSCompliance!$G$2:$G$455,"*Submitted*", HCBSCompliance!$CK$2:$CK$455,"*No*")  + COUNTIFS(HCBSCompliance!$I$2:$I$455,$A32, HCBSCompliance!$D$2:$D$455, "028", HCBSCompliance!$G$2:$G$455,"*Completed*", HCBSCompliance!$CK$2:$CK$455,"*No*")   + COUNTIFS(HCBSCompliance!$I$2:$I$455,$A32, HCBSCompliance!$D$2:$D$455, "055", HCBSCompliance!$G$2:$G$455,"*Completed*", HCBSCompliance!$CK$2:$CK$455,"*No*")   + COUNTIFS(HCBSCompliance!$I$2:$I$455,$A32, HCBSCompliance!$D$2:$D$455, "*63*", HCBSCompliance!$G$2:$G$455,"*Completed*", HCBSCompliance!$CK$2:$CK$455,"*No*")   + COUNTIFS(HCBSCompliance!$I$2:$I$455,$A32, HCBSCompliance!$D$2:$D$455, "*475*", HCBSCompliance!$G$2:$G$455,"*Completed*", HCBSCompliance!$CK$2:$CK$455,"*No*")   + COUNTIFS(HCBSCompliance!$I$2:$I$455,$A32, HCBSCompliance!$D$2:$D$455, "*505*", HCBSCompliance!$G$2:$G$455,"*Completed*", HCBSCompliance!$CK$2:$CK$455,"*No*") + COUNTIFS(HCBSCompliance!$I$2:$I$455,$A32, HCBSCompliance!$D$2:$D$455, "*510*", HCBSCompliance!$G$2:$G$455,"*Completed*", HCBSCompliance!$CK$2:$CK$455,"*No*") + COUNTIFS(HCBSCompliance!$I$2:$I$455,$A32, HCBSCompliance!$D$2:$D$455, "*515*", HCBSCompliance!$G$2:$G$455,"*Completed*", HCBSCompliance!$CK$2:$CK$455,"*No*") + COUNTIFS(HCBSCompliance!$I$2:$I$455,$A32, HCBSCompliance!$D$2:$D$455, "*855*", HCBSCompliance!$G$2:$G$455,"*Completed*", HCBSCompliance!$CK$2:$CK$455,"*No*")+ COUNTIFS(HCBSCompliance!$I$2:$I$455,$A32, HCBSCompliance!$D$2:$D$455, "028", HCBSCompliance!$G$2:$G$455,"*Submitted*", HCBSCompliance!$CK$2:$CK$455,"*No*") + COUNTIFS(HCBSCompliance!$I$2:$I$455,$A32, HCBSCompliance!$D$2:$D$455, "055", HCBSCompliance!$G$2:$G$455,"*Submitted*", HCBSCompliance!$CK$2:$CK$455,"*No*") + COUNTIFS(HCBSCompliance!$I$2:$I$455,$A32, HCBSCompliance!$D$2:$D$455, "*63*", HCBSCompliance!$G$2:$G$455,"*Submitted*", HCBSCompliance!$CK$2:$CK$455,"*No*") + COUNTIFS(HCBSCompliance!$I$2:$I$455,$A32, HCBSCompliance!$D$2:$D$455, "*475*", HCBSCompliance!$G$2:$G$455,"*Submitted*", HCBSCompliance!$CK$2:$CK$455,"*No*") + COUNTIFS(HCBSCompliance!$I$2:$I$455,$A32, HCBSCompliance!$D$2:$D$455, "*505*", HCBSCompliance!$G$2:$G$455,"*Submitted*", HCBSCompliance!$CK$2:$CK$455,"*No*") + COUNTIFS(HCBSCompliance!$I$2:$I$455,$A32, HCBSCompliance!$D$2:$D$455, "*510*", HCBSCompliance!$G$2:$G$455,"*Submitted*", HCBSCompliance!$CK$2:$CK$455,"*No*") + COUNTIFS(HCBSCompliance!$I$2:$I$455,$A32, HCBSCompliance!$D$2:$D$455, "*515*", HCBSCompliance!$G$2:$G$455,"*Submitted*", HCBSCompliance!$CK$2:$CK$455,"*No*")+ COUNTIFS(HCBSCompliance!$I$2:$I$455,$A32, HCBSCompliance!$D$2:$D$455, "*855*", HCBSCompliance!$G$2:$G$455,"*Submitted*", HCBSCompliance!$CK$2:$CK$455,"*No*")</f>
        <v>0</v>
      </c>
      <c r="L32" s="55">
        <f>COUNTIFS(HCBSCompliance!$I$2:$I$455,$A32, HCBSCompliance!$D$2:$D$455, "028", HCBSCompliance!$G$2:$G$455,"*Completed*", HCBSCompliance!$CY$2:$CY$455,"*No*")   + COUNTIFS(HCBSCompliance!$I$2:$I$455,$A32, HCBSCompliance!$D$2:$D$455, "055", HCBSCompliance!$G$2:$G$455,"*Completed*", HCBSCompliance!$CY$2:$CY$455,"*No*")   + COUNTIFS(HCBSCompliance!$I$2:$I$455,$A32, HCBSCompliance!$D$2:$D$455, "*63*", HCBSCompliance!$G$2:$G$455,"*Completed*", HCBSCompliance!$CY$2:$CY$455,"*No*")   + COUNTIFS(HCBSCompliance!$I$2:$I$455,$A32, HCBSCompliance!$D$2:$D$455, "*475*", HCBSCompliance!$G$2:$G$455,"*Completed*", HCBSCompliance!$CY$2:$CY$455,"*No*")   + COUNTIFS(HCBSCompliance!$I$2:$I$455,$A32, HCBSCompliance!$D$2:$D$455, "*505*", HCBSCompliance!$G$2:$G$455,"*Completed*", HCBSCompliance!$CY$2:$CY$455,"*No*") + COUNTIFS(HCBSCompliance!$I$2:$I$455,$A32, HCBSCompliance!$D$2:$D$455, "*510*", HCBSCompliance!$G$2:$G$455,"*Completed*", HCBSCompliance!$CY$2:$CY$455,"*No*") + COUNTIFS(HCBSCompliance!$I$2:$I$455,$A32, HCBSCompliance!$D$2:$D$455, "*515*", HCBSCompliance!$G$2:$G$455,"*Completed*", HCBSCompliance!$CY$2:$CY$455,"*No*") + COUNTIFS(HCBSCompliance!$I$2:$I$455,$A32, HCBSCompliance!$D$2:$D$455, "*855*", HCBSCompliance!$G$2:$G$455,"*Completed*", HCBSCompliance!$CY$2:$CY$455,"*No*")+ COUNTIFS(HCBSCompliance!$I$2:$I$455,$A32, HCBSCompliance!$D$2:$D$455, "028", HCBSCompliance!$G$2:$G$455,"*Submitted*", HCBSCompliance!$CY$2:$CY$455,"*No*") + COUNTIFS(HCBSCompliance!$I$2:$I$455,$A32, HCBSCompliance!$D$2:$D$455, "055", HCBSCompliance!$G$2:$G$455,"*Submitted*", HCBSCompliance!$CY$2:$CY$455,"*No*") + COUNTIFS(HCBSCompliance!$I$2:$I$455,$A32, HCBSCompliance!$D$2:$D$455, "*63*", HCBSCompliance!$G$2:$G$455,"*Submitted*", HCBSCompliance!$CY$2:$CY$455,"*No*") + COUNTIFS(HCBSCompliance!$I$2:$I$455,$A32, HCBSCompliance!$D$2:$D$455, "*475*", HCBSCompliance!$G$2:$G$455,"*Submitted*", HCBSCompliance!$CY$2:$CY$455,"*No*") + COUNTIFS(HCBSCompliance!$I$2:$I$455,$A32, HCBSCompliance!$D$2:$D$455, "*505*", HCBSCompliance!$G$2:$G$455,"*Submitted*", HCBSCompliance!$CY$2:$CY$455,"*No*") + COUNTIFS(HCBSCompliance!$I$2:$I$455,$A32, HCBSCompliance!$D$2:$D$455, "*510*", HCBSCompliance!$G$2:$G$455,"*Submitted*", HCBSCompliance!$CY$2:$CY$455,"*No*") + COUNTIFS(HCBSCompliance!$I$2:$I$455,$A32, HCBSCompliance!$D$2:$D$455, "*515*", HCBSCompliance!$G$2:$G$455,"*Submitted*", HCBSCompliance!$CY$2:$CY$455,"*No*")+ COUNTIFS(HCBSCompliance!$I$2:$I$455,$A32, HCBSCompliance!$D$2:$D$455, "*855*", HCBSCompliance!$G$2:$G$455,"*Submitted*", HCBSCompliance!$CY$2:$CY$455,"*No*")  + COUNTIFS(HCBSCompliance!$I$2:$I$455,$A32, HCBSCompliance!$D$2:$D$455, "028", HCBSCompliance!$G$2:$G$455,"*Completed*", HCBSCompliance!$CY$2:$CY$455,"*No*")   + COUNTIFS(HCBSCompliance!$I$2:$I$455,$A32, HCBSCompliance!$D$2:$D$455, "055", HCBSCompliance!$G$2:$G$455,"*Completed*", HCBSCompliance!$CY$2:$CY$455,"*No*")   + COUNTIFS(HCBSCompliance!$I$2:$I$455,$A32, HCBSCompliance!$D$2:$D$455, "*63*", HCBSCompliance!$G$2:$G$455,"*Completed*", HCBSCompliance!$CY$2:$CY$455,"*No*")   + COUNTIFS(HCBSCompliance!$I$2:$I$455,$A32, HCBSCompliance!$D$2:$D$455, "*475*", HCBSCompliance!$G$2:$G$455,"*Completed*", HCBSCompliance!$CY$2:$CY$455,"*No*")   + COUNTIFS(HCBSCompliance!$I$2:$I$455,$A32, HCBSCompliance!$D$2:$D$455, "*505*", HCBSCompliance!$G$2:$G$455,"*Completed*", HCBSCompliance!$CY$2:$CY$455,"*No*") + COUNTIFS(HCBSCompliance!$I$2:$I$455,$A32, HCBSCompliance!$D$2:$D$455, "*510*", HCBSCompliance!$G$2:$G$455,"*Completed*", HCBSCompliance!$CY$2:$CY$455,"*No*") + COUNTIFS(HCBSCompliance!$I$2:$I$455,$A32, HCBSCompliance!$D$2:$D$455, "*515*", HCBSCompliance!$G$2:$G$455,"*Completed*", HCBSCompliance!$CY$2:$CY$455,"*No*") + COUNTIFS(HCBSCompliance!$I$2:$I$455,$A32, HCBSCompliance!$D$2:$D$455, "*855*", HCBSCompliance!$G$2:$G$455,"*Completed*", HCBSCompliance!$CY$2:$CY$455,"*No*")+ COUNTIFS(HCBSCompliance!$I$2:$I$455,$A32, HCBSCompliance!$D$2:$D$455, "028", HCBSCompliance!$G$2:$G$455,"*Submitted*", HCBSCompliance!$CY$2:$CY$455,"*No*") + COUNTIFS(HCBSCompliance!$I$2:$I$455,$A32, HCBSCompliance!$D$2:$D$455, "055", HCBSCompliance!$G$2:$G$455,"*Submitted*", HCBSCompliance!$CY$2:$CY$455,"*No*") + COUNTIFS(HCBSCompliance!$I$2:$I$455,$A32, HCBSCompliance!$D$2:$D$455, "*63*", HCBSCompliance!$G$2:$G$455,"*Submitted*", HCBSCompliance!$CY$2:$CY$455,"*No*") + COUNTIFS(HCBSCompliance!$I$2:$I$455,$A32, HCBSCompliance!$D$2:$D$455, "*475*", HCBSCompliance!$G$2:$G$455,"*Submitted*", HCBSCompliance!$CY$2:$CY$455,"*No*") + COUNTIFS(HCBSCompliance!$I$2:$I$455,$A32, HCBSCompliance!$D$2:$D$455, "*505*", HCBSCompliance!$G$2:$G$455,"*Submitted*", HCBSCompliance!$CY$2:$CY$455,"*No*") + COUNTIFS(HCBSCompliance!$I$2:$I$455,$A32, HCBSCompliance!$D$2:$D$455, "*510*", HCBSCompliance!$G$2:$G$455,"*Submitted*", HCBSCompliance!$CY$2:$CY$455,"*No*") + COUNTIFS(HCBSCompliance!$I$2:$I$455,$A32, HCBSCompliance!$D$2:$D$455, "*515*", HCBSCompliance!$G$2:$G$455,"*Submitted*", HCBSCompliance!$CY$2:$CY$455,"*No*")+ COUNTIFS(HCBSCompliance!$I$2:$I$455,$A32, HCBSCompliance!$D$2:$D$455, "*855*", HCBSCompliance!$G$2:$G$455,"*Submitted*", HCBSCompliance!$CY$2:$CY$455,"*No*")</f>
        <v>0</v>
      </c>
      <c r="M32" s="55">
        <f>COUNTIFS(HCBSCompliance!$I$2:$I$455,$A32, HCBSCompliance!$D$2:$D$455, "028", HCBSCompliance!$G$2:$G$455,"*Completed*", HCBSCompliance!$DI$2:$DI$455,"*No*")   + COUNTIFS(HCBSCompliance!$I$2:$I$455,$A32, HCBSCompliance!$D$2:$D$455, "055", HCBSCompliance!$G$2:$G$455,"*Completed*", HCBSCompliance!$DI$2:$DI$455,"*No*")   + COUNTIFS(HCBSCompliance!$I$2:$I$455,$A32, HCBSCompliance!$D$2:$D$455, "*63*", HCBSCompliance!$G$2:$G$455,"*Completed*", HCBSCompliance!$DI$2:$DI$455,"*No*")   + COUNTIFS(HCBSCompliance!$I$2:$I$455,$A32, HCBSCompliance!$D$2:$D$455, "*475*", HCBSCompliance!$G$2:$G$455,"*Completed*", HCBSCompliance!$DI$2:$DI$455,"*No*")   + COUNTIFS(HCBSCompliance!$I$2:$I$455,$A32, HCBSCompliance!$D$2:$D$455, "*505*", HCBSCompliance!$G$2:$G$455,"*Completed*", HCBSCompliance!$DI$2:$DI$455,"*No*") + COUNTIFS(HCBSCompliance!$I$2:$I$455,$A32, HCBSCompliance!$D$2:$D$455, "*510*", HCBSCompliance!$G$2:$G$455,"*Completed*", HCBSCompliance!$DI$2:$DI$455,"*No*") + COUNTIFS(HCBSCompliance!$I$2:$I$455,$A32, HCBSCompliance!$D$2:$D$455, "*515*", HCBSCompliance!$G$2:$G$455,"*Completed*", HCBSCompliance!$DI$2:$DI$455,"*No*") + COUNTIFS(HCBSCompliance!$I$2:$I$455,$A32, HCBSCompliance!$D$2:$D$455, "*855*", HCBSCompliance!$G$2:$G$455,"*Completed*", HCBSCompliance!$DI$2:$DI$455,"*No*")+ COUNTIFS(HCBSCompliance!$I$2:$I$455,$A32, HCBSCompliance!$D$2:$D$455, "028", HCBSCompliance!$G$2:$G$455,"*Submitted*", HCBSCompliance!$DI$2:$DI$455,"*No*") + COUNTIFS(HCBSCompliance!$I$2:$I$455,$A32, HCBSCompliance!$D$2:$D$455, "055", HCBSCompliance!$G$2:$G$455,"*Submitted*", HCBSCompliance!$DI$2:$DI$455,"*No*") + COUNTIFS(HCBSCompliance!$I$2:$I$455,$A32, HCBSCompliance!$D$2:$D$455, "*63*", HCBSCompliance!$G$2:$G$455,"*Submitted*", HCBSCompliance!$DI$2:$DI$455,"*No*") + COUNTIFS(HCBSCompliance!$I$2:$I$455,$A32, HCBSCompliance!$D$2:$D$455, "*475*", HCBSCompliance!$G$2:$G$455,"*Submitted*", HCBSCompliance!$DI$2:$DI$455,"*No*") + COUNTIFS(HCBSCompliance!$I$2:$I$455,$A32, HCBSCompliance!$D$2:$D$455, "*505*", HCBSCompliance!$G$2:$G$455,"*Submitted*", HCBSCompliance!$DI$2:$DI$455,"*No*") + COUNTIFS(HCBSCompliance!$I$2:$I$455,$A32, HCBSCompliance!$D$2:$D$455, "*510*", HCBSCompliance!$G$2:$G$455,"*Submitted*", HCBSCompliance!$DI$2:$DI$455,"*No*") + COUNTIFS(HCBSCompliance!$I$2:$I$455,$A32, HCBSCompliance!$D$2:$D$455, "*515*", HCBSCompliance!$G$2:$G$455,"*Submitted*", HCBSCompliance!$DI$2:$DI$455,"*No*")+ COUNTIFS(HCBSCompliance!$I$2:$I$455,$A32, HCBSCompliance!$D$2:$D$455, "*855*", HCBSCompliance!$G$2:$G$455,"*Submitted*", HCBSCompliance!$DI$2:$DI$455,"*No*")  + COUNTIFS(HCBSCompliance!$I$2:$I$455,$A32, HCBSCompliance!$D$2:$D$455, "028", HCBSCompliance!$G$2:$G$455,"*Completed*", HCBSCompliance!$DI$2:$DI$455,"*No*")   + COUNTIFS(HCBSCompliance!$I$2:$I$455,$A32, HCBSCompliance!$D$2:$D$455, "055", HCBSCompliance!$G$2:$G$455,"*Completed*", HCBSCompliance!$DI$2:$DI$455,"*No*")   + COUNTIFS(HCBSCompliance!$I$2:$I$455,$A32, HCBSCompliance!$D$2:$D$455, "*63*", HCBSCompliance!$G$2:$G$455,"*Completed*", HCBSCompliance!$DI$2:$DI$455,"*No*")   + COUNTIFS(HCBSCompliance!$I$2:$I$455,$A32, HCBSCompliance!$D$2:$D$455, "*475*", HCBSCompliance!$G$2:$G$455,"*Completed*", HCBSCompliance!$DI$2:$DI$455,"*No*")   + COUNTIFS(HCBSCompliance!$I$2:$I$455,$A32, HCBSCompliance!$D$2:$D$455, "*505*", HCBSCompliance!$G$2:$G$455,"*Completed*", HCBSCompliance!$DI$2:$DI$455,"*No*") + COUNTIFS(HCBSCompliance!$I$2:$I$455,$A32, HCBSCompliance!$D$2:$D$455, "*510*", HCBSCompliance!$G$2:$G$455,"*Completed*", HCBSCompliance!$DI$2:$DI$455,"*No*") + COUNTIFS(HCBSCompliance!$I$2:$I$455,$A32, HCBSCompliance!$D$2:$D$455, "*515*", HCBSCompliance!$G$2:$G$455,"*Completed*", HCBSCompliance!$DI$2:$DI$455,"*No*") + COUNTIFS(HCBSCompliance!$I$2:$I$455,$A32, HCBSCompliance!$D$2:$D$455, "*855*", HCBSCompliance!$G$2:$G$455,"*Completed*", HCBSCompliance!$DI$2:$DI$455,"*No*")+ COUNTIFS(HCBSCompliance!$I$2:$I$455,$A32, HCBSCompliance!$D$2:$D$455, "028", HCBSCompliance!$G$2:$G$455,"*Submitted*", HCBSCompliance!$DI$2:$DI$455,"*No*") + COUNTIFS(HCBSCompliance!$I$2:$I$455,$A32, HCBSCompliance!$D$2:$D$455, "055", HCBSCompliance!$G$2:$G$455,"*Submitted*", HCBSCompliance!$DI$2:$DI$455,"*No*") + COUNTIFS(HCBSCompliance!$I$2:$I$455,$A32, HCBSCompliance!$D$2:$D$455, "*63*", HCBSCompliance!$G$2:$G$455,"*Submitted*", HCBSCompliance!$DI$2:$DI$455,"*No*") + COUNTIFS(HCBSCompliance!$I$2:$I$455,$A32, HCBSCompliance!$D$2:$D$455, "*475*", HCBSCompliance!$G$2:$G$455,"*Submitted*", HCBSCompliance!$DI$2:$DI$455,"*No*") + COUNTIFS(HCBSCompliance!$I$2:$I$455,$A32, HCBSCompliance!$D$2:$D$455, "*505*", HCBSCompliance!$G$2:$G$455,"*Submitted*", HCBSCompliance!$DI$2:$DI$455,"*No*") + COUNTIFS(HCBSCompliance!$I$2:$I$455,$A32, HCBSCompliance!$D$2:$D$455, "*510*", HCBSCompliance!$G$2:$G$455,"*Submitted*", HCBSCompliance!$DI$2:$DI$455,"*No*") + COUNTIFS(HCBSCompliance!$I$2:$I$455,$A32, HCBSCompliance!$D$2:$D$455, "*515*", HCBSCompliance!$G$2:$G$455,"*Submitted*", HCBSCompliance!$DI$2:$DI$455,"*No*")+ COUNTIFS(HCBSCompliance!$I$2:$I$455,$A32, HCBSCompliance!$D$2:$D$455, "*855*", HCBSCompliance!$G$2:$G$455,"*Submitted*", HCBSCompliance!$DI$2:$DI$455,"*No*")</f>
        <v>0</v>
      </c>
    </row>
    <row r="33" spans="1:13" hidden="1" x14ac:dyDescent="0.2">
      <c r="A33" s="54" t="s">
        <v>288</v>
      </c>
      <c r="B33" s="55">
        <f>COUNTIFS(HCBSCompliance!$I$2:$I$455,$A33, HCBSCompliance!$D$2:$D$455, "028")  +COUNTIFS(HCBSCompliance!$I$2:$I$455,$A33, HCBSCompliance!$D$2:$D$455, "055")  +COUNTIFS(HCBSCompliance!$I$2:$I$455,$A33, HCBSCompliance!$D$2:$D$455, "*63*")  +COUNTIFS(HCBSCompliance!$I$2:$I$455,$A33, HCBSCompliance!$D$2:$D$455, "*475*")  +COUNTIFS(HCBSCompliance!$I$2:$I$455,$A33, HCBSCompliance!$D$2:$D$455, "*505*")  +COUNTIFS(HCBSCompliance!$I$2:$I$455,$A33, HCBSCompliance!$D$2:$D$455, "*510*")  +COUNTIFS(HCBSCompliance!$I$2:$I$455,$A33, HCBSCompliance!$D$2:$D$455, "*515*") +COUNTIFS(HCBSCompliance!$I$2:$I$455,$A33, HCBSCompliance!$D$2:$D$455, "*855*")</f>
        <v>0</v>
      </c>
      <c r="C33" s="55">
        <f>COUNTIFS(HCBSCompliance!$I$2:$I$455,$A33, HCBSCompliance!$D$2:$D$455, "028", HCBSCompliance!$G$2:$G$455,"*Completed*")  +COUNTIFS(HCBSCompliance!$I$2:$I$455,$A33, HCBSCompliance!$D$2:$D$455, "055", HCBSCompliance!$G$2:$G$455,"*Completed*")  +COUNTIFS(HCBSCompliance!$I$2:$I$455,$A33, HCBSCompliance!$D$2:$D$455, "*63*", HCBSCompliance!$G$2:$G$455,"*Completed*")  +COUNTIFS(HCBSCompliance!$I$2:$I$455,$A33, HCBSCompliance!$D$2:$D$455, "*475*", HCBSCompliance!$G$2:$G$455,"*Completed*")  +COUNTIFS(HCBSCompliance!$I$2:$I$455,$A33, HCBSCompliance!$D$2:$D$455, "*505*", HCBSCompliance!$G$2:$G$455,"*Completed*")  +COUNTIFS(HCBSCompliance!$I$2:$I$455,$A33, HCBSCompliance!$D$2:$D$455, "*510*", HCBSCompliance!$G$2:$G$455,"*Completed*")  +COUNTIFS(HCBSCompliance!$I$2:$I$455,$A33, HCBSCompliance!$D$2:$D$455, "*515*", HCBSCompliance!$G$2:$G$455,"*Completed*")  +COUNTIFS(HCBSCompliance!$I$2:$I$455,$A33, HCBSCompliance!$D$2:$D$455, "*855*", HCBSCompliance!$G$2:$G$455,"*Completed*")+COUNTIFS(HCBSCompliance!$I$2:$I$455,$A33, HCBSCompliance!$D$2:$D$455, "028", HCBSCompliance!$G$2:$G$455,"*Submitted*")  +COUNTIFS(HCBSCompliance!$I$2:$I$455,$A33, HCBSCompliance!$D$2:$D$455, "055", HCBSCompliance!$G$2:$G$455,"*Submitted*")  +COUNTIFS(HCBSCompliance!$I$2:$I$455,$A33, HCBSCompliance!$D$2:$D$455, "*63*", HCBSCompliance!$G$2:$G$455,"*Submitted*")  +COUNTIFS(HCBSCompliance!$I$2:$I$455,$A33, HCBSCompliance!$D$2:$D$455, "*475*", HCBSCompliance!$G$2:$G$455,"*Submitted*")  +COUNTIFS(HCBSCompliance!$I$2:$I$455,$A33, HCBSCompliance!$D$2:$D$455, "*505*", HCBSCompliance!$G$2:$G$455,"*Submitted*")  +COUNTIFS(HCBSCompliance!$I$2:$I$455,$A33, HCBSCompliance!$D$2:$D$455, "*510*", HCBSCompliance!$G$2:$G$455,"*Submitted*")  +COUNTIFS(HCBSCompliance!$I$2:$I$455,$A33, HCBSCompliance!$D$2:$D$455, "*515*", HCBSCompliance!$G$2:$G$455,"*Submitted*")  +COUNTIFS(HCBSCompliance!$I$2:$I$455,$A33, HCBSCompliance!$D$2:$D$455, "*855*", HCBSCompliance!$G$2:$G$455,"*Submitted*")</f>
        <v>0</v>
      </c>
      <c r="D33" s="56" t="str">
        <f t="shared" si="2"/>
        <v>n/a</v>
      </c>
      <c r="E33" s="56" t="str">
        <f>IFERROR((COUNTIFS(HCBSCompliance!$I$2:$I$455,$A33, HCBSCompliance!$D$2:$D$455, "028", HCBSCompliance!$FA$2:$FA$455,"*no*", HCBSCompliance!$G$2:$G$455, "*Completed*") + COUNTIFS(HCBSCompliance!$I$2:$I$455,$A33, HCBSCompliance!$D$2:$D$455, "055", HCBSCompliance!$FA$2:$FA$455,"*no*", HCBSCompliance!$G$2:$G$455, "*Completed*") + COUNTIFS(HCBSCompliance!$I$2:$I$455,$A33, HCBSCompliance!$D$2:$D$455, "*63*", HCBSCompliance!$FA$2:$FA$455,"*no*", HCBSCompliance!$G$2:$G$455, "*Completed*") + COUNTIFS(HCBSCompliance!$I$2:$I$455,$A33, HCBSCompliance!$D$2:$D$455, "*475*", HCBSCompliance!$FA$2:$FA$455,"*no*", HCBSCompliance!$G$2:$G$455, "*Completed*") + COUNTIFS(HCBSCompliance!$I$2:$I$455,$A33, HCBSCompliance!$D$2:$D$455, "*505*", HCBSCompliance!$FA$2:$FA$455,"*no*", HCBSCompliance!$G$2:$G$455, "*Completed*") + COUNTIFS(HCBSCompliance!$I$2:$I$455,$A33, HCBSCompliance!$D$2:$D$455, "*510*", HCBSCompliance!$FA$2:$FA$455,"*no*", HCBSCompliance!$G$2:$G$455, "*Completed*") + COUNTIFS(HCBSCompliance!$I$2:$I$455,$A33, HCBSCompliance!$D$2:$D$455, "*515*", HCBSCompliance!$FA$2:$FA$455,"*no*", HCBSCompliance!$G$2:$G$455, "*Completed*") + COUNTIFS(HCBSCompliance!$I$2:$I$455,$A33, HCBSCompliance!$D$2:$D$455, "*855*", HCBSCompliance!$FA$2:$FA$455,"*no*", HCBSCompliance!$G$2:$G$455, "*Completed*") +COUNTIFS(HCBSCompliance!$I$2:$I$455,$A33, HCBSCompliance!$D$2:$D$455, "028", HCBSCompliance!$FA$2:$FA$455,"*no*", HCBSCompliance!$G$2:$G$455, "*Submitted*") + COUNTIFS(HCBSCompliance!$I$2:$I$455,$A33, HCBSCompliance!$D$2:$D$455, "055", HCBSCompliance!$FA$2:$FA$455,"*no*", HCBSCompliance!$G$2:$G$455, "*Submitted*") + COUNTIFS(HCBSCompliance!$I$2:$I$455,$A33, HCBSCompliance!$D$2:$D$455, "*63*", HCBSCompliance!$FA$2:$FA$455,"*no*", HCBSCompliance!$G$2:$G$455, "*Submitted*") + COUNTIFS(HCBSCompliance!$I$2:$I$455,$A33, HCBSCompliance!$D$2:$D$455, "*475*", HCBSCompliance!$FA$2:$FA$455,"*no*", HCBSCompliance!$G$2:$G$455, "*Submitted*") + COUNTIFS(HCBSCompliance!$I$2:$I$455,$A33, HCBSCompliance!$D$2:$D$455, "*505*", HCBSCompliance!$FA$2:$FA$455,"*no*", HCBSCompliance!$G$2:$G$455, "*Submitted*") + COUNTIFS(HCBSCompliance!$I$2:$I$455,$A33, HCBSCompliance!$D$2:$D$455, "*510*", HCBSCompliance!$FA$2:$FA$455,"*no*", HCBSCompliance!$G$2:$G$455, "*Submitted*") + COUNTIFS(HCBSCompliance!$I$2:$I$455,$A33, HCBSCompliance!$D$2:$D$455, "*515*", HCBSCompliance!$FA$2:$FA$455,"*no*", HCBSCompliance!$G$2:$G$455, "*Submitted*") + COUNTIFS(HCBSCompliance!$I$2:$I$455,$A33, HCBSCompliance!$D$2:$D$455, "*855*", HCBSCompliance!$FA$2:$FA$455,"*no*", HCBSCompliance!$G$2:$G$455, "*Submitted*") ) / $C33, "n/a")</f>
        <v>n/a</v>
      </c>
      <c r="F33" s="56" t="str">
        <f>IFERROR((COUNTIFS(HCBSCompliance!$I$2:$I$455,$A33, HCBSCompliance!$D$2:$D$455, "028", HCBSCompliance!$FA$2:$FA$455,"*yes*", HCBSCompliance!$G$2:$G$455, "*Completed*") + COUNTIFS(HCBSCompliance!$I$2:$I$455,$A33, HCBSCompliance!$D$2:$D$455, "055", HCBSCompliance!$FA$2:$FA$455,"*yes*", HCBSCompliance!$G$2:$G$455, "*Completed*") + COUNTIFS(HCBSCompliance!$I$2:$I$455,$A33, HCBSCompliance!$D$2:$D$455, "*63*", HCBSCompliance!$FA$2:$FA$455,"*yes*", HCBSCompliance!$G$2:$G$455, "*Completed*") + COUNTIFS(HCBSCompliance!$I$2:$I$455,$A33, HCBSCompliance!$D$2:$D$455, "*475*", HCBSCompliance!$FA$2:$FA$455,"*yes*", HCBSCompliance!$G$2:$G$455, "*Completed*") + COUNTIFS(HCBSCompliance!$I$2:$I$455,$A33, HCBSCompliance!$D$2:$D$455, "*505*", HCBSCompliance!$FA$2:$FA$455,"*yes*", HCBSCompliance!$G$2:$G$455, "*Completed*") + COUNTIFS(HCBSCompliance!$I$2:$I$455,$A33, HCBSCompliance!$D$2:$D$455, "*510*", HCBSCompliance!$FA$2:$FA$455,"*yes*", HCBSCompliance!$G$2:$G$455, "*Completed*") + COUNTIFS(HCBSCompliance!$I$2:$I$455,$A33, HCBSCompliance!$D$2:$D$455, "*515*", HCBSCompliance!$FA$2:$FA$455,"*yes*", HCBSCompliance!$G$2:$G$455, "*Completed*") + COUNTIFS(HCBSCompliance!$I$2:$I$455,$A33, HCBSCompliance!$D$2:$D$455, "*855*", HCBSCompliance!$FA$2:$FA$455,"*yes*", HCBSCompliance!$G$2:$G$455, "*Completed*") +COUNTIFS(HCBSCompliance!$I$2:$I$455,$A33, HCBSCompliance!$D$2:$D$455, "028", HCBSCompliance!$FA$2:$FA$455,"*yes*", HCBSCompliance!$G$2:$G$455, "*Submitted*") + COUNTIFS(HCBSCompliance!$I$2:$I$455,$A33, HCBSCompliance!$D$2:$D$455, "055", HCBSCompliance!$FA$2:$FA$455,"*yes*", HCBSCompliance!$G$2:$G$455, "*Submitted*") + COUNTIFS(HCBSCompliance!$I$2:$I$455,$A33, HCBSCompliance!$D$2:$D$455, "*63*", HCBSCompliance!$FA$2:$FA$455,"*yes*", HCBSCompliance!$G$2:$G$455, "*Submitted*") + COUNTIFS(HCBSCompliance!$I$2:$I$455,$A33, HCBSCompliance!$D$2:$D$455, "*475*", HCBSCompliance!$FA$2:$FA$455,"*yes*", HCBSCompliance!$G$2:$G$455, "*Submitted*") + COUNTIFS(HCBSCompliance!$I$2:$I$455,$A33, HCBSCompliance!$D$2:$D$455, "*505*", HCBSCompliance!$FA$2:$FA$455,"*yes*", HCBSCompliance!$G$2:$G$455, "*Submitted*") + COUNTIFS(HCBSCompliance!$I$2:$I$455,$A33, HCBSCompliance!$D$2:$D$455, "*510*", HCBSCompliance!$FA$2:$FA$455,"*yes*", HCBSCompliance!$G$2:$G$455, "*Submitted*") + COUNTIFS(HCBSCompliance!$I$2:$I$455,$A33, HCBSCompliance!$D$2:$D$455, "*515*", HCBSCompliance!$FA$2:$FA$455,"*yes*", HCBSCompliance!$G$2:$G$455, "*Submitted*") + COUNTIFS(HCBSCompliance!$I$2:$I$455,$A33, HCBSCompliance!$D$2:$D$455, "*855*", HCBSCompliance!$FA$2:$FA$455,"*yes*", HCBSCompliance!$G$2:$G$455, "*Submitted*") ) / $C33, "n/a")</f>
        <v>n/a</v>
      </c>
      <c r="G33" s="56" t="str">
        <f>IFERROR((COUNTIFS(HCBSCompliance!$D$2:$D$455, "028", HCBSCompliance!$I$2:$I$455, $A33, HCBSCompliance!$G$2:$G$455, "*Completed*", HCBSCompliance!$FE$2:$FE$455, "TRUE") + COUNTIFS(HCBSCompliance!$D$2:$D$455, "055", HCBSCompliance!$I$2:$I$455, $A33, HCBSCompliance!$G$2:$G$455, "*Completed*", HCBSCompliance!$FE$2:$FE$455, "TRUE") + COUNTIFS(HCBSCompliance!$D$2:$D$455, "*63*", HCBSCompliance!$I$2:$I$455, $A33, HCBSCompliance!$G$2:$G$455, "*Completed*", HCBSCompliance!$FE$2:$FE$455, "TRUE") + COUNTIFS(HCBSCompliance!$D$2:$D$455, "*475*", HCBSCompliance!$I$2:$I$455, $A33, HCBSCompliance!$G$2:$G$455, "*Completed*", HCBSCompliance!$FE$2:$FE$455, "TRUE") + COUNTIFS(HCBSCompliance!$D$2:$D$455, "*505*", HCBSCompliance!$I$2:$I$455, $A33, HCBSCompliance!$G$2:$G$455, "*Completed*", HCBSCompliance!$FE$2:$FE$455, "TRUE") + COUNTIFS(HCBSCompliance!$D$2:$D$455, "*510*", HCBSCompliance!$I$2:$I$455, $A33, HCBSCompliance!$G$2:$G$455, "*Completed*", HCBSCompliance!$FE$2:$FE$455, "TRUE") + COUNTIFS(HCBSCompliance!$D$2:$D$455, "*515*", HCBSCompliance!$I$2:$I$455, $A33, HCBSCompliance!$G$2:$G$455, "*Completed*", HCBSCompliance!$FE$2:$FE$455, "TRUE") + COUNTIFS(HCBSCompliance!$D$2:$D$455, "*855*", HCBSCompliance!$I$2:$I$455, $A33, HCBSCompliance!$G$2:$G$455, "*Submitted*", HCBSCompliance!$FE$2:$FE$455, "TRUE") +COUNTIFS(HCBSCompliance!$D$2:$D$455, "028", HCBSCompliance!$I$2:$I$455, $A33, HCBSCompliance!$G$2:$G$455, "*Submitted*", HCBSCompliance!$FE$2:$FE$455, "TRUE") + COUNTIFS(HCBSCompliance!$D$2:$D$455, "055", HCBSCompliance!$I$2:$I$455, $A33, HCBSCompliance!$G$2:$G$455, "*Submitted*", HCBSCompliance!$FE$2:$FE$455, "TRUE") + COUNTIFS(HCBSCompliance!$D$2:$D$455, "*63*", HCBSCompliance!$I$2:$I$455, $A33, HCBSCompliance!$G$2:$G$455, "*Submitted*", HCBSCompliance!$FE$2:$FE$455, "TRUE") + COUNTIFS(HCBSCompliance!$D$2:$D$455, "*475*", HCBSCompliance!$I$2:$I$455, $A33, HCBSCompliance!$G$2:$G$455, "*Submitted*", HCBSCompliance!$FE$2:$FE$455, "TRUE") + COUNTIFS(HCBSCompliance!$D$2:$D$455, "*505*", HCBSCompliance!$I$2:$I$455, $A33, HCBSCompliance!$G$2:$G$455, "*Submitted*", HCBSCompliance!$FE$2:$FE$455, "TRUE") + COUNTIFS(HCBSCompliance!$D$2:$D$455, "*510*", HCBSCompliance!$I$2:$I$455, $A33, HCBSCompliance!$G$2:$G$455, "*Submitted*", HCBSCompliance!$FE$2:$FE$455, "TRUE") + COUNTIFS(HCBSCompliance!$D$2:$D$455, "*515*", HCBSCompliance!$I$2:$I$455, $A33, HCBSCompliance!$G$2:$G$455, "*Submitted*", HCBSCompliance!$FE$2:$FE$455, "TRUE") + COUNTIFS(HCBSCompliance!$D$2:$D$455, "*855*", HCBSCompliance!$I$2:$I$455, $A33, HCBSCompliance!$G$2:$G$455, "*Submitted*", HCBSCompliance!$FE$2:$FE$455, "TRUE"))    /  $C33, "n/a")</f>
        <v>n/a</v>
      </c>
      <c r="H33" s="56"/>
      <c r="I33" s="55">
        <f>COUNTIFS(HCBSCompliance!$I$2:$I$455,$A33, HCBSCompliance!$D$2:$D$455, "028", HCBSCompliance!$G$2:$G$455,"*Completed*", HCBSCompliance!$BC$2:$BC$455,"*Partially*")   + COUNTIFS(HCBSCompliance!$I$2:$I$455,$A33, HCBSCompliance!$D$2:$D$455, "055", HCBSCompliance!$G$2:$G$455,"*Completed*", HCBSCompliance!$BC$2:$BC$455,"*Partially*")   + COUNTIFS(HCBSCompliance!$I$2:$I$455,$A33, HCBSCompliance!$D$2:$D$455, "*63*", HCBSCompliance!$G$2:$G$455,"*Completed*", HCBSCompliance!$BC$2:$BC$455,"*Partially*")   + COUNTIFS(HCBSCompliance!$I$2:$I$455,$A33, HCBSCompliance!$D$2:$D$455, "*475*", HCBSCompliance!$G$2:$G$455,"*Completed*", HCBSCompliance!$BC$2:$BC$455,"*Partially*")   + COUNTIFS(HCBSCompliance!$I$2:$I$455,$A33, HCBSCompliance!$D$2:$D$455, "*505*", HCBSCompliance!$G$2:$G$455,"*Completed*", HCBSCompliance!$BC$2:$BC$455,"*Partially*") + COUNTIFS(HCBSCompliance!$I$2:$I$455,$A33, HCBSCompliance!$D$2:$D$455, "*510*", HCBSCompliance!$G$2:$G$455,"*Completed*", HCBSCompliance!$BC$2:$BC$455,"*Partially*") + COUNTIFS(HCBSCompliance!$I$2:$I$455,$A33, HCBSCompliance!$D$2:$D$455, "*515*", HCBSCompliance!$G$2:$G$455,"*Completed*", HCBSCompliance!$BC$2:$BC$455,"*Partially*") + COUNTIFS(HCBSCompliance!$I$2:$I$455,$A33, HCBSCompliance!$D$2:$D$455, "*855*", HCBSCompliance!$G$2:$G$455,"*Completed*", HCBSCompliance!$BC$2:$BC$455,"*Partially*")+ COUNTIFS(HCBSCompliance!$I$2:$I$455,$A33, HCBSCompliance!$D$2:$D$455, "028", HCBSCompliance!$G$2:$G$455,"*Submitted*", HCBSCompliance!$BC$2:$BC$455,"*Partially*") + COUNTIFS(HCBSCompliance!$I$2:$I$455,$A33, HCBSCompliance!$D$2:$D$455, "055", HCBSCompliance!$G$2:$G$455,"*Submitted*", HCBSCompliance!$BC$2:$BC$455,"*Partially*") + COUNTIFS(HCBSCompliance!$I$2:$I$455,$A33, HCBSCompliance!$D$2:$D$455, "*63*", HCBSCompliance!$G$2:$G$455,"*Submitted*", HCBSCompliance!$BC$2:$BC$455,"*Partially*") + COUNTIFS(HCBSCompliance!$I$2:$I$455,$A33, HCBSCompliance!$D$2:$D$455, "*475*", HCBSCompliance!$G$2:$G$455,"*Submitted*", HCBSCompliance!$BC$2:$BC$455,"*Partially*") + COUNTIFS(HCBSCompliance!$I$2:$I$455,$A33, HCBSCompliance!$D$2:$D$455, "*505*", HCBSCompliance!$G$2:$G$455,"*Submitted*", HCBSCompliance!$BC$2:$BC$455,"*Partially*") + COUNTIFS(HCBSCompliance!$I$2:$I$455,$A33, HCBSCompliance!$D$2:$D$455, "*510*", HCBSCompliance!$G$2:$G$455,"*Submitted*", HCBSCompliance!$BC$2:$BC$455,"*Partially*") + COUNTIFS(HCBSCompliance!$I$2:$I$455,$A33, HCBSCompliance!$D$2:$D$455, "*515*", HCBSCompliance!$G$2:$G$455,"*Submitted*", HCBSCompliance!$BC$2:$BC$455,"*Partially*")+ COUNTIFS(HCBSCompliance!$I$2:$I$455,$A33, HCBSCompliance!$D$2:$D$455, "*855*", HCBSCompliance!$G$2:$G$455,"*Submitted*", HCBSCompliance!$BC$2:$BC$455,"*Partially*")  + COUNTIFS(HCBSCompliance!$I$2:$I$455,$A33, HCBSCompliance!$D$2:$D$455, "028", HCBSCompliance!$G$2:$G$455,"*Completed*", HCBSCompliance!$BC$2:$BC$455,"*NotMet*")   + COUNTIFS(HCBSCompliance!$I$2:$I$455,$A33, HCBSCompliance!$D$2:$D$455, "055", HCBSCompliance!$G$2:$G$455,"*Completed*", HCBSCompliance!$BC$2:$BC$455,"*NotMet*")   + COUNTIFS(HCBSCompliance!$I$2:$I$455,$A33, HCBSCompliance!$D$2:$D$455, "*63*", HCBSCompliance!$G$2:$G$455,"*Completed*", HCBSCompliance!$BC$2:$BC$455,"*NotMet*")   + COUNTIFS(HCBSCompliance!$I$2:$I$455,$A33, HCBSCompliance!$D$2:$D$455, "*475*", HCBSCompliance!$G$2:$G$455,"*Completed*", HCBSCompliance!$BC$2:$BC$455,"*NotMet*")   + COUNTIFS(HCBSCompliance!$I$2:$I$455,$A33, HCBSCompliance!$D$2:$D$455, "*505*", HCBSCompliance!$G$2:$G$455,"*Completed*", HCBSCompliance!$BC$2:$BC$455,"*NotMet*") + COUNTIFS(HCBSCompliance!$I$2:$I$455,$A33, HCBSCompliance!$D$2:$D$455, "*510*", HCBSCompliance!$G$2:$G$455,"*Completed*", HCBSCompliance!$BC$2:$BC$455,"*NotMet*") + COUNTIFS(HCBSCompliance!$I$2:$I$455,$A33, HCBSCompliance!$D$2:$D$455, "*515*", HCBSCompliance!$G$2:$G$455,"*Completed*", HCBSCompliance!$BC$2:$BC$455,"*NotMet*") + COUNTIFS(HCBSCompliance!$I$2:$I$455,$A33, HCBSCompliance!$D$2:$D$455, "*855*", HCBSCompliance!$G$2:$G$455,"*Completed*", HCBSCompliance!$BC$2:$BC$455,"*NotMet*")+ COUNTIFS(HCBSCompliance!$I$2:$I$455,$A33, HCBSCompliance!$D$2:$D$455, "028", HCBSCompliance!$G$2:$G$455,"*Submitted*", HCBSCompliance!$BC$2:$BC$455,"*NotMet*") + COUNTIFS(HCBSCompliance!$I$2:$I$455,$A33, HCBSCompliance!$D$2:$D$455, "055", HCBSCompliance!$G$2:$G$455,"*Submitted*", HCBSCompliance!$BC$2:$BC$455,"*NotMet*") + COUNTIFS(HCBSCompliance!$I$2:$I$455,$A33, HCBSCompliance!$D$2:$D$455, "*63*", HCBSCompliance!$G$2:$G$455,"*Submitted*", HCBSCompliance!$BC$2:$BC$455,"*NotMet*") + COUNTIFS(HCBSCompliance!$I$2:$I$455,$A33, HCBSCompliance!$D$2:$D$455, "*475*", HCBSCompliance!$G$2:$G$455,"*Submitted*", HCBSCompliance!$BC$2:$BC$455,"*NotMet*") + COUNTIFS(HCBSCompliance!$I$2:$I$455,$A33, HCBSCompliance!$D$2:$D$455, "*505*", HCBSCompliance!$G$2:$G$455,"*Submitted*", HCBSCompliance!$BC$2:$BC$455,"*NotMet*") + COUNTIFS(HCBSCompliance!$I$2:$I$455,$A33, HCBSCompliance!$D$2:$D$455, "*510*", HCBSCompliance!$G$2:$G$455,"*Submitted*", HCBSCompliance!$BC$2:$BC$455,"*NotMet*") + COUNTIFS(HCBSCompliance!$I$2:$I$455,$A33, HCBSCompliance!$D$2:$D$455, "*515*", HCBSCompliance!$G$2:$G$455,"*Submitted*", HCBSCompliance!$BC$2:$BC$455,"*NotMet*")+ COUNTIFS(HCBSCompliance!$I$2:$I$455,$A33, HCBSCompliance!$D$2:$D$455, "*855*", HCBSCompliance!$G$2:$G$455,"*Submitted*", HCBSCompliance!$BC$2:$BC$455,"*NotMet*")</f>
        <v>0</v>
      </c>
      <c r="J33" s="55">
        <f>COUNTIFS(HCBSCompliance!$I$2:$I$455,$A33, HCBSCompliance!$D$2:$D$455, "028", HCBSCompliance!$G$2:$G$455,"*Completed*", HCBSCompliance!$BI$2:$BI$455,"*No*")   + COUNTIFS(HCBSCompliance!$I$2:$I$455,$A33, HCBSCompliance!$D$2:$D$455, "055", HCBSCompliance!$G$2:$G$455,"*Completed*", HCBSCompliance!$BI$2:$BI$455,"*No*")   + COUNTIFS(HCBSCompliance!$I$2:$I$455,$A33, HCBSCompliance!$D$2:$D$455, "*63*", HCBSCompliance!$G$2:$G$455,"*Completed*", HCBSCompliance!$BI$2:$BI$455,"*No*")   + COUNTIFS(HCBSCompliance!$I$2:$I$455,$A33, HCBSCompliance!$D$2:$D$455, "*475*", HCBSCompliance!$G$2:$G$455,"*Completed*", HCBSCompliance!$BI$2:$BI$455,"*No*")   + COUNTIFS(HCBSCompliance!$I$2:$I$455,$A33, HCBSCompliance!$D$2:$D$455, "*505*", HCBSCompliance!$G$2:$G$455,"*Completed*", HCBSCompliance!$BI$2:$BI$455,"*No*") + COUNTIFS(HCBSCompliance!$I$2:$I$455,$A33, HCBSCompliance!$D$2:$D$455, "*510*", HCBSCompliance!$G$2:$G$455,"*Completed*", HCBSCompliance!$BI$2:$BI$455,"*No*") + COUNTIFS(HCBSCompliance!$I$2:$I$455,$A33, HCBSCompliance!$D$2:$D$455, "*515*", HCBSCompliance!$G$2:$G$455,"*Completed*", HCBSCompliance!$BI$2:$BI$455,"*No*") + COUNTIFS(HCBSCompliance!$I$2:$I$455,$A33, HCBSCompliance!$D$2:$D$455, "*855*", HCBSCompliance!$G$2:$G$455,"*Completed*", HCBSCompliance!$BI$2:$BI$455,"*No*")+ COUNTIFS(HCBSCompliance!$I$2:$I$455,$A33, HCBSCompliance!$D$2:$D$455, "028", HCBSCompliance!$G$2:$G$455,"*Submitted*", HCBSCompliance!$BI$2:$BI$455,"*No*") + COUNTIFS(HCBSCompliance!$I$2:$I$455,$A33, HCBSCompliance!$D$2:$D$455, "055", HCBSCompliance!$G$2:$G$455,"*Submitted*", HCBSCompliance!$BI$2:$BI$455,"*No*") + COUNTIFS(HCBSCompliance!$I$2:$I$455,$A33, HCBSCompliance!$D$2:$D$455, "*63*", HCBSCompliance!$G$2:$G$455,"*Submitted*", HCBSCompliance!$BI$2:$BI$455,"*No*") + COUNTIFS(HCBSCompliance!$I$2:$I$455,$A33, HCBSCompliance!$D$2:$D$455, "*475*", HCBSCompliance!$G$2:$G$455,"*Submitted*", HCBSCompliance!$BI$2:$BI$455,"*No*") + COUNTIFS(HCBSCompliance!$I$2:$I$455,$A33, HCBSCompliance!$D$2:$D$455, "*505*", HCBSCompliance!$G$2:$G$455,"*Submitted*", HCBSCompliance!$BI$2:$BI$455,"*No*") + COUNTIFS(HCBSCompliance!$I$2:$I$455,$A33, HCBSCompliance!$D$2:$D$455, "*510*", HCBSCompliance!$G$2:$G$455,"*Submitted*", HCBSCompliance!$BI$2:$BI$455,"*No*") + COUNTIFS(HCBSCompliance!$I$2:$I$455,$A33, HCBSCompliance!$D$2:$D$455, "*515*", HCBSCompliance!$G$2:$G$455,"*Submitted*", HCBSCompliance!$BI$2:$BI$455,"*No*")+ COUNTIFS(HCBSCompliance!$I$2:$I$455,$A33, HCBSCompliance!$D$2:$D$455, "*855*", HCBSCompliance!$G$2:$G$455,"*Submitted*", HCBSCompliance!$BI$2:$BI$455,"*No*")  + COUNTIFS(HCBSCompliance!$I$2:$I$455,$A33, HCBSCompliance!$D$2:$D$455, "028", HCBSCompliance!$G$2:$G$455,"*Completed*", HCBSCompliance!$BI$2:$BI$455,"*No*")   + COUNTIFS(HCBSCompliance!$I$2:$I$455,$A33, HCBSCompliance!$D$2:$D$455, "055", HCBSCompliance!$G$2:$G$455,"*Completed*", HCBSCompliance!$BI$2:$BI$455,"*No*")   + COUNTIFS(HCBSCompliance!$I$2:$I$455,$A33, HCBSCompliance!$D$2:$D$455, "*63*", HCBSCompliance!$G$2:$G$455,"*Completed*", HCBSCompliance!$BI$2:$BI$455,"*No*")   + COUNTIFS(HCBSCompliance!$I$2:$I$455,$A33, HCBSCompliance!$D$2:$D$455, "*475*", HCBSCompliance!$G$2:$G$455,"*Completed*", HCBSCompliance!$BI$2:$BI$455,"*No*")   + COUNTIFS(HCBSCompliance!$I$2:$I$455,$A33, HCBSCompliance!$D$2:$D$455, "*505*", HCBSCompliance!$G$2:$G$455,"*Completed*", HCBSCompliance!$BI$2:$BI$455,"*No*") + COUNTIFS(HCBSCompliance!$I$2:$I$455,$A33, HCBSCompliance!$D$2:$D$455, "*510*", HCBSCompliance!$G$2:$G$455,"*Completed*", HCBSCompliance!$BI$2:$BI$455,"*No*") + COUNTIFS(HCBSCompliance!$I$2:$I$455,$A33, HCBSCompliance!$D$2:$D$455, "*515*", HCBSCompliance!$G$2:$G$455,"*Completed*", HCBSCompliance!$BI$2:$BI$455,"*No*") + COUNTIFS(HCBSCompliance!$I$2:$I$455,$A33, HCBSCompliance!$D$2:$D$455, "*855*", HCBSCompliance!$G$2:$G$455,"*Completed*", HCBSCompliance!$BI$2:$BI$455,"*No*")+ COUNTIFS(HCBSCompliance!$I$2:$I$455,$A33, HCBSCompliance!$D$2:$D$455, "028", HCBSCompliance!$G$2:$G$455,"*Submitted*", HCBSCompliance!$BI$2:$BI$455,"*No*") + COUNTIFS(HCBSCompliance!$I$2:$I$455,$A33, HCBSCompliance!$D$2:$D$455, "055", HCBSCompliance!$G$2:$G$455,"*Submitted*", HCBSCompliance!$BI$2:$BI$455,"*No*") + COUNTIFS(HCBSCompliance!$I$2:$I$455,$A33, HCBSCompliance!$D$2:$D$455, "*63*", HCBSCompliance!$G$2:$G$455,"*Submitted*", HCBSCompliance!$BI$2:$BI$455,"*No*") + COUNTIFS(HCBSCompliance!$I$2:$I$455,$A33, HCBSCompliance!$D$2:$D$455, "*475*", HCBSCompliance!$G$2:$G$455,"*Submitted*", HCBSCompliance!$BI$2:$BI$455,"*No*") + COUNTIFS(HCBSCompliance!$I$2:$I$455,$A33, HCBSCompliance!$D$2:$D$455, "*505*", HCBSCompliance!$G$2:$G$455,"*Submitted*", HCBSCompliance!$BI$2:$BI$455,"*No*") + COUNTIFS(HCBSCompliance!$I$2:$I$455,$A33, HCBSCompliance!$D$2:$D$455, "*510*", HCBSCompliance!$G$2:$G$455,"*Submitted*", HCBSCompliance!$BI$2:$BI$455,"*No*") + COUNTIFS(HCBSCompliance!$I$2:$I$455,$A33, HCBSCompliance!$D$2:$D$455, "*515*", HCBSCompliance!$G$2:$G$455,"*Submitted*", HCBSCompliance!$BI$2:$BI$455,"*No*")+ COUNTIFS(HCBSCompliance!$I$2:$I$455,$A33, HCBSCompliance!$D$2:$D$455, "*855*", HCBSCompliance!$G$2:$G$455,"*Submitted*", HCBSCompliance!$BI$2:$BI$455,"*No*")</f>
        <v>0</v>
      </c>
      <c r="K33" s="55">
        <f>COUNTIFS(HCBSCompliance!$I$2:$I$455,$A33, HCBSCompliance!$D$2:$D$455, "028", HCBSCompliance!$G$2:$G$455,"*Completed*", HCBSCompliance!$CK$2:$CK$455,"*No*")   + COUNTIFS(HCBSCompliance!$I$2:$I$455,$A33, HCBSCompliance!$D$2:$D$455, "055", HCBSCompliance!$G$2:$G$455,"*Completed*", HCBSCompliance!$CK$2:$CK$455,"*No*")   + COUNTIFS(HCBSCompliance!$I$2:$I$455,$A33, HCBSCompliance!$D$2:$D$455, "*63*", HCBSCompliance!$G$2:$G$455,"*Completed*", HCBSCompliance!$CK$2:$CK$455,"*No*")   + COUNTIFS(HCBSCompliance!$I$2:$I$455,$A33, HCBSCompliance!$D$2:$D$455, "*475*", HCBSCompliance!$G$2:$G$455,"*Completed*", HCBSCompliance!$CK$2:$CK$455,"*No*")   + COUNTIFS(HCBSCompliance!$I$2:$I$455,$A33, HCBSCompliance!$D$2:$D$455, "*505*", HCBSCompliance!$G$2:$G$455,"*Completed*", HCBSCompliance!$CK$2:$CK$455,"*No*") + COUNTIFS(HCBSCompliance!$I$2:$I$455,$A33, HCBSCompliance!$D$2:$D$455, "*510*", HCBSCompliance!$G$2:$G$455,"*Completed*", HCBSCompliance!$CK$2:$CK$455,"*No*") + COUNTIFS(HCBSCompliance!$I$2:$I$455,$A33, HCBSCompliance!$D$2:$D$455, "*515*", HCBSCompliance!$G$2:$G$455,"*Completed*", HCBSCompliance!$CK$2:$CK$455,"*No*") + COUNTIFS(HCBSCompliance!$I$2:$I$455,$A33, HCBSCompliance!$D$2:$D$455, "*855*", HCBSCompliance!$G$2:$G$455,"*Completed*", HCBSCompliance!$CK$2:$CK$455,"*No*")+ COUNTIFS(HCBSCompliance!$I$2:$I$455,$A33, HCBSCompliance!$D$2:$D$455, "028", HCBSCompliance!$G$2:$G$455,"*Submitted*", HCBSCompliance!$CK$2:$CK$455,"*No*") + COUNTIFS(HCBSCompliance!$I$2:$I$455,$A33, HCBSCompliance!$D$2:$D$455, "055", HCBSCompliance!$G$2:$G$455,"*Submitted*", HCBSCompliance!$CK$2:$CK$455,"*No*") + COUNTIFS(HCBSCompliance!$I$2:$I$455,$A33, HCBSCompliance!$D$2:$D$455, "*63*", HCBSCompliance!$G$2:$G$455,"*Submitted*", HCBSCompliance!$CK$2:$CK$455,"*No*") + COUNTIFS(HCBSCompliance!$I$2:$I$455,$A33, HCBSCompliance!$D$2:$D$455, "*475*", HCBSCompliance!$G$2:$G$455,"*Submitted*", HCBSCompliance!$CK$2:$CK$455,"*No*") + COUNTIFS(HCBSCompliance!$I$2:$I$455,$A33, HCBSCompliance!$D$2:$D$455, "*505*", HCBSCompliance!$G$2:$G$455,"*Submitted*", HCBSCompliance!$CK$2:$CK$455,"*No*") + COUNTIFS(HCBSCompliance!$I$2:$I$455,$A33, HCBSCompliance!$D$2:$D$455, "*510*", HCBSCompliance!$G$2:$G$455,"*Submitted*", HCBSCompliance!$CK$2:$CK$455,"*No*") + COUNTIFS(HCBSCompliance!$I$2:$I$455,$A33, HCBSCompliance!$D$2:$D$455, "*515*", HCBSCompliance!$G$2:$G$455,"*Submitted*", HCBSCompliance!$CK$2:$CK$455,"*No*")+ COUNTIFS(HCBSCompliance!$I$2:$I$455,$A33, HCBSCompliance!$D$2:$D$455, "*855*", HCBSCompliance!$G$2:$G$455,"*Submitted*", HCBSCompliance!$CK$2:$CK$455,"*No*")  + COUNTIFS(HCBSCompliance!$I$2:$I$455,$A33, HCBSCompliance!$D$2:$D$455, "028", HCBSCompliance!$G$2:$G$455,"*Completed*", HCBSCompliance!$CK$2:$CK$455,"*No*")   + COUNTIFS(HCBSCompliance!$I$2:$I$455,$A33, HCBSCompliance!$D$2:$D$455, "055", HCBSCompliance!$G$2:$G$455,"*Completed*", HCBSCompliance!$CK$2:$CK$455,"*No*")   + COUNTIFS(HCBSCompliance!$I$2:$I$455,$A33, HCBSCompliance!$D$2:$D$455, "*63*", HCBSCompliance!$G$2:$G$455,"*Completed*", HCBSCompliance!$CK$2:$CK$455,"*No*")   + COUNTIFS(HCBSCompliance!$I$2:$I$455,$A33, HCBSCompliance!$D$2:$D$455, "*475*", HCBSCompliance!$G$2:$G$455,"*Completed*", HCBSCompliance!$CK$2:$CK$455,"*No*")   + COUNTIFS(HCBSCompliance!$I$2:$I$455,$A33, HCBSCompliance!$D$2:$D$455, "*505*", HCBSCompliance!$G$2:$G$455,"*Completed*", HCBSCompliance!$CK$2:$CK$455,"*No*") + COUNTIFS(HCBSCompliance!$I$2:$I$455,$A33, HCBSCompliance!$D$2:$D$455, "*510*", HCBSCompliance!$G$2:$G$455,"*Completed*", HCBSCompliance!$CK$2:$CK$455,"*No*") + COUNTIFS(HCBSCompliance!$I$2:$I$455,$A33, HCBSCompliance!$D$2:$D$455, "*515*", HCBSCompliance!$G$2:$G$455,"*Completed*", HCBSCompliance!$CK$2:$CK$455,"*No*") + COUNTIFS(HCBSCompliance!$I$2:$I$455,$A33, HCBSCompliance!$D$2:$D$455, "*855*", HCBSCompliance!$G$2:$G$455,"*Completed*", HCBSCompliance!$CK$2:$CK$455,"*No*")+ COUNTIFS(HCBSCompliance!$I$2:$I$455,$A33, HCBSCompliance!$D$2:$D$455, "028", HCBSCompliance!$G$2:$G$455,"*Submitted*", HCBSCompliance!$CK$2:$CK$455,"*No*") + COUNTIFS(HCBSCompliance!$I$2:$I$455,$A33, HCBSCompliance!$D$2:$D$455, "055", HCBSCompliance!$G$2:$G$455,"*Submitted*", HCBSCompliance!$CK$2:$CK$455,"*No*") + COUNTIFS(HCBSCompliance!$I$2:$I$455,$A33, HCBSCompliance!$D$2:$D$455, "*63*", HCBSCompliance!$G$2:$G$455,"*Submitted*", HCBSCompliance!$CK$2:$CK$455,"*No*") + COUNTIFS(HCBSCompliance!$I$2:$I$455,$A33, HCBSCompliance!$D$2:$D$455, "*475*", HCBSCompliance!$G$2:$G$455,"*Submitted*", HCBSCompliance!$CK$2:$CK$455,"*No*") + COUNTIFS(HCBSCompliance!$I$2:$I$455,$A33, HCBSCompliance!$D$2:$D$455, "*505*", HCBSCompliance!$G$2:$G$455,"*Submitted*", HCBSCompliance!$CK$2:$CK$455,"*No*") + COUNTIFS(HCBSCompliance!$I$2:$I$455,$A33, HCBSCompliance!$D$2:$D$455, "*510*", HCBSCompliance!$G$2:$G$455,"*Submitted*", HCBSCompliance!$CK$2:$CK$455,"*No*") + COUNTIFS(HCBSCompliance!$I$2:$I$455,$A33, HCBSCompliance!$D$2:$D$455, "*515*", HCBSCompliance!$G$2:$G$455,"*Submitted*", HCBSCompliance!$CK$2:$CK$455,"*No*")+ COUNTIFS(HCBSCompliance!$I$2:$I$455,$A33, HCBSCompliance!$D$2:$D$455, "*855*", HCBSCompliance!$G$2:$G$455,"*Submitted*", HCBSCompliance!$CK$2:$CK$455,"*No*")</f>
        <v>0</v>
      </c>
      <c r="L33" s="55">
        <f>COUNTIFS(HCBSCompliance!$I$2:$I$455,$A33, HCBSCompliance!$D$2:$D$455, "028", HCBSCompliance!$G$2:$G$455,"*Completed*", HCBSCompliance!$CY$2:$CY$455,"*No*")   + COUNTIFS(HCBSCompliance!$I$2:$I$455,$A33, HCBSCompliance!$D$2:$D$455, "055", HCBSCompliance!$G$2:$G$455,"*Completed*", HCBSCompliance!$CY$2:$CY$455,"*No*")   + COUNTIFS(HCBSCompliance!$I$2:$I$455,$A33, HCBSCompliance!$D$2:$D$455, "*63*", HCBSCompliance!$G$2:$G$455,"*Completed*", HCBSCompliance!$CY$2:$CY$455,"*No*")   + COUNTIFS(HCBSCompliance!$I$2:$I$455,$A33, HCBSCompliance!$D$2:$D$455, "*475*", HCBSCompliance!$G$2:$G$455,"*Completed*", HCBSCompliance!$CY$2:$CY$455,"*No*")   + COUNTIFS(HCBSCompliance!$I$2:$I$455,$A33, HCBSCompliance!$D$2:$D$455, "*505*", HCBSCompliance!$G$2:$G$455,"*Completed*", HCBSCompliance!$CY$2:$CY$455,"*No*") + COUNTIFS(HCBSCompliance!$I$2:$I$455,$A33, HCBSCompliance!$D$2:$D$455, "*510*", HCBSCompliance!$G$2:$G$455,"*Completed*", HCBSCompliance!$CY$2:$CY$455,"*No*") + COUNTIFS(HCBSCompliance!$I$2:$I$455,$A33, HCBSCompliance!$D$2:$D$455, "*515*", HCBSCompliance!$G$2:$G$455,"*Completed*", HCBSCompliance!$CY$2:$CY$455,"*No*") + COUNTIFS(HCBSCompliance!$I$2:$I$455,$A33, HCBSCompliance!$D$2:$D$455, "*855*", HCBSCompliance!$G$2:$G$455,"*Completed*", HCBSCompliance!$CY$2:$CY$455,"*No*")+ COUNTIFS(HCBSCompliance!$I$2:$I$455,$A33, HCBSCompliance!$D$2:$D$455, "028", HCBSCompliance!$G$2:$G$455,"*Submitted*", HCBSCompliance!$CY$2:$CY$455,"*No*") + COUNTIFS(HCBSCompliance!$I$2:$I$455,$A33, HCBSCompliance!$D$2:$D$455, "055", HCBSCompliance!$G$2:$G$455,"*Submitted*", HCBSCompliance!$CY$2:$CY$455,"*No*") + COUNTIFS(HCBSCompliance!$I$2:$I$455,$A33, HCBSCompliance!$D$2:$D$455, "*63*", HCBSCompliance!$G$2:$G$455,"*Submitted*", HCBSCompliance!$CY$2:$CY$455,"*No*") + COUNTIFS(HCBSCompliance!$I$2:$I$455,$A33, HCBSCompliance!$D$2:$D$455, "*475*", HCBSCompliance!$G$2:$G$455,"*Submitted*", HCBSCompliance!$CY$2:$CY$455,"*No*") + COUNTIFS(HCBSCompliance!$I$2:$I$455,$A33, HCBSCompliance!$D$2:$D$455, "*505*", HCBSCompliance!$G$2:$G$455,"*Submitted*", HCBSCompliance!$CY$2:$CY$455,"*No*") + COUNTIFS(HCBSCompliance!$I$2:$I$455,$A33, HCBSCompliance!$D$2:$D$455, "*510*", HCBSCompliance!$G$2:$G$455,"*Submitted*", HCBSCompliance!$CY$2:$CY$455,"*No*") + COUNTIFS(HCBSCompliance!$I$2:$I$455,$A33, HCBSCompliance!$D$2:$D$455, "*515*", HCBSCompliance!$G$2:$G$455,"*Submitted*", HCBSCompliance!$CY$2:$CY$455,"*No*")+ COUNTIFS(HCBSCompliance!$I$2:$I$455,$A33, HCBSCompliance!$D$2:$D$455, "*855*", HCBSCompliance!$G$2:$G$455,"*Submitted*", HCBSCompliance!$CY$2:$CY$455,"*No*")  + COUNTIFS(HCBSCompliance!$I$2:$I$455,$A33, HCBSCompliance!$D$2:$D$455, "028", HCBSCompliance!$G$2:$G$455,"*Completed*", HCBSCompliance!$CY$2:$CY$455,"*No*")   + COUNTIFS(HCBSCompliance!$I$2:$I$455,$A33, HCBSCompliance!$D$2:$D$455, "055", HCBSCompliance!$G$2:$G$455,"*Completed*", HCBSCompliance!$CY$2:$CY$455,"*No*")   + COUNTIFS(HCBSCompliance!$I$2:$I$455,$A33, HCBSCompliance!$D$2:$D$455, "*63*", HCBSCompliance!$G$2:$G$455,"*Completed*", HCBSCompliance!$CY$2:$CY$455,"*No*")   + COUNTIFS(HCBSCompliance!$I$2:$I$455,$A33, HCBSCompliance!$D$2:$D$455, "*475*", HCBSCompliance!$G$2:$G$455,"*Completed*", HCBSCompliance!$CY$2:$CY$455,"*No*")   + COUNTIFS(HCBSCompliance!$I$2:$I$455,$A33, HCBSCompliance!$D$2:$D$455, "*505*", HCBSCompliance!$G$2:$G$455,"*Completed*", HCBSCompliance!$CY$2:$CY$455,"*No*") + COUNTIFS(HCBSCompliance!$I$2:$I$455,$A33, HCBSCompliance!$D$2:$D$455, "*510*", HCBSCompliance!$G$2:$G$455,"*Completed*", HCBSCompliance!$CY$2:$CY$455,"*No*") + COUNTIFS(HCBSCompliance!$I$2:$I$455,$A33, HCBSCompliance!$D$2:$D$455, "*515*", HCBSCompliance!$G$2:$G$455,"*Completed*", HCBSCompliance!$CY$2:$CY$455,"*No*") + COUNTIFS(HCBSCompliance!$I$2:$I$455,$A33, HCBSCompliance!$D$2:$D$455, "*855*", HCBSCompliance!$G$2:$G$455,"*Completed*", HCBSCompliance!$CY$2:$CY$455,"*No*")+ COUNTIFS(HCBSCompliance!$I$2:$I$455,$A33, HCBSCompliance!$D$2:$D$455, "028", HCBSCompliance!$G$2:$G$455,"*Submitted*", HCBSCompliance!$CY$2:$CY$455,"*No*") + COUNTIFS(HCBSCompliance!$I$2:$I$455,$A33, HCBSCompliance!$D$2:$D$455, "055", HCBSCompliance!$G$2:$G$455,"*Submitted*", HCBSCompliance!$CY$2:$CY$455,"*No*") + COUNTIFS(HCBSCompliance!$I$2:$I$455,$A33, HCBSCompliance!$D$2:$D$455, "*63*", HCBSCompliance!$G$2:$G$455,"*Submitted*", HCBSCompliance!$CY$2:$CY$455,"*No*") + COUNTIFS(HCBSCompliance!$I$2:$I$455,$A33, HCBSCompliance!$D$2:$D$455, "*475*", HCBSCompliance!$G$2:$G$455,"*Submitted*", HCBSCompliance!$CY$2:$CY$455,"*No*") + COUNTIFS(HCBSCompliance!$I$2:$I$455,$A33, HCBSCompliance!$D$2:$D$455, "*505*", HCBSCompliance!$G$2:$G$455,"*Submitted*", HCBSCompliance!$CY$2:$CY$455,"*No*") + COUNTIFS(HCBSCompliance!$I$2:$I$455,$A33, HCBSCompliance!$D$2:$D$455, "*510*", HCBSCompliance!$G$2:$G$455,"*Submitted*", HCBSCompliance!$CY$2:$CY$455,"*No*") + COUNTIFS(HCBSCompliance!$I$2:$I$455,$A33, HCBSCompliance!$D$2:$D$455, "*515*", HCBSCompliance!$G$2:$G$455,"*Submitted*", HCBSCompliance!$CY$2:$CY$455,"*No*")+ COUNTIFS(HCBSCompliance!$I$2:$I$455,$A33, HCBSCompliance!$D$2:$D$455, "*855*", HCBSCompliance!$G$2:$G$455,"*Submitted*", HCBSCompliance!$CY$2:$CY$455,"*No*")</f>
        <v>0</v>
      </c>
      <c r="M33" s="55">
        <f>COUNTIFS(HCBSCompliance!$I$2:$I$455,$A33, HCBSCompliance!$D$2:$D$455, "028", HCBSCompliance!$G$2:$G$455,"*Completed*", HCBSCompliance!$DI$2:$DI$455,"*No*")   + COUNTIFS(HCBSCompliance!$I$2:$I$455,$A33, HCBSCompliance!$D$2:$D$455, "055", HCBSCompliance!$G$2:$G$455,"*Completed*", HCBSCompliance!$DI$2:$DI$455,"*No*")   + COUNTIFS(HCBSCompliance!$I$2:$I$455,$A33, HCBSCompliance!$D$2:$D$455, "*63*", HCBSCompliance!$G$2:$G$455,"*Completed*", HCBSCompliance!$DI$2:$DI$455,"*No*")   + COUNTIFS(HCBSCompliance!$I$2:$I$455,$A33, HCBSCompliance!$D$2:$D$455, "*475*", HCBSCompliance!$G$2:$G$455,"*Completed*", HCBSCompliance!$DI$2:$DI$455,"*No*")   + COUNTIFS(HCBSCompliance!$I$2:$I$455,$A33, HCBSCompliance!$D$2:$D$455, "*505*", HCBSCompliance!$G$2:$G$455,"*Completed*", HCBSCompliance!$DI$2:$DI$455,"*No*") + COUNTIFS(HCBSCompliance!$I$2:$I$455,$A33, HCBSCompliance!$D$2:$D$455, "*510*", HCBSCompliance!$G$2:$G$455,"*Completed*", HCBSCompliance!$DI$2:$DI$455,"*No*") + COUNTIFS(HCBSCompliance!$I$2:$I$455,$A33, HCBSCompliance!$D$2:$D$455, "*515*", HCBSCompliance!$G$2:$G$455,"*Completed*", HCBSCompliance!$DI$2:$DI$455,"*No*") + COUNTIFS(HCBSCompliance!$I$2:$I$455,$A33, HCBSCompliance!$D$2:$D$455, "*855*", HCBSCompliance!$G$2:$G$455,"*Completed*", HCBSCompliance!$DI$2:$DI$455,"*No*")+ COUNTIFS(HCBSCompliance!$I$2:$I$455,$A33, HCBSCompliance!$D$2:$D$455, "028", HCBSCompliance!$G$2:$G$455,"*Submitted*", HCBSCompliance!$DI$2:$DI$455,"*No*") + COUNTIFS(HCBSCompliance!$I$2:$I$455,$A33, HCBSCompliance!$D$2:$D$455, "055", HCBSCompliance!$G$2:$G$455,"*Submitted*", HCBSCompliance!$DI$2:$DI$455,"*No*") + COUNTIFS(HCBSCompliance!$I$2:$I$455,$A33, HCBSCompliance!$D$2:$D$455, "*63*", HCBSCompliance!$G$2:$G$455,"*Submitted*", HCBSCompliance!$DI$2:$DI$455,"*No*") + COUNTIFS(HCBSCompliance!$I$2:$I$455,$A33, HCBSCompliance!$D$2:$D$455, "*475*", HCBSCompliance!$G$2:$G$455,"*Submitted*", HCBSCompliance!$DI$2:$DI$455,"*No*") + COUNTIFS(HCBSCompliance!$I$2:$I$455,$A33, HCBSCompliance!$D$2:$D$455, "*505*", HCBSCompliance!$G$2:$G$455,"*Submitted*", HCBSCompliance!$DI$2:$DI$455,"*No*") + COUNTIFS(HCBSCompliance!$I$2:$I$455,$A33, HCBSCompliance!$D$2:$D$455, "*510*", HCBSCompliance!$G$2:$G$455,"*Submitted*", HCBSCompliance!$DI$2:$DI$455,"*No*") + COUNTIFS(HCBSCompliance!$I$2:$I$455,$A33, HCBSCompliance!$D$2:$D$455, "*515*", HCBSCompliance!$G$2:$G$455,"*Submitted*", HCBSCompliance!$DI$2:$DI$455,"*No*")+ COUNTIFS(HCBSCompliance!$I$2:$I$455,$A33, HCBSCompliance!$D$2:$D$455, "*855*", HCBSCompliance!$G$2:$G$455,"*Submitted*", HCBSCompliance!$DI$2:$DI$455,"*No*")  + COUNTIFS(HCBSCompliance!$I$2:$I$455,$A33, HCBSCompliance!$D$2:$D$455, "028", HCBSCompliance!$G$2:$G$455,"*Completed*", HCBSCompliance!$DI$2:$DI$455,"*No*")   + COUNTIFS(HCBSCompliance!$I$2:$I$455,$A33, HCBSCompliance!$D$2:$D$455, "055", HCBSCompliance!$G$2:$G$455,"*Completed*", HCBSCompliance!$DI$2:$DI$455,"*No*")   + COUNTIFS(HCBSCompliance!$I$2:$I$455,$A33, HCBSCompliance!$D$2:$D$455, "*63*", HCBSCompliance!$G$2:$G$455,"*Completed*", HCBSCompliance!$DI$2:$DI$455,"*No*")   + COUNTIFS(HCBSCompliance!$I$2:$I$455,$A33, HCBSCompliance!$D$2:$D$455, "*475*", HCBSCompliance!$G$2:$G$455,"*Completed*", HCBSCompliance!$DI$2:$DI$455,"*No*")   + COUNTIFS(HCBSCompliance!$I$2:$I$455,$A33, HCBSCompliance!$D$2:$D$455, "*505*", HCBSCompliance!$G$2:$G$455,"*Completed*", HCBSCompliance!$DI$2:$DI$455,"*No*") + COUNTIFS(HCBSCompliance!$I$2:$I$455,$A33, HCBSCompliance!$D$2:$D$455, "*510*", HCBSCompliance!$G$2:$G$455,"*Completed*", HCBSCompliance!$DI$2:$DI$455,"*No*") + COUNTIFS(HCBSCompliance!$I$2:$I$455,$A33, HCBSCompliance!$D$2:$D$455, "*515*", HCBSCompliance!$G$2:$G$455,"*Completed*", HCBSCompliance!$DI$2:$DI$455,"*No*") + COUNTIFS(HCBSCompliance!$I$2:$I$455,$A33, HCBSCompliance!$D$2:$D$455, "*855*", HCBSCompliance!$G$2:$G$455,"*Completed*", HCBSCompliance!$DI$2:$DI$455,"*No*")+ COUNTIFS(HCBSCompliance!$I$2:$I$455,$A33, HCBSCompliance!$D$2:$D$455, "028", HCBSCompliance!$G$2:$G$455,"*Submitted*", HCBSCompliance!$DI$2:$DI$455,"*No*") + COUNTIFS(HCBSCompliance!$I$2:$I$455,$A33, HCBSCompliance!$D$2:$D$455, "055", HCBSCompliance!$G$2:$G$455,"*Submitted*", HCBSCompliance!$DI$2:$DI$455,"*No*") + COUNTIFS(HCBSCompliance!$I$2:$I$455,$A33, HCBSCompliance!$D$2:$D$455, "*63*", HCBSCompliance!$G$2:$G$455,"*Submitted*", HCBSCompliance!$DI$2:$DI$455,"*No*") + COUNTIFS(HCBSCompliance!$I$2:$I$455,$A33, HCBSCompliance!$D$2:$D$455, "*475*", HCBSCompliance!$G$2:$G$455,"*Submitted*", HCBSCompliance!$DI$2:$DI$455,"*No*") + COUNTIFS(HCBSCompliance!$I$2:$I$455,$A33, HCBSCompliance!$D$2:$D$455, "*505*", HCBSCompliance!$G$2:$G$455,"*Submitted*", HCBSCompliance!$DI$2:$DI$455,"*No*") + COUNTIFS(HCBSCompliance!$I$2:$I$455,$A33, HCBSCompliance!$D$2:$D$455, "*510*", HCBSCompliance!$G$2:$G$455,"*Submitted*", HCBSCompliance!$DI$2:$DI$455,"*No*") + COUNTIFS(HCBSCompliance!$I$2:$I$455,$A33, HCBSCompliance!$D$2:$D$455, "*515*", HCBSCompliance!$G$2:$G$455,"*Submitted*", HCBSCompliance!$DI$2:$DI$455,"*No*")+ COUNTIFS(HCBSCompliance!$I$2:$I$455,$A33, HCBSCompliance!$D$2:$D$455, "*855*", HCBSCompliance!$G$2:$G$455,"*Submitted*", HCBSCompliance!$DI$2:$DI$455,"*No*")</f>
        <v>0</v>
      </c>
    </row>
    <row r="34" spans="1:13" hidden="1" x14ac:dyDescent="0.2">
      <c r="A34" s="54" t="s">
        <v>512</v>
      </c>
      <c r="B34" s="55">
        <f>COUNTIFS(HCBSCompliance!$I$2:$I$455,$A34, HCBSCompliance!$D$2:$D$455, "028")  +COUNTIFS(HCBSCompliance!$I$2:$I$455,$A34, HCBSCompliance!$D$2:$D$455, "055")  +COUNTIFS(HCBSCompliance!$I$2:$I$455,$A34, HCBSCompliance!$D$2:$D$455, "*63*")  +COUNTIFS(HCBSCompliance!$I$2:$I$455,$A34, HCBSCompliance!$D$2:$D$455, "*475*")  +COUNTIFS(HCBSCompliance!$I$2:$I$455,$A34, HCBSCompliance!$D$2:$D$455, "*505*")  +COUNTIFS(HCBSCompliance!$I$2:$I$455,$A34, HCBSCompliance!$D$2:$D$455, "*510*")  +COUNTIFS(HCBSCompliance!$I$2:$I$455,$A34, HCBSCompliance!$D$2:$D$455, "*515*") +COUNTIFS(HCBSCompliance!$I$2:$I$455,$A34, HCBSCompliance!$D$2:$D$455, "*855*")</f>
        <v>0</v>
      </c>
      <c r="C34" s="55">
        <f>COUNTIFS(HCBSCompliance!$I$2:$I$455,$A34, HCBSCompliance!$D$2:$D$455, "028", HCBSCompliance!$G$2:$G$455,"*Completed*")  +COUNTIFS(HCBSCompliance!$I$2:$I$455,$A34, HCBSCompliance!$D$2:$D$455, "055", HCBSCompliance!$G$2:$G$455,"*Completed*")  +COUNTIFS(HCBSCompliance!$I$2:$I$455,$A34, HCBSCompliance!$D$2:$D$455, "*63*", HCBSCompliance!$G$2:$G$455,"*Completed*")  +COUNTIFS(HCBSCompliance!$I$2:$I$455,$A34, HCBSCompliance!$D$2:$D$455, "*475*", HCBSCompliance!$G$2:$G$455,"*Completed*")  +COUNTIFS(HCBSCompliance!$I$2:$I$455,$A34, HCBSCompliance!$D$2:$D$455, "*505*", HCBSCompliance!$G$2:$G$455,"*Completed*")  +COUNTIFS(HCBSCompliance!$I$2:$I$455,$A34, HCBSCompliance!$D$2:$D$455, "*510*", HCBSCompliance!$G$2:$G$455,"*Completed*")  +COUNTIFS(HCBSCompliance!$I$2:$I$455,$A34, HCBSCompliance!$D$2:$D$455, "*515*", HCBSCompliance!$G$2:$G$455,"*Completed*")  +COUNTIFS(HCBSCompliance!$I$2:$I$455,$A34, HCBSCompliance!$D$2:$D$455, "*855*", HCBSCompliance!$G$2:$G$455,"*Completed*")+COUNTIFS(HCBSCompliance!$I$2:$I$455,$A34, HCBSCompliance!$D$2:$D$455, "028", HCBSCompliance!$G$2:$G$455,"*Submitted*")  +COUNTIFS(HCBSCompliance!$I$2:$I$455,$A34, HCBSCompliance!$D$2:$D$455, "055", HCBSCompliance!$G$2:$G$455,"*Submitted*")  +COUNTIFS(HCBSCompliance!$I$2:$I$455,$A34, HCBSCompliance!$D$2:$D$455, "*63*", HCBSCompliance!$G$2:$G$455,"*Submitted*")  +COUNTIFS(HCBSCompliance!$I$2:$I$455,$A34, HCBSCompliance!$D$2:$D$455, "*475*", HCBSCompliance!$G$2:$G$455,"*Submitted*")  +COUNTIFS(HCBSCompliance!$I$2:$I$455,$A34, HCBSCompliance!$D$2:$D$455, "*505*", HCBSCompliance!$G$2:$G$455,"*Submitted*")  +COUNTIFS(HCBSCompliance!$I$2:$I$455,$A34, HCBSCompliance!$D$2:$D$455, "*510*", HCBSCompliance!$G$2:$G$455,"*Submitted*")  +COUNTIFS(HCBSCompliance!$I$2:$I$455,$A34, HCBSCompliance!$D$2:$D$455, "*515*", HCBSCompliance!$G$2:$G$455,"*Submitted*")  +COUNTIFS(HCBSCompliance!$I$2:$I$455,$A34, HCBSCompliance!$D$2:$D$455, "*855*", HCBSCompliance!$G$2:$G$455,"*Submitted*")</f>
        <v>0</v>
      </c>
      <c r="D34" s="56" t="str">
        <f t="shared" si="2"/>
        <v>n/a</v>
      </c>
      <c r="E34" s="56" t="str">
        <f>IFERROR((COUNTIFS(HCBSCompliance!$I$2:$I$455,$A34, HCBSCompliance!$D$2:$D$455, "028", HCBSCompliance!$FA$2:$FA$455,"*no*", HCBSCompliance!$G$2:$G$455, "*Completed*") + COUNTIFS(HCBSCompliance!$I$2:$I$455,$A34, HCBSCompliance!$D$2:$D$455, "055", HCBSCompliance!$FA$2:$FA$455,"*no*", HCBSCompliance!$G$2:$G$455, "*Completed*") + COUNTIFS(HCBSCompliance!$I$2:$I$455,$A34, HCBSCompliance!$D$2:$D$455, "*63*", HCBSCompliance!$FA$2:$FA$455,"*no*", HCBSCompliance!$G$2:$G$455, "*Completed*") + COUNTIFS(HCBSCompliance!$I$2:$I$455,$A34, HCBSCompliance!$D$2:$D$455, "*475*", HCBSCompliance!$FA$2:$FA$455,"*no*", HCBSCompliance!$G$2:$G$455, "*Completed*") + COUNTIFS(HCBSCompliance!$I$2:$I$455,$A34, HCBSCompliance!$D$2:$D$455, "*505*", HCBSCompliance!$FA$2:$FA$455,"*no*", HCBSCompliance!$G$2:$G$455, "*Completed*") + COUNTIFS(HCBSCompliance!$I$2:$I$455,$A34, HCBSCompliance!$D$2:$D$455, "*510*", HCBSCompliance!$FA$2:$FA$455,"*no*", HCBSCompliance!$G$2:$G$455, "*Completed*") + COUNTIFS(HCBSCompliance!$I$2:$I$455,$A34, HCBSCompliance!$D$2:$D$455, "*515*", HCBSCompliance!$FA$2:$FA$455,"*no*", HCBSCompliance!$G$2:$G$455, "*Completed*") + COUNTIFS(HCBSCompliance!$I$2:$I$455,$A34, HCBSCompliance!$D$2:$D$455, "*855*", HCBSCompliance!$FA$2:$FA$455,"*no*", HCBSCompliance!$G$2:$G$455, "*Completed*") +COUNTIFS(HCBSCompliance!$I$2:$I$455,$A34, HCBSCompliance!$D$2:$D$455, "028", HCBSCompliance!$FA$2:$FA$455,"*no*", HCBSCompliance!$G$2:$G$455, "*Submitted*") + COUNTIFS(HCBSCompliance!$I$2:$I$455,$A34, HCBSCompliance!$D$2:$D$455, "055", HCBSCompliance!$FA$2:$FA$455,"*no*", HCBSCompliance!$G$2:$G$455, "*Submitted*") + COUNTIFS(HCBSCompliance!$I$2:$I$455,$A34, HCBSCompliance!$D$2:$D$455, "*63*", HCBSCompliance!$FA$2:$FA$455,"*no*", HCBSCompliance!$G$2:$G$455, "*Submitted*") + COUNTIFS(HCBSCompliance!$I$2:$I$455,$A34, HCBSCompliance!$D$2:$D$455, "*475*", HCBSCompliance!$FA$2:$FA$455,"*no*", HCBSCompliance!$G$2:$G$455, "*Submitted*") + COUNTIFS(HCBSCompliance!$I$2:$I$455,$A34, HCBSCompliance!$D$2:$D$455, "*505*", HCBSCompliance!$FA$2:$FA$455,"*no*", HCBSCompliance!$G$2:$G$455, "*Submitted*") + COUNTIFS(HCBSCompliance!$I$2:$I$455,$A34, HCBSCompliance!$D$2:$D$455, "*510*", HCBSCompliance!$FA$2:$FA$455,"*no*", HCBSCompliance!$G$2:$G$455, "*Submitted*") + COUNTIFS(HCBSCompliance!$I$2:$I$455,$A34, HCBSCompliance!$D$2:$D$455, "*515*", HCBSCompliance!$FA$2:$FA$455,"*no*", HCBSCompliance!$G$2:$G$455, "*Submitted*") + COUNTIFS(HCBSCompliance!$I$2:$I$455,$A34, HCBSCompliance!$D$2:$D$455, "*855*", HCBSCompliance!$FA$2:$FA$455,"*no*", HCBSCompliance!$G$2:$G$455, "*Submitted*") ) / $C34, "n/a")</f>
        <v>n/a</v>
      </c>
      <c r="F34" s="56" t="str">
        <f>IFERROR((COUNTIFS(HCBSCompliance!$I$2:$I$455,$A34, HCBSCompliance!$D$2:$D$455, "028", HCBSCompliance!$FA$2:$FA$455,"*yes*", HCBSCompliance!$G$2:$G$455, "*Completed*") + COUNTIFS(HCBSCompliance!$I$2:$I$455,$A34, HCBSCompliance!$D$2:$D$455, "055", HCBSCompliance!$FA$2:$FA$455,"*yes*", HCBSCompliance!$G$2:$G$455, "*Completed*") + COUNTIFS(HCBSCompliance!$I$2:$I$455,$A34, HCBSCompliance!$D$2:$D$455, "*63*", HCBSCompliance!$FA$2:$FA$455,"*yes*", HCBSCompliance!$G$2:$G$455, "*Completed*") + COUNTIFS(HCBSCompliance!$I$2:$I$455,$A34, HCBSCompliance!$D$2:$D$455, "*475*", HCBSCompliance!$FA$2:$FA$455,"*yes*", HCBSCompliance!$G$2:$G$455, "*Completed*") + COUNTIFS(HCBSCompliance!$I$2:$I$455,$A34, HCBSCompliance!$D$2:$D$455, "*505*", HCBSCompliance!$FA$2:$FA$455,"*yes*", HCBSCompliance!$G$2:$G$455, "*Completed*") + COUNTIFS(HCBSCompliance!$I$2:$I$455,$A34, HCBSCompliance!$D$2:$D$455, "*510*", HCBSCompliance!$FA$2:$FA$455,"*yes*", HCBSCompliance!$G$2:$G$455, "*Completed*") + COUNTIFS(HCBSCompliance!$I$2:$I$455,$A34, HCBSCompliance!$D$2:$D$455, "*515*", HCBSCompliance!$FA$2:$FA$455,"*yes*", HCBSCompliance!$G$2:$G$455, "*Completed*") + COUNTIFS(HCBSCompliance!$I$2:$I$455,$A34, HCBSCompliance!$D$2:$D$455, "*855*", HCBSCompliance!$FA$2:$FA$455,"*yes*", HCBSCompliance!$G$2:$G$455, "*Completed*") +COUNTIFS(HCBSCompliance!$I$2:$I$455,$A34, HCBSCompliance!$D$2:$D$455, "028", HCBSCompliance!$FA$2:$FA$455,"*yes*", HCBSCompliance!$G$2:$G$455, "*Submitted*") + COUNTIFS(HCBSCompliance!$I$2:$I$455,$A34, HCBSCompliance!$D$2:$D$455, "055", HCBSCompliance!$FA$2:$FA$455,"*yes*", HCBSCompliance!$G$2:$G$455, "*Submitted*") + COUNTIFS(HCBSCompliance!$I$2:$I$455,$A34, HCBSCompliance!$D$2:$D$455, "*63*", HCBSCompliance!$FA$2:$FA$455,"*yes*", HCBSCompliance!$G$2:$G$455, "*Submitted*") + COUNTIFS(HCBSCompliance!$I$2:$I$455,$A34, HCBSCompliance!$D$2:$D$455, "*475*", HCBSCompliance!$FA$2:$FA$455,"*yes*", HCBSCompliance!$G$2:$G$455, "*Submitted*") + COUNTIFS(HCBSCompliance!$I$2:$I$455,$A34, HCBSCompliance!$D$2:$D$455, "*505*", HCBSCompliance!$FA$2:$FA$455,"*yes*", HCBSCompliance!$G$2:$G$455, "*Submitted*") + COUNTIFS(HCBSCompliance!$I$2:$I$455,$A34, HCBSCompliance!$D$2:$D$455, "*510*", HCBSCompliance!$FA$2:$FA$455,"*yes*", HCBSCompliance!$G$2:$G$455, "*Submitted*") + COUNTIFS(HCBSCompliance!$I$2:$I$455,$A34, HCBSCompliance!$D$2:$D$455, "*515*", HCBSCompliance!$FA$2:$FA$455,"*yes*", HCBSCompliance!$G$2:$G$455, "*Submitted*") + COUNTIFS(HCBSCompliance!$I$2:$I$455,$A34, HCBSCompliance!$D$2:$D$455, "*855*", HCBSCompliance!$FA$2:$FA$455,"*yes*", HCBSCompliance!$G$2:$G$455, "*Submitted*") ) / $C34, "n/a")</f>
        <v>n/a</v>
      </c>
      <c r="G34" s="56" t="str">
        <f>IFERROR((COUNTIFS(HCBSCompliance!$D$2:$D$455, "028", HCBSCompliance!$I$2:$I$455, $A34, HCBSCompliance!$G$2:$G$455, "*Completed*", HCBSCompliance!$FE$2:$FE$455, "TRUE") + COUNTIFS(HCBSCompliance!$D$2:$D$455, "055", HCBSCompliance!$I$2:$I$455, $A34, HCBSCompliance!$G$2:$G$455, "*Completed*", HCBSCompliance!$FE$2:$FE$455, "TRUE") + COUNTIFS(HCBSCompliance!$D$2:$D$455, "*63*", HCBSCompliance!$I$2:$I$455, $A34, HCBSCompliance!$G$2:$G$455, "*Completed*", HCBSCompliance!$FE$2:$FE$455, "TRUE") + COUNTIFS(HCBSCompliance!$D$2:$D$455, "*475*", HCBSCompliance!$I$2:$I$455, $A34, HCBSCompliance!$G$2:$G$455, "*Completed*", HCBSCompliance!$FE$2:$FE$455, "TRUE") + COUNTIFS(HCBSCompliance!$D$2:$D$455, "*505*", HCBSCompliance!$I$2:$I$455, $A34, HCBSCompliance!$G$2:$G$455, "*Completed*", HCBSCompliance!$FE$2:$FE$455, "TRUE") + COUNTIFS(HCBSCompliance!$D$2:$D$455, "*510*", HCBSCompliance!$I$2:$I$455, $A34, HCBSCompliance!$G$2:$G$455, "*Completed*", HCBSCompliance!$FE$2:$FE$455, "TRUE") + COUNTIFS(HCBSCompliance!$D$2:$D$455, "*515*", HCBSCompliance!$I$2:$I$455, $A34, HCBSCompliance!$G$2:$G$455, "*Completed*", HCBSCompliance!$FE$2:$FE$455, "TRUE") + COUNTIFS(HCBSCompliance!$D$2:$D$455, "*855*", HCBSCompliance!$I$2:$I$455, $A34, HCBSCompliance!$G$2:$G$455, "*Submitted*", HCBSCompliance!$FE$2:$FE$455, "TRUE") +COUNTIFS(HCBSCompliance!$D$2:$D$455, "028", HCBSCompliance!$I$2:$I$455, $A34, HCBSCompliance!$G$2:$G$455, "*Submitted*", HCBSCompliance!$FE$2:$FE$455, "TRUE") + COUNTIFS(HCBSCompliance!$D$2:$D$455, "055", HCBSCompliance!$I$2:$I$455, $A34, HCBSCompliance!$G$2:$G$455, "*Submitted*", HCBSCompliance!$FE$2:$FE$455, "TRUE") + COUNTIFS(HCBSCompliance!$D$2:$D$455, "*63*", HCBSCompliance!$I$2:$I$455, $A34, HCBSCompliance!$G$2:$G$455, "*Submitted*", HCBSCompliance!$FE$2:$FE$455, "TRUE") + COUNTIFS(HCBSCompliance!$D$2:$D$455, "*475*", HCBSCompliance!$I$2:$I$455, $A34, HCBSCompliance!$G$2:$G$455, "*Submitted*", HCBSCompliance!$FE$2:$FE$455, "TRUE") + COUNTIFS(HCBSCompliance!$D$2:$D$455, "*505*", HCBSCompliance!$I$2:$I$455, $A34, HCBSCompliance!$G$2:$G$455, "*Submitted*", HCBSCompliance!$FE$2:$FE$455, "TRUE") + COUNTIFS(HCBSCompliance!$D$2:$D$455, "*510*", HCBSCompliance!$I$2:$I$455, $A34, HCBSCompliance!$G$2:$G$455, "*Submitted*", HCBSCompliance!$FE$2:$FE$455, "TRUE") + COUNTIFS(HCBSCompliance!$D$2:$D$455, "*515*", HCBSCompliance!$I$2:$I$455, $A34, HCBSCompliance!$G$2:$G$455, "*Submitted*", HCBSCompliance!$FE$2:$FE$455, "TRUE") + COUNTIFS(HCBSCompliance!$D$2:$D$455, "*855*", HCBSCompliance!$I$2:$I$455, $A34, HCBSCompliance!$G$2:$G$455, "*Submitted*", HCBSCompliance!$FE$2:$FE$455, "TRUE"))    /  $C34, "n/a")</f>
        <v>n/a</v>
      </c>
      <c r="H34" s="56"/>
      <c r="I34" s="55">
        <f>COUNTIFS(HCBSCompliance!$I$2:$I$455,$A34, HCBSCompliance!$D$2:$D$455, "028", HCBSCompliance!$G$2:$G$455,"*Completed*", HCBSCompliance!$BC$2:$BC$455,"*Partially*")   + COUNTIFS(HCBSCompliance!$I$2:$I$455,$A34, HCBSCompliance!$D$2:$D$455, "055", HCBSCompliance!$G$2:$G$455,"*Completed*", HCBSCompliance!$BC$2:$BC$455,"*Partially*")   + COUNTIFS(HCBSCompliance!$I$2:$I$455,$A34, HCBSCompliance!$D$2:$D$455, "*63*", HCBSCompliance!$G$2:$G$455,"*Completed*", HCBSCompliance!$BC$2:$BC$455,"*Partially*")   + COUNTIFS(HCBSCompliance!$I$2:$I$455,$A34, HCBSCompliance!$D$2:$D$455, "*475*", HCBSCompliance!$G$2:$G$455,"*Completed*", HCBSCompliance!$BC$2:$BC$455,"*Partially*")   + COUNTIFS(HCBSCompliance!$I$2:$I$455,$A34, HCBSCompliance!$D$2:$D$455, "*505*", HCBSCompliance!$G$2:$G$455,"*Completed*", HCBSCompliance!$BC$2:$BC$455,"*Partially*") + COUNTIFS(HCBSCompliance!$I$2:$I$455,$A34, HCBSCompliance!$D$2:$D$455, "*510*", HCBSCompliance!$G$2:$G$455,"*Completed*", HCBSCompliance!$BC$2:$BC$455,"*Partially*") + COUNTIFS(HCBSCompliance!$I$2:$I$455,$A34, HCBSCompliance!$D$2:$D$455, "*515*", HCBSCompliance!$G$2:$G$455,"*Completed*", HCBSCompliance!$BC$2:$BC$455,"*Partially*") + COUNTIFS(HCBSCompliance!$I$2:$I$455,$A34, HCBSCompliance!$D$2:$D$455, "*855*", HCBSCompliance!$G$2:$G$455,"*Completed*", HCBSCompliance!$BC$2:$BC$455,"*Partially*")+ COUNTIFS(HCBSCompliance!$I$2:$I$455,$A34, HCBSCompliance!$D$2:$D$455, "028", HCBSCompliance!$G$2:$G$455,"*Submitted*", HCBSCompliance!$BC$2:$BC$455,"*Partially*") + COUNTIFS(HCBSCompliance!$I$2:$I$455,$A34, HCBSCompliance!$D$2:$D$455, "055", HCBSCompliance!$G$2:$G$455,"*Submitted*", HCBSCompliance!$BC$2:$BC$455,"*Partially*") + COUNTIFS(HCBSCompliance!$I$2:$I$455,$A34, HCBSCompliance!$D$2:$D$455, "*63*", HCBSCompliance!$G$2:$G$455,"*Submitted*", HCBSCompliance!$BC$2:$BC$455,"*Partially*") + COUNTIFS(HCBSCompliance!$I$2:$I$455,$A34, HCBSCompliance!$D$2:$D$455, "*475*", HCBSCompliance!$G$2:$G$455,"*Submitted*", HCBSCompliance!$BC$2:$BC$455,"*Partially*") + COUNTIFS(HCBSCompliance!$I$2:$I$455,$A34, HCBSCompliance!$D$2:$D$455, "*505*", HCBSCompliance!$G$2:$G$455,"*Submitted*", HCBSCompliance!$BC$2:$BC$455,"*Partially*") + COUNTIFS(HCBSCompliance!$I$2:$I$455,$A34, HCBSCompliance!$D$2:$D$455, "*510*", HCBSCompliance!$G$2:$G$455,"*Submitted*", HCBSCompliance!$BC$2:$BC$455,"*Partially*") + COUNTIFS(HCBSCompliance!$I$2:$I$455,$A34, HCBSCompliance!$D$2:$D$455, "*515*", HCBSCompliance!$G$2:$G$455,"*Submitted*", HCBSCompliance!$BC$2:$BC$455,"*Partially*")+ COUNTIFS(HCBSCompliance!$I$2:$I$455,$A34, HCBSCompliance!$D$2:$D$455, "*855*", HCBSCompliance!$G$2:$G$455,"*Submitted*", HCBSCompliance!$BC$2:$BC$455,"*Partially*")  + COUNTIFS(HCBSCompliance!$I$2:$I$455,$A34, HCBSCompliance!$D$2:$D$455, "028", HCBSCompliance!$G$2:$G$455,"*Completed*", HCBSCompliance!$BC$2:$BC$455,"*NotMet*")   + COUNTIFS(HCBSCompliance!$I$2:$I$455,$A34, HCBSCompliance!$D$2:$D$455, "055", HCBSCompliance!$G$2:$G$455,"*Completed*", HCBSCompliance!$BC$2:$BC$455,"*NotMet*")   + COUNTIFS(HCBSCompliance!$I$2:$I$455,$A34, HCBSCompliance!$D$2:$D$455, "*63*", HCBSCompliance!$G$2:$G$455,"*Completed*", HCBSCompliance!$BC$2:$BC$455,"*NotMet*")   + COUNTIFS(HCBSCompliance!$I$2:$I$455,$A34, HCBSCompliance!$D$2:$D$455, "*475*", HCBSCompliance!$G$2:$G$455,"*Completed*", HCBSCompliance!$BC$2:$BC$455,"*NotMet*")   + COUNTIFS(HCBSCompliance!$I$2:$I$455,$A34, HCBSCompliance!$D$2:$D$455, "*505*", HCBSCompliance!$G$2:$G$455,"*Completed*", HCBSCompliance!$BC$2:$BC$455,"*NotMet*") + COUNTIFS(HCBSCompliance!$I$2:$I$455,$A34, HCBSCompliance!$D$2:$D$455, "*510*", HCBSCompliance!$G$2:$G$455,"*Completed*", HCBSCompliance!$BC$2:$BC$455,"*NotMet*") + COUNTIFS(HCBSCompliance!$I$2:$I$455,$A34, HCBSCompliance!$D$2:$D$455, "*515*", HCBSCompliance!$G$2:$G$455,"*Completed*", HCBSCompliance!$BC$2:$BC$455,"*NotMet*") + COUNTIFS(HCBSCompliance!$I$2:$I$455,$A34, HCBSCompliance!$D$2:$D$455, "*855*", HCBSCompliance!$G$2:$G$455,"*Completed*", HCBSCompliance!$BC$2:$BC$455,"*NotMet*")+ COUNTIFS(HCBSCompliance!$I$2:$I$455,$A34, HCBSCompliance!$D$2:$D$455, "028", HCBSCompliance!$G$2:$G$455,"*Submitted*", HCBSCompliance!$BC$2:$BC$455,"*NotMet*") + COUNTIFS(HCBSCompliance!$I$2:$I$455,$A34, HCBSCompliance!$D$2:$D$455, "055", HCBSCompliance!$G$2:$G$455,"*Submitted*", HCBSCompliance!$BC$2:$BC$455,"*NotMet*") + COUNTIFS(HCBSCompliance!$I$2:$I$455,$A34, HCBSCompliance!$D$2:$D$455, "*63*", HCBSCompliance!$G$2:$G$455,"*Submitted*", HCBSCompliance!$BC$2:$BC$455,"*NotMet*") + COUNTIFS(HCBSCompliance!$I$2:$I$455,$A34, HCBSCompliance!$D$2:$D$455, "*475*", HCBSCompliance!$G$2:$G$455,"*Submitted*", HCBSCompliance!$BC$2:$BC$455,"*NotMet*") + COUNTIFS(HCBSCompliance!$I$2:$I$455,$A34, HCBSCompliance!$D$2:$D$455, "*505*", HCBSCompliance!$G$2:$G$455,"*Submitted*", HCBSCompliance!$BC$2:$BC$455,"*NotMet*") + COUNTIFS(HCBSCompliance!$I$2:$I$455,$A34, HCBSCompliance!$D$2:$D$455, "*510*", HCBSCompliance!$G$2:$G$455,"*Submitted*", HCBSCompliance!$BC$2:$BC$455,"*NotMet*") + COUNTIFS(HCBSCompliance!$I$2:$I$455,$A34, HCBSCompliance!$D$2:$D$455, "*515*", HCBSCompliance!$G$2:$G$455,"*Submitted*", HCBSCompliance!$BC$2:$BC$455,"*NotMet*")+ COUNTIFS(HCBSCompliance!$I$2:$I$455,$A34, HCBSCompliance!$D$2:$D$455, "*855*", HCBSCompliance!$G$2:$G$455,"*Submitted*", HCBSCompliance!$BC$2:$BC$455,"*NotMet*")</f>
        <v>0</v>
      </c>
      <c r="J34" s="55">
        <f>COUNTIFS(HCBSCompliance!$I$2:$I$455,$A34, HCBSCompliance!$D$2:$D$455, "028", HCBSCompliance!$G$2:$G$455,"*Completed*", HCBSCompliance!$BI$2:$BI$455,"*No*")   + COUNTIFS(HCBSCompliance!$I$2:$I$455,$A34, HCBSCompliance!$D$2:$D$455, "055", HCBSCompliance!$G$2:$G$455,"*Completed*", HCBSCompliance!$BI$2:$BI$455,"*No*")   + COUNTIFS(HCBSCompliance!$I$2:$I$455,$A34, HCBSCompliance!$D$2:$D$455, "*63*", HCBSCompliance!$G$2:$G$455,"*Completed*", HCBSCompliance!$BI$2:$BI$455,"*No*")   + COUNTIFS(HCBSCompliance!$I$2:$I$455,$A34, HCBSCompliance!$D$2:$D$455, "*475*", HCBSCompliance!$G$2:$G$455,"*Completed*", HCBSCompliance!$BI$2:$BI$455,"*No*")   + COUNTIFS(HCBSCompliance!$I$2:$I$455,$A34, HCBSCompliance!$D$2:$D$455, "*505*", HCBSCompliance!$G$2:$G$455,"*Completed*", HCBSCompliance!$BI$2:$BI$455,"*No*") + COUNTIFS(HCBSCompliance!$I$2:$I$455,$A34, HCBSCompliance!$D$2:$D$455, "*510*", HCBSCompliance!$G$2:$G$455,"*Completed*", HCBSCompliance!$BI$2:$BI$455,"*No*") + COUNTIFS(HCBSCompliance!$I$2:$I$455,$A34, HCBSCompliance!$D$2:$D$455, "*515*", HCBSCompliance!$G$2:$G$455,"*Completed*", HCBSCompliance!$BI$2:$BI$455,"*No*") + COUNTIFS(HCBSCompliance!$I$2:$I$455,$A34, HCBSCompliance!$D$2:$D$455, "*855*", HCBSCompliance!$G$2:$G$455,"*Completed*", HCBSCompliance!$BI$2:$BI$455,"*No*")+ COUNTIFS(HCBSCompliance!$I$2:$I$455,$A34, HCBSCompliance!$D$2:$D$455, "028", HCBSCompliance!$G$2:$G$455,"*Submitted*", HCBSCompliance!$BI$2:$BI$455,"*No*") + COUNTIFS(HCBSCompliance!$I$2:$I$455,$A34, HCBSCompliance!$D$2:$D$455, "055", HCBSCompliance!$G$2:$G$455,"*Submitted*", HCBSCompliance!$BI$2:$BI$455,"*No*") + COUNTIFS(HCBSCompliance!$I$2:$I$455,$A34, HCBSCompliance!$D$2:$D$455, "*63*", HCBSCompliance!$G$2:$G$455,"*Submitted*", HCBSCompliance!$BI$2:$BI$455,"*No*") + COUNTIFS(HCBSCompliance!$I$2:$I$455,$A34, HCBSCompliance!$D$2:$D$455, "*475*", HCBSCompliance!$G$2:$G$455,"*Submitted*", HCBSCompliance!$BI$2:$BI$455,"*No*") + COUNTIFS(HCBSCompliance!$I$2:$I$455,$A34, HCBSCompliance!$D$2:$D$455, "*505*", HCBSCompliance!$G$2:$G$455,"*Submitted*", HCBSCompliance!$BI$2:$BI$455,"*No*") + COUNTIFS(HCBSCompliance!$I$2:$I$455,$A34, HCBSCompliance!$D$2:$D$455, "*510*", HCBSCompliance!$G$2:$G$455,"*Submitted*", HCBSCompliance!$BI$2:$BI$455,"*No*") + COUNTIFS(HCBSCompliance!$I$2:$I$455,$A34, HCBSCompliance!$D$2:$D$455, "*515*", HCBSCompliance!$G$2:$G$455,"*Submitted*", HCBSCompliance!$BI$2:$BI$455,"*No*")+ COUNTIFS(HCBSCompliance!$I$2:$I$455,$A34, HCBSCompliance!$D$2:$D$455, "*855*", HCBSCompliance!$G$2:$G$455,"*Submitted*", HCBSCompliance!$BI$2:$BI$455,"*No*")  + COUNTIFS(HCBSCompliance!$I$2:$I$455,$A34, HCBSCompliance!$D$2:$D$455, "028", HCBSCompliance!$G$2:$G$455,"*Completed*", HCBSCompliance!$BI$2:$BI$455,"*No*")   + COUNTIFS(HCBSCompliance!$I$2:$I$455,$A34, HCBSCompliance!$D$2:$D$455, "055", HCBSCompliance!$G$2:$G$455,"*Completed*", HCBSCompliance!$BI$2:$BI$455,"*No*")   + COUNTIFS(HCBSCompliance!$I$2:$I$455,$A34, HCBSCompliance!$D$2:$D$455, "*63*", HCBSCompliance!$G$2:$G$455,"*Completed*", HCBSCompliance!$BI$2:$BI$455,"*No*")   + COUNTIFS(HCBSCompliance!$I$2:$I$455,$A34, HCBSCompliance!$D$2:$D$455, "*475*", HCBSCompliance!$G$2:$G$455,"*Completed*", HCBSCompliance!$BI$2:$BI$455,"*No*")   + COUNTIFS(HCBSCompliance!$I$2:$I$455,$A34, HCBSCompliance!$D$2:$D$455, "*505*", HCBSCompliance!$G$2:$G$455,"*Completed*", HCBSCompliance!$BI$2:$BI$455,"*No*") + COUNTIFS(HCBSCompliance!$I$2:$I$455,$A34, HCBSCompliance!$D$2:$D$455, "*510*", HCBSCompliance!$G$2:$G$455,"*Completed*", HCBSCompliance!$BI$2:$BI$455,"*No*") + COUNTIFS(HCBSCompliance!$I$2:$I$455,$A34, HCBSCompliance!$D$2:$D$455, "*515*", HCBSCompliance!$G$2:$G$455,"*Completed*", HCBSCompliance!$BI$2:$BI$455,"*No*") + COUNTIFS(HCBSCompliance!$I$2:$I$455,$A34, HCBSCompliance!$D$2:$D$455, "*855*", HCBSCompliance!$G$2:$G$455,"*Completed*", HCBSCompliance!$BI$2:$BI$455,"*No*")+ COUNTIFS(HCBSCompliance!$I$2:$I$455,$A34, HCBSCompliance!$D$2:$D$455, "028", HCBSCompliance!$G$2:$G$455,"*Submitted*", HCBSCompliance!$BI$2:$BI$455,"*No*") + COUNTIFS(HCBSCompliance!$I$2:$I$455,$A34, HCBSCompliance!$D$2:$D$455, "055", HCBSCompliance!$G$2:$G$455,"*Submitted*", HCBSCompliance!$BI$2:$BI$455,"*No*") + COUNTIFS(HCBSCompliance!$I$2:$I$455,$A34, HCBSCompliance!$D$2:$D$455, "*63*", HCBSCompliance!$G$2:$G$455,"*Submitted*", HCBSCompliance!$BI$2:$BI$455,"*No*") + COUNTIFS(HCBSCompliance!$I$2:$I$455,$A34, HCBSCompliance!$D$2:$D$455, "*475*", HCBSCompliance!$G$2:$G$455,"*Submitted*", HCBSCompliance!$BI$2:$BI$455,"*No*") + COUNTIFS(HCBSCompliance!$I$2:$I$455,$A34, HCBSCompliance!$D$2:$D$455, "*505*", HCBSCompliance!$G$2:$G$455,"*Submitted*", HCBSCompliance!$BI$2:$BI$455,"*No*") + COUNTIFS(HCBSCompliance!$I$2:$I$455,$A34, HCBSCompliance!$D$2:$D$455, "*510*", HCBSCompliance!$G$2:$G$455,"*Submitted*", HCBSCompliance!$BI$2:$BI$455,"*No*") + COUNTIFS(HCBSCompliance!$I$2:$I$455,$A34, HCBSCompliance!$D$2:$D$455, "*515*", HCBSCompliance!$G$2:$G$455,"*Submitted*", HCBSCompliance!$BI$2:$BI$455,"*No*")+ COUNTIFS(HCBSCompliance!$I$2:$I$455,$A34, HCBSCompliance!$D$2:$D$455, "*855*", HCBSCompliance!$G$2:$G$455,"*Submitted*", HCBSCompliance!$BI$2:$BI$455,"*No*")</f>
        <v>0</v>
      </c>
      <c r="K34" s="55">
        <f>COUNTIFS(HCBSCompliance!$I$2:$I$455,$A34, HCBSCompliance!$D$2:$D$455, "028", HCBSCompliance!$G$2:$G$455,"*Completed*", HCBSCompliance!$CK$2:$CK$455,"*No*")   + COUNTIFS(HCBSCompliance!$I$2:$I$455,$A34, HCBSCompliance!$D$2:$D$455, "055", HCBSCompliance!$G$2:$G$455,"*Completed*", HCBSCompliance!$CK$2:$CK$455,"*No*")   + COUNTIFS(HCBSCompliance!$I$2:$I$455,$A34, HCBSCompliance!$D$2:$D$455, "*63*", HCBSCompliance!$G$2:$G$455,"*Completed*", HCBSCompliance!$CK$2:$CK$455,"*No*")   + COUNTIFS(HCBSCompliance!$I$2:$I$455,$A34, HCBSCompliance!$D$2:$D$455, "*475*", HCBSCompliance!$G$2:$G$455,"*Completed*", HCBSCompliance!$CK$2:$CK$455,"*No*")   + COUNTIFS(HCBSCompliance!$I$2:$I$455,$A34, HCBSCompliance!$D$2:$D$455, "*505*", HCBSCompliance!$G$2:$G$455,"*Completed*", HCBSCompliance!$CK$2:$CK$455,"*No*") + COUNTIFS(HCBSCompliance!$I$2:$I$455,$A34, HCBSCompliance!$D$2:$D$455, "*510*", HCBSCompliance!$G$2:$G$455,"*Completed*", HCBSCompliance!$CK$2:$CK$455,"*No*") + COUNTIFS(HCBSCompliance!$I$2:$I$455,$A34, HCBSCompliance!$D$2:$D$455, "*515*", HCBSCompliance!$G$2:$G$455,"*Completed*", HCBSCompliance!$CK$2:$CK$455,"*No*") + COUNTIFS(HCBSCompliance!$I$2:$I$455,$A34, HCBSCompliance!$D$2:$D$455, "*855*", HCBSCompliance!$G$2:$G$455,"*Completed*", HCBSCompliance!$CK$2:$CK$455,"*No*")+ COUNTIFS(HCBSCompliance!$I$2:$I$455,$A34, HCBSCompliance!$D$2:$D$455, "028", HCBSCompliance!$G$2:$G$455,"*Submitted*", HCBSCompliance!$CK$2:$CK$455,"*No*") + COUNTIFS(HCBSCompliance!$I$2:$I$455,$A34, HCBSCompliance!$D$2:$D$455, "055", HCBSCompliance!$G$2:$G$455,"*Submitted*", HCBSCompliance!$CK$2:$CK$455,"*No*") + COUNTIFS(HCBSCompliance!$I$2:$I$455,$A34, HCBSCompliance!$D$2:$D$455, "*63*", HCBSCompliance!$G$2:$G$455,"*Submitted*", HCBSCompliance!$CK$2:$CK$455,"*No*") + COUNTIFS(HCBSCompliance!$I$2:$I$455,$A34, HCBSCompliance!$D$2:$D$455, "*475*", HCBSCompliance!$G$2:$G$455,"*Submitted*", HCBSCompliance!$CK$2:$CK$455,"*No*") + COUNTIFS(HCBSCompliance!$I$2:$I$455,$A34, HCBSCompliance!$D$2:$D$455, "*505*", HCBSCompliance!$G$2:$G$455,"*Submitted*", HCBSCompliance!$CK$2:$CK$455,"*No*") + COUNTIFS(HCBSCompliance!$I$2:$I$455,$A34, HCBSCompliance!$D$2:$D$455, "*510*", HCBSCompliance!$G$2:$G$455,"*Submitted*", HCBSCompliance!$CK$2:$CK$455,"*No*") + COUNTIFS(HCBSCompliance!$I$2:$I$455,$A34, HCBSCompliance!$D$2:$D$455, "*515*", HCBSCompliance!$G$2:$G$455,"*Submitted*", HCBSCompliance!$CK$2:$CK$455,"*No*")+ COUNTIFS(HCBSCompliance!$I$2:$I$455,$A34, HCBSCompliance!$D$2:$D$455, "*855*", HCBSCompliance!$G$2:$G$455,"*Submitted*", HCBSCompliance!$CK$2:$CK$455,"*No*")  + COUNTIFS(HCBSCompliance!$I$2:$I$455,$A34, HCBSCompliance!$D$2:$D$455, "028", HCBSCompliance!$G$2:$G$455,"*Completed*", HCBSCompliance!$CK$2:$CK$455,"*No*")   + COUNTIFS(HCBSCompliance!$I$2:$I$455,$A34, HCBSCompliance!$D$2:$D$455, "055", HCBSCompliance!$G$2:$G$455,"*Completed*", HCBSCompliance!$CK$2:$CK$455,"*No*")   + COUNTIFS(HCBSCompliance!$I$2:$I$455,$A34, HCBSCompliance!$D$2:$D$455, "*63*", HCBSCompliance!$G$2:$G$455,"*Completed*", HCBSCompliance!$CK$2:$CK$455,"*No*")   + COUNTIFS(HCBSCompliance!$I$2:$I$455,$A34, HCBSCompliance!$D$2:$D$455, "*475*", HCBSCompliance!$G$2:$G$455,"*Completed*", HCBSCompliance!$CK$2:$CK$455,"*No*")   + COUNTIFS(HCBSCompliance!$I$2:$I$455,$A34, HCBSCompliance!$D$2:$D$455, "*505*", HCBSCompliance!$G$2:$G$455,"*Completed*", HCBSCompliance!$CK$2:$CK$455,"*No*") + COUNTIFS(HCBSCompliance!$I$2:$I$455,$A34, HCBSCompliance!$D$2:$D$455, "*510*", HCBSCompliance!$G$2:$G$455,"*Completed*", HCBSCompliance!$CK$2:$CK$455,"*No*") + COUNTIFS(HCBSCompliance!$I$2:$I$455,$A34, HCBSCompliance!$D$2:$D$455, "*515*", HCBSCompliance!$G$2:$G$455,"*Completed*", HCBSCompliance!$CK$2:$CK$455,"*No*") + COUNTIFS(HCBSCompliance!$I$2:$I$455,$A34, HCBSCompliance!$D$2:$D$455, "*855*", HCBSCompliance!$G$2:$G$455,"*Completed*", HCBSCompliance!$CK$2:$CK$455,"*No*")+ COUNTIFS(HCBSCompliance!$I$2:$I$455,$A34, HCBSCompliance!$D$2:$D$455, "028", HCBSCompliance!$G$2:$G$455,"*Submitted*", HCBSCompliance!$CK$2:$CK$455,"*No*") + COUNTIFS(HCBSCompliance!$I$2:$I$455,$A34, HCBSCompliance!$D$2:$D$455, "055", HCBSCompliance!$G$2:$G$455,"*Submitted*", HCBSCompliance!$CK$2:$CK$455,"*No*") + COUNTIFS(HCBSCompliance!$I$2:$I$455,$A34, HCBSCompliance!$D$2:$D$455, "*63*", HCBSCompliance!$G$2:$G$455,"*Submitted*", HCBSCompliance!$CK$2:$CK$455,"*No*") + COUNTIFS(HCBSCompliance!$I$2:$I$455,$A34, HCBSCompliance!$D$2:$D$455, "*475*", HCBSCompliance!$G$2:$G$455,"*Submitted*", HCBSCompliance!$CK$2:$CK$455,"*No*") + COUNTIFS(HCBSCompliance!$I$2:$I$455,$A34, HCBSCompliance!$D$2:$D$455, "*505*", HCBSCompliance!$G$2:$G$455,"*Submitted*", HCBSCompliance!$CK$2:$CK$455,"*No*") + COUNTIFS(HCBSCompliance!$I$2:$I$455,$A34, HCBSCompliance!$D$2:$D$455, "*510*", HCBSCompliance!$G$2:$G$455,"*Submitted*", HCBSCompliance!$CK$2:$CK$455,"*No*") + COUNTIFS(HCBSCompliance!$I$2:$I$455,$A34, HCBSCompliance!$D$2:$D$455, "*515*", HCBSCompliance!$G$2:$G$455,"*Submitted*", HCBSCompliance!$CK$2:$CK$455,"*No*")+ COUNTIFS(HCBSCompliance!$I$2:$I$455,$A34, HCBSCompliance!$D$2:$D$455, "*855*", HCBSCompliance!$G$2:$G$455,"*Submitted*", HCBSCompliance!$CK$2:$CK$455,"*No*")</f>
        <v>0</v>
      </c>
      <c r="L34" s="55">
        <f>COUNTIFS(HCBSCompliance!$I$2:$I$455,$A34, HCBSCompliance!$D$2:$D$455, "028", HCBSCompliance!$G$2:$G$455,"*Completed*", HCBSCompliance!$CY$2:$CY$455,"*No*")   + COUNTIFS(HCBSCompliance!$I$2:$I$455,$A34, HCBSCompliance!$D$2:$D$455, "055", HCBSCompliance!$G$2:$G$455,"*Completed*", HCBSCompliance!$CY$2:$CY$455,"*No*")   + COUNTIFS(HCBSCompliance!$I$2:$I$455,$A34, HCBSCompliance!$D$2:$D$455, "*63*", HCBSCompliance!$G$2:$G$455,"*Completed*", HCBSCompliance!$CY$2:$CY$455,"*No*")   + COUNTIFS(HCBSCompliance!$I$2:$I$455,$A34, HCBSCompliance!$D$2:$D$455, "*475*", HCBSCompliance!$G$2:$G$455,"*Completed*", HCBSCompliance!$CY$2:$CY$455,"*No*")   + COUNTIFS(HCBSCompliance!$I$2:$I$455,$A34, HCBSCompliance!$D$2:$D$455, "*505*", HCBSCompliance!$G$2:$G$455,"*Completed*", HCBSCompliance!$CY$2:$CY$455,"*No*") + COUNTIFS(HCBSCompliance!$I$2:$I$455,$A34, HCBSCompliance!$D$2:$D$455, "*510*", HCBSCompliance!$G$2:$G$455,"*Completed*", HCBSCompliance!$CY$2:$CY$455,"*No*") + COUNTIFS(HCBSCompliance!$I$2:$I$455,$A34, HCBSCompliance!$D$2:$D$455, "*515*", HCBSCompliance!$G$2:$G$455,"*Completed*", HCBSCompliance!$CY$2:$CY$455,"*No*") + COUNTIFS(HCBSCompliance!$I$2:$I$455,$A34, HCBSCompliance!$D$2:$D$455, "*855*", HCBSCompliance!$G$2:$G$455,"*Completed*", HCBSCompliance!$CY$2:$CY$455,"*No*")+ COUNTIFS(HCBSCompliance!$I$2:$I$455,$A34, HCBSCompliance!$D$2:$D$455, "028", HCBSCompliance!$G$2:$G$455,"*Submitted*", HCBSCompliance!$CY$2:$CY$455,"*No*") + COUNTIFS(HCBSCompliance!$I$2:$I$455,$A34, HCBSCompliance!$D$2:$D$455, "055", HCBSCompliance!$G$2:$G$455,"*Submitted*", HCBSCompliance!$CY$2:$CY$455,"*No*") + COUNTIFS(HCBSCompliance!$I$2:$I$455,$A34, HCBSCompliance!$D$2:$D$455, "*63*", HCBSCompliance!$G$2:$G$455,"*Submitted*", HCBSCompliance!$CY$2:$CY$455,"*No*") + COUNTIFS(HCBSCompliance!$I$2:$I$455,$A34, HCBSCompliance!$D$2:$D$455, "*475*", HCBSCompliance!$G$2:$G$455,"*Submitted*", HCBSCompliance!$CY$2:$CY$455,"*No*") + COUNTIFS(HCBSCompliance!$I$2:$I$455,$A34, HCBSCompliance!$D$2:$D$455, "*505*", HCBSCompliance!$G$2:$G$455,"*Submitted*", HCBSCompliance!$CY$2:$CY$455,"*No*") + COUNTIFS(HCBSCompliance!$I$2:$I$455,$A34, HCBSCompliance!$D$2:$D$455, "*510*", HCBSCompliance!$G$2:$G$455,"*Submitted*", HCBSCompliance!$CY$2:$CY$455,"*No*") + COUNTIFS(HCBSCompliance!$I$2:$I$455,$A34, HCBSCompliance!$D$2:$D$455, "*515*", HCBSCompliance!$G$2:$G$455,"*Submitted*", HCBSCompliance!$CY$2:$CY$455,"*No*")+ COUNTIFS(HCBSCompliance!$I$2:$I$455,$A34, HCBSCompliance!$D$2:$D$455, "*855*", HCBSCompliance!$G$2:$G$455,"*Submitted*", HCBSCompliance!$CY$2:$CY$455,"*No*")  + COUNTIFS(HCBSCompliance!$I$2:$I$455,$A34, HCBSCompliance!$D$2:$D$455, "028", HCBSCompliance!$G$2:$G$455,"*Completed*", HCBSCompliance!$CY$2:$CY$455,"*No*")   + COUNTIFS(HCBSCompliance!$I$2:$I$455,$A34, HCBSCompliance!$D$2:$D$455, "055", HCBSCompliance!$G$2:$G$455,"*Completed*", HCBSCompliance!$CY$2:$CY$455,"*No*")   + COUNTIFS(HCBSCompliance!$I$2:$I$455,$A34, HCBSCompliance!$D$2:$D$455, "*63*", HCBSCompliance!$G$2:$G$455,"*Completed*", HCBSCompliance!$CY$2:$CY$455,"*No*")   + COUNTIFS(HCBSCompliance!$I$2:$I$455,$A34, HCBSCompliance!$D$2:$D$455, "*475*", HCBSCompliance!$G$2:$G$455,"*Completed*", HCBSCompliance!$CY$2:$CY$455,"*No*")   + COUNTIFS(HCBSCompliance!$I$2:$I$455,$A34, HCBSCompliance!$D$2:$D$455, "*505*", HCBSCompliance!$G$2:$G$455,"*Completed*", HCBSCompliance!$CY$2:$CY$455,"*No*") + COUNTIFS(HCBSCompliance!$I$2:$I$455,$A34, HCBSCompliance!$D$2:$D$455, "*510*", HCBSCompliance!$G$2:$G$455,"*Completed*", HCBSCompliance!$CY$2:$CY$455,"*No*") + COUNTIFS(HCBSCompliance!$I$2:$I$455,$A34, HCBSCompliance!$D$2:$D$455, "*515*", HCBSCompliance!$G$2:$G$455,"*Completed*", HCBSCompliance!$CY$2:$CY$455,"*No*") + COUNTIFS(HCBSCompliance!$I$2:$I$455,$A34, HCBSCompliance!$D$2:$D$455, "*855*", HCBSCompliance!$G$2:$G$455,"*Completed*", HCBSCompliance!$CY$2:$CY$455,"*No*")+ COUNTIFS(HCBSCompliance!$I$2:$I$455,$A34, HCBSCompliance!$D$2:$D$455, "028", HCBSCompliance!$G$2:$G$455,"*Submitted*", HCBSCompliance!$CY$2:$CY$455,"*No*") + COUNTIFS(HCBSCompliance!$I$2:$I$455,$A34, HCBSCompliance!$D$2:$D$455, "055", HCBSCompliance!$G$2:$G$455,"*Submitted*", HCBSCompliance!$CY$2:$CY$455,"*No*") + COUNTIFS(HCBSCompliance!$I$2:$I$455,$A34, HCBSCompliance!$D$2:$D$455, "*63*", HCBSCompliance!$G$2:$G$455,"*Submitted*", HCBSCompliance!$CY$2:$CY$455,"*No*") + COUNTIFS(HCBSCompliance!$I$2:$I$455,$A34, HCBSCompliance!$D$2:$D$455, "*475*", HCBSCompliance!$G$2:$G$455,"*Submitted*", HCBSCompliance!$CY$2:$CY$455,"*No*") + COUNTIFS(HCBSCompliance!$I$2:$I$455,$A34, HCBSCompliance!$D$2:$D$455, "*505*", HCBSCompliance!$G$2:$G$455,"*Submitted*", HCBSCompliance!$CY$2:$CY$455,"*No*") + COUNTIFS(HCBSCompliance!$I$2:$I$455,$A34, HCBSCompliance!$D$2:$D$455, "*510*", HCBSCompliance!$G$2:$G$455,"*Submitted*", HCBSCompliance!$CY$2:$CY$455,"*No*") + COUNTIFS(HCBSCompliance!$I$2:$I$455,$A34, HCBSCompliance!$D$2:$D$455, "*515*", HCBSCompliance!$G$2:$G$455,"*Submitted*", HCBSCompliance!$CY$2:$CY$455,"*No*")+ COUNTIFS(HCBSCompliance!$I$2:$I$455,$A34, HCBSCompliance!$D$2:$D$455, "*855*", HCBSCompliance!$G$2:$G$455,"*Submitted*", HCBSCompliance!$CY$2:$CY$455,"*No*")</f>
        <v>0</v>
      </c>
      <c r="M34" s="55">
        <f>COUNTIFS(HCBSCompliance!$I$2:$I$455,$A34, HCBSCompliance!$D$2:$D$455, "028", HCBSCompliance!$G$2:$G$455,"*Completed*", HCBSCompliance!$DI$2:$DI$455,"*No*")   + COUNTIFS(HCBSCompliance!$I$2:$I$455,$A34, HCBSCompliance!$D$2:$D$455, "055", HCBSCompliance!$G$2:$G$455,"*Completed*", HCBSCompliance!$DI$2:$DI$455,"*No*")   + COUNTIFS(HCBSCompliance!$I$2:$I$455,$A34, HCBSCompliance!$D$2:$D$455, "*63*", HCBSCompliance!$G$2:$G$455,"*Completed*", HCBSCompliance!$DI$2:$DI$455,"*No*")   + COUNTIFS(HCBSCompliance!$I$2:$I$455,$A34, HCBSCompliance!$D$2:$D$455, "*475*", HCBSCompliance!$G$2:$G$455,"*Completed*", HCBSCompliance!$DI$2:$DI$455,"*No*")   + COUNTIFS(HCBSCompliance!$I$2:$I$455,$A34, HCBSCompliance!$D$2:$D$455, "*505*", HCBSCompliance!$G$2:$G$455,"*Completed*", HCBSCompliance!$DI$2:$DI$455,"*No*") + COUNTIFS(HCBSCompliance!$I$2:$I$455,$A34, HCBSCompliance!$D$2:$D$455, "*510*", HCBSCompliance!$G$2:$G$455,"*Completed*", HCBSCompliance!$DI$2:$DI$455,"*No*") + COUNTIFS(HCBSCompliance!$I$2:$I$455,$A34, HCBSCompliance!$D$2:$D$455, "*515*", HCBSCompliance!$G$2:$G$455,"*Completed*", HCBSCompliance!$DI$2:$DI$455,"*No*") + COUNTIFS(HCBSCompliance!$I$2:$I$455,$A34, HCBSCompliance!$D$2:$D$455, "*855*", HCBSCompliance!$G$2:$G$455,"*Completed*", HCBSCompliance!$DI$2:$DI$455,"*No*")+ COUNTIFS(HCBSCompliance!$I$2:$I$455,$A34, HCBSCompliance!$D$2:$D$455, "028", HCBSCompliance!$G$2:$G$455,"*Submitted*", HCBSCompliance!$DI$2:$DI$455,"*No*") + COUNTIFS(HCBSCompliance!$I$2:$I$455,$A34, HCBSCompliance!$D$2:$D$455, "055", HCBSCompliance!$G$2:$G$455,"*Submitted*", HCBSCompliance!$DI$2:$DI$455,"*No*") + COUNTIFS(HCBSCompliance!$I$2:$I$455,$A34, HCBSCompliance!$D$2:$D$455, "*63*", HCBSCompliance!$G$2:$G$455,"*Submitted*", HCBSCompliance!$DI$2:$DI$455,"*No*") + COUNTIFS(HCBSCompliance!$I$2:$I$455,$A34, HCBSCompliance!$D$2:$D$455, "*475*", HCBSCompliance!$G$2:$G$455,"*Submitted*", HCBSCompliance!$DI$2:$DI$455,"*No*") + COUNTIFS(HCBSCompliance!$I$2:$I$455,$A34, HCBSCompliance!$D$2:$D$455, "*505*", HCBSCompliance!$G$2:$G$455,"*Submitted*", HCBSCompliance!$DI$2:$DI$455,"*No*") + COUNTIFS(HCBSCompliance!$I$2:$I$455,$A34, HCBSCompliance!$D$2:$D$455, "*510*", HCBSCompliance!$G$2:$G$455,"*Submitted*", HCBSCompliance!$DI$2:$DI$455,"*No*") + COUNTIFS(HCBSCompliance!$I$2:$I$455,$A34, HCBSCompliance!$D$2:$D$455, "*515*", HCBSCompliance!$G$2:$G$455,"*Submitted*", HCBSCompliance!$DI$2:$DI$455,"*No*")+ COUNTIFS(HCBSCompliance!$I$2:$I$455,$A34, HCBSCompliance!$D$2:$D$455, "*855*", HCBSCompliance!$G$2:$G$455,"*Submitted*", HCBSCompliance!$DI$2:$DI$455,"*No*")  + COUNTIFS(HCBSCompliance!$I$2:$I$455,$A34, HCBSCompliance!$D$2:$D$455, "028", HCBSCompliance!$G$2:$G$455,"*Completed*", HCBSCompliance!$DI$2:$DI$455,"*No*")   + COUNTIFS(HCBSCompliance!$I$2:$I$455,$A34, HCBSCompliance!$D$2:$D$455, "055", HCBSCompliance!$G$2:$G$455,"*Completed*", HCBSCompliance!$DI$2:$DI$455,"*No*")   + COUNTIFS(HCBSCompliance!$I$2:$I$455,$A34, HCBSCompliance!$D$2:$D$455, "*63*", HCBSCompliance!$G$2:$G$455,"*Completed*", HCBSCompliance!$DI$2:$DI$455,"*No*")   + COUNTIFS(HCBSCompliance!$I$2:$I$455,$A34, HCBSCompliance!$D$2:$D$455, "*475*", HCBSCompliance!$G$2:$G$455,"*Completed*", HCBSCompliance!$DI$2:$DI$455,"*No*")   + COUNTIFS(HCBSCompliance!$I$2:$I$455,$A34, HCBSCompliance!$D$2:$D$455, "*505*", HCBSCompliance!$G$2:$G$455,"*Completed*", HCBSCompliance!$DI$2:$DI$455,"*No*") + COUNTIFS(HCBSCompliance!$I$2:$I$455,$A34, HCBSCompliance!$D$2:$D$455, "*510*", HCBSCompliance!$G$2:$G$455,"*Completed*", HCBSCompliance!$DI$2:$DI$455,"*No*") + COUNTIFS(HCBSCompliance!$I$2:$I$455,$A34, HCBSCompliance!$D$2:$D$455, "*515*", HCBSCompliance!$G$2:$G$455,"*Completed*", HCBSCompliance!$DI$2:$DI$455,"*No*") + COUNTIFS(HCBSCompliance!$I$2:$I$455,$A34, HCBSCompliance!$D$2:$D$455, "*855*", HCBSCompliance!$G$2:$G$455,"*Completed*", HCBSCompliance!$DI$2:$DI$455,"*No*")+ COUNTIFS(HCBSCompliance!$I$2:$I$455,$A34, HCBSCompliance!$D$2:$D$455, "028", HCBSCompliance!$G$2:$G$455,"*Submitted*", HCBSCompliance!$DI$2:$DI$455,"*No*") + COUNTIFS(HCBSCompliance!$I$2:$I$455,$A34, HCBSCompliance!$D$2:$D$455, "055", HCBSCompliance!$G$2:$G$455,"*Submitted*", HCBSCompliance!$DI$2:$DI$455,"*No*") + COUNTIFS(HCBSCompliance!$I$2:$I$455,$A34, HCBSCompliance!$D$2:$D$455, "*63*", HCBSCompliance!$G$2:$G$455,"*Submitted*", HCBSCompliance!$DI$2:$DI$455,"*No*") + COUNTIFS(HCBSCompliance!$I$2:$I$455,$A34, HCBSCompliance!$D$2:$D$455, "*475*", HCBSCompliance!$G$2:$G$455,"*Submitted*", HCBSCompliance!$DI$2:$DI$455,"*No*") + COUNTIFS(HCBSCompliance!$I$2:$I$455,$A34, HCBSCompliance!$D$2:$D$455, "*505*", HCBSCompliance!$G$2:$G$455,"*Submitted*", HCBSCompliance!$DI$2:$DI$455,"*No*") + COUNTIFS(HCBSCompliance!$I$2:$I$455,$A34, HCBSCompliance!$D$2:$D$455, "*510*", HCBSCompliance!$G$2:$G$455,"*Submitted*", HCBSCompliance!$DI$2:$DI$455,"*No*") + COUNTIFS(HCBSCompliance!$I$2:$I$455,$A34, HCBSCompliance!$D$2:$D$455, "*515*", HCBSCompliance!$G$2:$G$455,"*Submitted*", HCBSCompliance!$DI$2:$DI$455,"*No*")+ COUNTIFS(HCBSCompliance!$I$2:$I$455,$A34, HCBSCompliance!$D$2:$D$455, "*855*", HCBSCompliance!$G$2:$G$455,"*Submitted*", HCBSCompliance!$DI$2:$DI$455,"*No*")</f>
        <v>0</v>
      </c>
    </row>
    <row r="35" spans="1:13" hidden="1" x14ac:dyDescent="0.2">
      <c r="A35" s="54" t="s">
        <v>188</v>
      </c>
      <c r="B35" s="55">
        <f>COUNTIFS(HCBSCompliance!$I$2:$I$455,$A35, HCBSCompliance!$D$2:$D$455, "028")  +COUNTIFS(HCBSCompliance!$I$2:$I$455,$A35, HCBSCompliance!$D$2:$D$455, "055")  +COUNTIFS(HCBSCompliance!$I$2:$I$455,$A35, HCBSCompliance!$D$2:$D$455, "*63*")  +COUNTIFS(HCBSCompliance!$I$2:$I$455,$A35, HCBSCompliance!$D$2:$D$455, "*475*")  +COUNTIFS(HCBSCompliance!$I$2:$I$455,$A35, HCBSCompliance!$D$2:$D$455, "*505*")  +COUNTIFS(HCBSCompliance!$I$2:$I$455,$A35, HCBSCompliance!$D$2:$D$455, "*510*")  +COUNTIFS(HCBSCompliance!$I$2:$I$455,$A35, HCBSCompliance!$D$2:$D$455, "*515*") +COUNTIFS(HCBSCompliance!$I$2:$I$455,$A35, HCBSCompliance!$D$2:$D$455, "*855*")</f>
        <v>0</v>
      </c>
      <c r="C35" s="55">
        <f>COUNTIFS(HCBSCompliance!$I$2:$I$455,$A35, HCBSCompliance!$D$2:$D$455, "028", HCBSCompliance!$G$2:$G$455,"*Completed*")  +COUNTIFS(HCBSCompliance!$I$2:$I$455,$A35, HCBSCompliance!$D$2:$D$455, "055", HCBSCompliance!$G$2:$G$455,"*Completed*")  +COUNTIFS(HCBSCompliance!$I$2:$I$455,$A35, HCBSCompliance!$D$2:$D$455, "*63*", HCBSCompliance!$G$2:$G$455,"*Completed*")  +COUNTIFS(HCBSCompliance!$I$2:$I$455,$A35, HCBSCompliance!$D$2:$D$455, "*475*", HCBSCompliance!$G$2:$G$455,"*Completed*")  +COUNTIFS(HCBSCompliance!$I$2:$I$455,$A35, HCBSCompliance!$D$2:$D$455, "*505*", HCBSCompliance!$G$2:$G$455,"*Completed*")  +COUNTIFS(HCBSCompliance!$I$2:$I$455,$A35, HCBSCompliance!$D$2:$D$455, "*510*", HCBSCompliance!$G$2:$G$455,"*Completed*")  +COUNTIFS(HCBSCompliance!$I$2:$I$455,$A35, HCBSCompliance!$D$2:$D$455, "*515*", HCBSCompliance!$G$2:$G$455,"*Completed*")  +COUNTIFS(HCBSCompliance!$I$2:$I$455,$A35, HCBSCompliance!$D$2:$D$455, "*855*", HCBSCompliance!$G$2:$G$455,"*Completed*")+COUNTIFS(HCBSCompliance!$I$2:$I$455,$A35, HCBSCompliance!$D$2:$D$455, "028", HCBSCompliance!$G$2:$G$455,"*Submitted*")  +COUNTIFS(HCBSCompliance!$I$2:$I$455,$A35, HCBSCompliance!$D$2:$D$455, "055", HCBSCompliance!$G$2:$G$455,"*Submitted*")  +COUNTIFS(HCBSCompliance!$I$2:$I$455,$A35, HCBSCompliance!$D$2:$D$455, "*63*", HCBSCompliance!$G$2:$G$455,"*Submitted*")  +COUNTIFS(HCBSCompliance!$I$2:$I$455,$A35, HCBSCompliance!$D$2:$D$455, "*475*", HCBSCompliance!$G$2:$G$455,"*Submitted*")  +COUNTIFS(HCBSCompliance!$I$2:$I$455,$A35, HCBSCompliance!$D$2:$D$455, "*505*", HCBSCompliance!$G$2:$G$455,"*Submitted*")  +COUNTIFS(HCBSCompliance!$I$2:$I$455,$A35, HCBSCompliance!$D$2:$D$455, "*510*", HCBSCompliance!$G$2:$G$455,"*Submitted*")  +COUNTIFS(HCBSCompliance!$I$2:$I$455,$A35, HCBSCompliance!$D$2:$D$455, "*515*", HCBSCompliance!$G$2:$G$455,"*Submitted*")  +COUNTIFS(HCBSCompliance!$I$2:$I$455,$A35, HCBSCompliance!$D$2:$D$455, "*855*", HCBSCompliance!$G$2:$G$455,"*Submitted*")</f>
        <v>0</v>
      </c>
      <c r="D35" s="56" t="str">
        <f t="shared" si="2"/>
        <v>n/a</v>
      </c>
      <c r="E35" s="56" t="str">
        <f>IFERROR((COUNTIFS(HCBSCompliance!$I$2:$I$455,$A35, HCBSCompliance!$D$2:$D$455, "028", HCBSCompliance!$FA$2:$FA$455,"*no*", HCBSCompliance!$G$2:$G$455, "*Completed*") + COUNTIFS(HCBSCompliance!$I$2:$I$455,$A35, HCBSCompliance!$D$2:$D$455, "055", HCBSCompliance!$FA$2:$FA$455,"*no*", HCBSCompliance!$G$2:$G$455, "*Completed*") + COUNTIFS(HCBSCompliance!$I$2:$I$455,$A35, HCBSCompliance!$D$2:$D$455, "*63*", HCBSCompliance!$FA$2:$FA$455,"*no*", HCBSCompliance!$G$2:$G$455, "*Completed*") + COUNTIFS(HCBSCompliance!$I$2:$I$455,$A35, HCBSCompliance!$D$2:$D$455, "*475*", HCBSCompliance!$FA$2:$FA$455,"*no*", HCBSCompliance!$G$2:$G$455, "*Completed*") + COUNTIFS(HCBSCompliance!$I$2:$I$455,$A35, HCBSCompliance!$D$2:$D$455, "*505*", HCBSCompliance!$FA$2:$FA$455,"*no*", HCBSCompliance!$G$2:$G$455, "*Completed*") + COUNTIFS(HCBSCompliance!$I$2:$I$455,$A35, HCBSCompliance!$D$2:$D$455, "*510*", HCBSCompliance!$FA$2:$FA$455,"*no*", HCBSCompliance!$G$2:$G$455, "*Completed*") + COUNTIFS(HCBSCompliance!$I$2:$I$455,$A35, HCBSCompliance!$D$2:$D$455, "*515*", HCBSCompliance!$FA$2:$FA$455,"*no*", HCBSCompliance!$G$2:$G$455, "*Completed*") + COUNTIFS(HCBSCompliance!$I$2:$I$455,$A35, HCBSCompliance!$D$2:$D$455, "*855*", HCBSCompliance!$FA$2:$FA$455,"*no*", HCBSCompliance!$G$2:$G$455, "*Completed*") +COUNTIFS(HCBSCompliance!$I$2:$I$455,$A35, HCBSCompliance!$D$2:$D$455, "028", HCBSCompliance!$FA$2:$FA$455,"*no*", HCBSCompliance!$G$2:$G$455, "*Submitted*") + COUNTIFS(HCBSCompliance!$I$2:$I$455,$A35, HCBSCompliance!$D$2:$D$455, "055", HCBSCompliance!$FA$2:$FA$455,"*no*", HCBSCompliance!$G$2:$G$455, "*Submitted*") + COUNTIFS(HCBSCompliance!$I$2:$I$455,$A35, HCBSCompliance!$D$2:$D$455, "*63*", HCBSCompliance!$FA$2:$FA$455,"*no*", HCBSCompliance!$G$2:$G$455, "*Submitted*") + COUNTIFS(HCBSCompliance!$I$2:$I$455,$A35, HCBSCompliance!$D$2:$D$455, "*475*", HCBSCompliance!$FA$2:$FA$455,"*no*", HCBSCompliance!$G$2:$G$455, "*Submitted*") + COUNTIFS(HCBSCompliance!$I$2:$I$455,$A35, HCBSCompliance!$D$2:$D$455, "*505*", HCBSCompliance!$FA$2:$FA$455,"*no*", HCBSCompliance!$G$2:$G$455, "*Submitted*") + COUNTIFS(HCBSCompliance!$I$2:$I$455,$A35, HCBSCompliance!$D$2:$D$455, "*510*", HCBSCompliance!$FA$2:$FA$455,"*no*", HCBSCompliance!$G$2:$G$455, "*Submitted*") + COUNTIFS(HCBSCompliance!$I$2:$I$455,$A35, HCBSCompliance!$D$2:$D$455, "*515*", HCBSCompliance!$FA$2:$FA$455,"*no*", HCBSCompliance!$G$2:$G$455, "*Submitted*") + COUNTIFS(HCBSCompliance!$I$2:$I$455,$A35, HCBSCompliance!$D$2:$D$455, "*855*", HCBSCompliance!$FA$2:$FA$455,"*no*", HCBSCompliance!$G$2:$G$455, "*Submitted*") ) / $C35, "n/a")</f>
        <v>n/a</v>
      </c>
      <c r="F35" s="56" t="str">
        <f>IFERROR((COUNTIFS(HCBSCompliance!$I$2:$I$455,$A35, HCBSCompliance!$D$2:$D$455, "028", HCBSCompliance!$FA$2:$FA$455,"*yes*", HCBSCompliance!$G$2:$G$455, "*Completed*") + COUNTIFS(HCBSCompliance!$I$2:$I$455,$A35, HCBSCompliance!$D$2:$D$455, "055", HCBSCompliance!$FA$2:$FA$455,"*yes*", HCBSCompliance!$G$2:$G$455, "*Completed*") + COUNTIFS(HCBSCompliance!$I$2:$I$455,$A35, HCBSCompliance!$D$2:$D$455, "*63*", HCBSCompliance!$FA$2:$FA$455,"*yes*", HCBSCompliance!$G$2:$G$455, "*Completed*") + COUNTIFS(HCBSCompliance!$I$2:$I$455,$A35, HCBSCompliance!$D$2:$D$455, "*475*", HCBSCompliance!$FA$2:$FA$455,"*yes*", HCBSCompliance!$G$2:$G$455, "*Completed*") + COUNTIFS(HCBSCompliance!$I$2:$I$455,$A35, HCBSCompliance!$D$2:$D$455, "*505*", HCBSCompliance!$FA$2:$FA$455,"*yes*", HCBSCompliance!$G$2:$G$455, "*Completed*") + COUNTIFS(HCBSCompliance!$I$2:$I$455,$A35, HCBSCompliance!$D$2:$D$455, "*510*", HCBSCompliance!$FA$2:$FA$455,"*yes*", HCBSCompliance!$G$2:$G$455, "*Completed*") + COUNTIFS(HCBSCompliance!$I$2:$I$455,$A35, HCBSCompliance!$D$2:$D$455, "*515*", HCBSCompliance!$FA$2:$FA$455,"*yes*", HCBSCompliance!$G$2:$G$455, "*Completed*") + COUNTIFS(HCBSCompliance!$I$2:$I$455,$A35, HCBSCompliance!$D$2:$D$455, "*855*", HCBSCompliance!$FA$2:$FA$455,"*yes*", HCBSCompliance!$G$2:$G$455, "*Completed*") +COUNTIFS(HCBSCompliance!$I$2:$I$455,$A35, HCBSCompliance!$D$2:$D$455, "028", HCBSCompliance!$FA$2:$FA$455,"*yes*", HCBSCompliance!$G$2:$G$455, "*Submitted*") + COUNTIFS(HCBSCompliance!$I$2:$I$455,$A35, HCBSCompliance!$D$2:$D$455, "055", HCBSCompliance!$FA$2:$FA$455,"*yes*", HCBSCompliance!$G$2:$G$455, "*Submitted*") + COUNTIFS(HCBSCompliance!$I$2:$I$455,$A35, HCBSCompliance!$D$2:$D$455, "*63*", HCBSCompliance!$FA$2:$FA$455,"*yes*", HCBSCompliance!$G$2:$G$455, "*Submitted*") + COUNTIFS(HCBSCompliance!$I$2:$I$455,$A35, HCBSCompliance!$D$2:$D$455, "*475*", HCBSCompliance!$FA$2:$FA$455,"*yes*", HCBSCompliance!$G$2:$G$455, "*Submitted*") + COUNTIFS(HCBSCompliance!$I$2:$I$455,$A35, HCBSCompliance!$D$2:$D$455, "*505*", HCBSCompliance!$FA$2:$FA$455,"*yes*", HCBSCompliance!$G$2:$G$455, "*Submitted*") + COUNTIFS(HCBSCompliance!$I$2:$I$455,$A35, HCBSCompliance!$D$2:$D$455, "*510*", HCBSCompliance!$FA$2:$FA$455,"*yes*", HCBSCompliance!$G$2:$G$455, "*Submitted*") + COUNTIFS(HCBSCompliance!$I$2:$I$455,$A35, HCBSCompliance!$D$2:$D$455, "*515*", HCBSCompliance!$FA$2:$FA$455,"*yes*", HCBSCompliance!$G$2:$G$455, "*Submitted*") + COUNTIFS(HCBSCompliance!$I$2:$I$455,$A35, HCBSCompliance!$D$2:$D$455, "*855*", HCBSCompliance!$FA$2:$FA$455,"*yes*", HCBSCompliance!$G$2:$G$455, "*Submitted*") ) / $C35, "n/a")</f>
        <v>n/a</v>
      </c>
      <c r="G35" s="56" t="str">
        <f>IFERROR((COUNTIFS(HCBSCompliance!$D$2:$D$455, "028", HCBSCompliance!$I$2:$I$455, $A35, HCBSCompliance!$G$2:$G$455, "*Completed*", HCBSCompliance!$FE$2:$FE$455, "TRUE") + COUNTIFS(HCBSCompliance!$D$2:$D$455, "055", HCBSCompliance!$I$2:$I$455, $A35, HCBSCompliance!$G$2:$G$455, "*Completed*", HCBSCompliance!$FE$2:$FE$455, "TRUE") + COUNTIFS(HCBSCompliance!$D$2:$D$455, "*63*", HCBSCompliance!$I$2:$I$455, $A35, HCBSCompliance!$G$2:$G$455, "*Completed*", HCBSCompliance!$FE$2:$FE$455, "TRUE") + COUNTIFS(HCBSCompliance!$D$2:$D$455, "*475*", HCBSCompliance!$I$2:$I$455, $A35, HCBSCompliance!$G$2:$G$455, "*Completed*", HCBSCompliance!$FE$2:$FE$455, "TRUE") + COUNTIFS(HCBSCompliance!$D$2:$D$455, "*505*", HCBSCompliance!$I$2:$I$455, $A35, HCBSCompliance!$G$2:$G$455, "*Completed*", HCBSCompliance!$FE$2:$FE$455, "TRUE") + COUNTIFS(HCBSCompliance!$D$2:$D$455, "*510*", HCBSCompliance!$I$2:$I$455, $A35, HCBSCompliance!$G$2:$G$455, "*Completed*", HCBSCompliance!$FE$2:$FE$455, "TRUE") + COUNTIFS(HCBSCompliance!$D$2:$D$455, "*515*", HCBSCompliance!$I$2:$I$455, $A35, HCBSCompliance!$G$2:$G$455, "*Completed*", HCBSCompliance!$FE$2:$FE$455, "TRUE") + COUNTIFS(HCBSCompliance!$D$2:$D$455, "*855*", HCBSCompliance!$I$2:$I$455, $A35, HCBSCompliance!$G$2:$G$455, "*Submitted*", HCBSCompliance!$FE$2:$FE$455, "TRUE") +COUNTIFS(HCBSCompliance!$D$2:$D$455, "028", HCBSCompliance!$I$2:$I$455, $A35, HCBSCompliance!$G$2:$G$455, "*Submitted*", HCBSCompliance!$FE$2:$FE$455, "TRUE") + COUNTIFS(HCBSCompliance!$D$2:$D$455, "055", HCBSCompliance!$I$2:$I$455, $A35, HCBSCompliance!$G$2:$G$455, "*Submitted*", HCBSCompliance!$FE$2:$FE$455, "TRUE") + COUNTIFS(HCBSCompliance!$D$2:$D$455, "*63*", HCBSCompliance!$I$2:$I$455, $A35, HCBSCompliance!$G$2:$G$455, "*Submitted*", HCBSCompliance!$FE$2:$FE$455, "TRUE") + COUNTIFS(HCBSCompliance!$D$2:$D$455, "*475*", HCBSCompliance!$I$2:$I$455, $A35, HCBSCompliance!$G$2:$G$455, "*Submitted*", HCBSCompliance!$FE$2:$FE$455, "TRUE") + COUNTIFS(HCBSCompliance!$D$2:$D$455, "*505*", HCBSCompliance!$I$2:$I$455, $A35, HCBSCompliance!$G$2:$G$455, "*Submitted*", HCBSCompliance!$FE$2:$FE$455, "TRUE") + COUNTIFS(HCBSCompliance!$D$2:$D$455, "*510*", HCBSCompliance!$I$2:$I$455, $A35, HCBSCompliance!$G$2:$G$455, "*Submitted*", HCBSCompliance!$FE$2:$FE$455, "TRUE") + COUNTIFS(HCBSCompliance!$D$2:$D$455, "*515*", HCBSCompliance!$I$2:$I$455, $A35, HCBSCompliance!$G$2:$G$455, "*Submitted*", HCBSCompliance!$FE$2:$FE$455, "TRUE") + COUNTIFS(HCBSCompliance!$D$2:$D$455, "*855*", HCBSCompliance!$I$2:$I$455, $A35, HCBSCompliance!$G$2:$G$455, "*Submitted*", HCBSCompliance!$FE$2:$FE$455, "TRUE"))    /  $C35, "n/a")</f>
        <v>n/a</v>
      </c>
      <c r="H35" s="56"/>
      <c r="I35" s="55">
        <f>COUNTIFS(HCBSCompliance!$I$2:$I$455,$A35, HCBSCompliance!$D$2:$D$455, "028", HCBSCompliance!$G$2:$G$455,"*Completed*", HCBSCompliance!$BC$2:$BC$455,"*Partially*")   + COUNTIFS(HCBSCompliance!$I$2:$I$455,$A35, HCBSCompliance!$D$2:$D$455, "055", HCBSCompliance!$G$2:$G$455,"*Completed*", HCBSCompliance!$BC$2:$BC$455,"*Partially*")   + COUNTIFS(HCBSCompliance!$I$2:$I$455,$A35, HCBSCompliance!$D$2:$D$455, "*63*", HCBSCompliance!$G$2:$G$455,"*Completed*", HCBSCompliance!$BC$2:$BC$455,"*Partially*")   + COUNTIFS(HCBSCompliance!$I$2:$I$455,$A35, HCBSCompliance!$D$2:$D$455, "*475*", HCBSCompliance!$G$2:$G$455,"*Completed*", HCBSCompliance!$BC$2:$BC$455,"*Partially*")   + COUNTIFS(HCBSCompliance!$I$2:$I$455,$A35, HCBSCompliance!$D$2:$D$455, "*505*", HCBSCompliance!$G$2:$G$455,"*Completed*", HCBSCompliance!$BC$2:$BC$455,"*Partially*") + COUNTIFS(HCBSCompliance!$I$2:$I$455,$A35, HCBSCompliance!$D$2:$D$455, "*510*", HCBSCompliance!$G$2:$G$455,"*Completed*", HCBSCompliance!$BC$2:$BC$455,"*Partially*") + COUNTIFS(HCBSCompliance!$I$2:$I$455,$A35, HCBSCompliance!$D$2:$D$455, "*515*", HCBSCompliance!$G$2:$G$455,"*Completed*", HCBSCompliance!$BC$2:$BC$455,"*Partially*") + COUNTIFS(HCBSCompliance!$I$2:$I$455,$A35, HCBSCompliance!$D$2:$D$455, "*855*", HCBSCompliance!$G$2:$G$455,"*Completed*", HCBSCompliance!$BC$2:$BC$455,"*Partially*")+ COUNTIFS(HCBSCompliance!$I$2:$I$455,$A35, HCBSCompliance!$D$2:$D$455, "028", HCBSCompliance!$G$2:$G$455,"*Submitted*", HCBSCompliance!$BC$2:$BC$455,"*Partially*") + COUNTIFS(HCBSCompliance!$I$2:$I$455,$A35, HCBSCompliance!$D$2:$D$455, "055", HCBSCompliance!$G$2:$G$455,"*Submitted*", HCBSCompliance!$BC$2:$BC$455,"*Partially*") + COUNTIFS(HCBSCompliance!$I$2:$I$455,$A35, HCBSCompliance!$D$2:$D$455, "*63*", HCBSCompliance!$G$2:$G$455,"*Submitted*", HCBSCompliance!$BC$2:$BC$455,"*Partially*") + COUNTIFS(HCBSCompliance!$I$2:$I$455,$A35, HCBSCompliance!$D$2:$D$455, "*475*", HCBSCompliance!$G$2:$G$455,"*Submitted*", HCBSCompliance!$BC$2:$BC$455,"*Partially*") + COUNTIFS(HCBSCompliance!$I$2:$I$455,$A35, HCBSCompliance!$D$2:$D$455, "*505*", HCBSCompliance!$G$2:$G$455,"*Submitted*", HCBSCompliance!$BC$2:$BC$455,"*Partially*") + COUNTIFS(HCBSCompliance!$I$2:$I$455,$A35, HCBSCompliance!$D$2:$D$455, "*510*", HCBSCompliance!$G$2:$G$455,"*Submitted*", HCBSCompliance!$BC$2:$BC$455,"*Partially*") + COUNTIFS(HCBSCompliance!$I$2:$I$455,$A35, HCBSCompliance!$D$2:$D$455, "*515*", HCBSCompliance!$G$2:$G$455,"*Submitted*", HCBSCompliance!$BC$2:$BC$455,"*Partially*")+ COUNTIFS(HCBSCompliance!$I$2:$I$455,$A35, HCBSCompliance!$D$2:$D$455, "*855*", HCBSCompliance!$G$2:$G$455,"*Submitted*", HCBSCompliance!$BC$2:$BC$455,"*Partially*")  + COUNTIFS(HCBSCompliance!$I$2:$I$455,$A35, HCBSCompliance!$D$2:$D$455, "028", HCBSCompliance!$G$2:$G$455,"*Completed*", HCBSCompliance!$BC$2:$BC$455,"*NotMet*")   + COUNTIFS(HCBSCompliance!$I$2:$I$455,$A35, HCBSCompliance!$D$2:$D$455, "055", HCBSCompliance!$G$2:$G$455,"*Completed*", HCBSCompliance!$BC$2:$BC$455,"*NotMet*")   + COUNTIFS(HCBSCompliance!$I$2:$I$455,$A35, HCBSCompliance!$D$2:$D$455, "*63*", HCBSCompliance!$G$2:$G$455,"*Completed*", HCBSCompliance!$BC$2:$BC$455,"*NotMet*")   + COUNTIFS(HCBSCompliance!$I$2:$I$455,$A35, HCBSCompliance!$D$2:$D$455, "*475*", HCBSCompliance!$G$2:$G$455,"*Completed*", HCBSCompliance!$BC$2:$BC$455,"*NotMet*")   + COUNTIFS(HCBSCompliance!$I$2:$I$455,$A35, HCBSCompliance!$D$2:$D$455, "*505*", HCBSCompliance!$G$2:$G$455,"*Completed*", HCBSCompliance!$BC$2:$BC$455,"*NotMet*") + COUNTIFS(HCBSCompliance!$I$2:$I$455,$A35, HCBSCompliance!$D$2:$D$455, "*510*", HCBSCompliance!$G$2:$G$455,"*Completed*", HCBSCompliance!$BC$2:$BC$455,"*NotMet*") + COUNTIFS(HCBSCompliance!$I$2:$I$455,$A35, HCBSCompliance!$D$2:$D$455, "*515*", HCBSCompliance!$G$2:$G$455,"*Completed*", HCBSCompliance!$BC$2:$BC$455,"*NotMet*") + COUNTIFS(HCBSCompliance!$I$2:$I$455,$A35, HCBSCompliance!$D$2:$D$455, "*855*", HCBSCompliance!$G$2:$G$455,"*Completed*", HCBSCompliance!$BC$2:$BC$455,"*NotMet*")+ COUNTIFS(HCBSCompliance!$I$2:$I$455,$A35, HCBSCompliance!$D$2:$D$455, "028", HCBSCompliance!$G$2:$G$455,"*Submitted*", HCBSCompliance!$BC$2:$BC$455,"*NotMet*") + COUNTIFS(HCBSCompliance!$I$2:$I$455,$A35, HCBSCompliance!$D$2:$D$455, "055", HCBSCompliance!$G$2:$G$455,"*Submitted*", HCBSCompliance!$BC$2:$BC$455,"*NotMet*") + COUNTIFS(HCBSCompliance!$I$2:$I$455,$A35, HCBSCompliance!$D$2:$D$455, "*63*", HCBSCompliance!$G$2:$G$455,"*Submitted*", HCBSCompliance!$BC$2:$BC$455,"*NotMet*") + COUNTIFS(HCBSCompliance!$I$2:$I$455,$A35, HCBSCompliance!$D$2:$D$455, "*475*", HCBSCompliance!$G$2:$G$455,"*Submitted*", HCBSCompliance!$BC$2:$BC$455,"*NotMet*") + COUNTIFS(HCBSCompliance!$I$2:$I$455,$A35, HCBSCompliance!$D$2:$D$455, "*505*", HCBSCompliance!$G$2:$G$455,"*Submitted*", HCBSCompliance!$BC$2:$BC$455,"*NotMet*") + COUNTIFS(HCBSCompliance!$I$2:$I$455,$A35, HCBSCompliance!$D$2:$D$455, "*510*", HCBSCompliance!$G$2:$G$455,"*Submitted*", HCBSCompliance!$BC$2:$BC$455,"*NotMet*") + COUNTIFS(HCBSCompliance!$I$2:$I$455,$A35, HCBSCompliance!$D$2:$D$455, "*515*", HCBSCompliance!$G$2:$G$455,"*Submitted*", HCBSCompliance!$BC$2:$BC$455,"*NotMet*")+ COUNTIFS(HCBSCompliance!$I$2:$I$455,$A35, HCBSCompliance!$D$2:$D$455, "*855*", HCBSCompliance!$G$2:$G$455,"*Submitted*", HCBSCompliance!$BC$2:$BC$455,"*NotMet*")</f>
        <v>0</v>
      </c>
      <c r="J35" s="55">
        <f>COUNTIFS(HCBSCompliance!$I$2:$I$455,$A35, HCBSCompliance!$D$2:$D$455, "028", HCBSCompliance!$G$2:$G$455,"*Completed*", HCBSCompliance!$BI$2:$BI$455,"*No*")   + COUNTIFS(HCBSCompliance!$I$2:$I$455,$A35, HCBSCompliance!$D$2:$D$455, "055", HCBSCompliance!$G$2:$G$455,"*Completed*", HCBSCompliance!$BI$2:$BI$455,"*No*")   + COUNTIFS(HCBSCompliance!$I$2:$I$455,$A35, HCBSCompliance!$D$2:$D$455, "*63*", HCBSCompliance!$G$2:$G$455,"*Completed*", HCBSCompliance!$BI$2:$BI$455,"*No*")   + COUNTIFS(HCBSCompliance!$I$2:$I$455,$A35, HCBSCompliance!$D$2:$D$455, "*475*", HCBSCompliance!$G$2:$G$455,"*Completed*", HCBSCompliance!$BI$2:$BI$455,"*No*")   + COUNTIFS(HCBSCompliance!$I$2:$I$455,$A35, HCBSCompliance!$D$2:$D$455, "*505*", HCBSCompliance!$G$2:$G$455,"*Completed*", HCBSCompliance!$BI$2:$BI$455,"*No*") + COUNTIFS(HCBSCompliance!$I$2:$I$455,$A35, HCBSCompliance!$D$2:$D$455, "*510*", HCBSCompliance!$G$2:$G$455,"*Completed*", HCBSCompliance!$BI$2:$BI$455,"*No*") + COUNTIFS(HCBSCompliance!$I$2:$I$455,$A35, HCBSCompliance!$D$2:$D$455, "*515*", HCBSCompliance!$G$2:$G$455,"*Completed*", HCBSCompliance!$BI$2:$BI$455,"*No*") + COUNTIFS(HCBSCompliance!$I$2:$I$455,$A35, HCBSCompliance!$D$2:$D$455, "*855*", HCBSCompliance!$G$2:$G$455,"*Completed*", HCBSCompliance!$BI$2:$BI$455,"*No*")+ COUNTIFS(HCBSCompliance!$I$2:$I$455,$A35, HCBSCompliance!$D$2:$D$455, "028", HCBSCompliance!$G$2:$G$455,"*Submitted*", HCBSCompliance!$BI$2:$BI$455,"*No*") + COUNTIFS(HCBSCompliance!$I$2:$I$455,$A35, HCBSCompliance!$D$2:$D$455, "055", HCBSCompliance!$G$2:$G$455,"*Submitted*", HCBSCompliance!$BI$2:$BI$455,"*No*") + COUNTIFS(HCBSCompliance!$I$2:$I$455,$A35, HCBSCompliance!$D$2:$D$455, "*63*", HCBSCompliance!$G$2:$G$455,"*Submitted*", HCBSCompliance!$BI$2:$BI$455,"*No*") + COUNTIFS(HCBSCompliance!$I$2:$I$455,$A35, HCBSCompliance!$D$2:$D$455, "*475*", HCBSCompliance!$G$2:$G$455,"*Submitted*", HCBSCompliance!$BI$2:$BI$455,"*No*") + COUNTIFS(HCBSCompliance!$I$2:$I$455,$A35, HCBSCompliance!$D$2:$D$455, "*505*", HCBSCompliance!$G$2:$G$455,"*Submitted*", HCBSCompliance!$BI$2:$BI$455,"*No*") + COUNTIFS(HCBSCompliance!$I$2:$I$455,$A35, HCBSCompliance!$D$2:$D$455, "*510*", HCBSCompliance!$G$2:$G$455,"*Submitted*", HCBSCompliance!$BI$2:$BI$455,"*No*") + COUNTIFS(HCBSCompliance!$I$2:$I$455,$A35, HCBSCompliance!$D$2:$D$455, "*515*", HCBSCompliance!$G$2:$G$455,"*Submitted*", HCBSCompliance!$BI$2:$BI$455,"*No*")+ COUNTIFS(HCBSCompliance!$I$2:$I$455,$A35, HCBSCompliance!$D$2:$D$455, "*855*", HCBSCompliance!$G$2:$G$455,"*Submitted*", HCBSCompliance!$BI$2:$BI$455,"*No*")  + COUNTIFS(HCBSCompliance!$I$2:$I$455,$A35, HCBSCompliance!$D$2:$D$455, "028", HCBSCompliance!$G$2:$G$455,"*Completed*", HCBSCompliance!$BI$2:$BI$455,"*No*")   + COUNTIFS(HCBSCompliance!$I$2:$I$455,$A35, HCBSCompliance!$D$2:$D$455, "055", HCBSCompliance!$G$2:$G$455,"*Completed*", HCBSCompliance!$BI$2:$BI$455,"*No*")   + COUNTIFS(HCBSCompliance!$I$2:$I$455,$A35, HCBSCompliance!$D$2:$D$455, "*63*", HCBSCompliance!$G$2:$G$455,"*Completed*", HCBSCompliance!$BI$2:$BI$455,"*No*")   + COUNTIFS(HCBSCompliance!$I$2:$I$455,$A35, HCBSCompliance!$D$2:$D$455, "*475*", HCBSCompliance!$G$2:$G$455,"*Completed*", HCBSCompliance!$BI$2:$BI$455,"*No*")   + COUNTIFS(HCBSCompliance!$I$2:$I$455,$A35, HCBSCompliance!$D$2:$D$455, "*505*", HCBSCompliance!$G$2:$G$455,"*Completed*", HCBSCompliance!$BI$2:$BI$455,"*No*") + COUNTIFS(HCBSCompliance!$I$2:$I$455,$A35, HCBSCompliance!$D$2:$D$455, "*510*", HCBSCompliance!$G$2:$G$455,"*Completed*", HCBSCompliance!$BI$2:$BI$455,"*No*") + COUNTIFS(HCBSCompliance!$I$2:$I$455,$A35, HCBSCompliance!$D$2:$D$455, "*515*", HCBSCompliance!$G$2:$G$455,"*Completed*", HCBSCompliance!$BI$2:$BI$455,"*No*") + COUNTIFS(HCBSCompliance!$I$2:$I$455,$A35, HCBSCompliance!$D$2:$D$455, "*855*", HCBSCompliance!$G$2:$G$455,"*Completed*", HCBSCompliance!$BI$2:$BI$455,"*No*")+ COUNTIFS(HCBSCompliance!$I$2:$I$455,$A35, HCBSCompliance!$D$2:$D$455, "028", HCBSCompliance!$G$2:$G$455,"*Submitted*", HCBSCompliance!$BI$2:$BI$455,"*No*") + COUNTIFS(HCBSCompliance!$I$2:$I$455,$A35, HCBSCompliance!$D$2:$D$455, "055", HCBSCompliance!$G$2:$G$455,"*Submitted*", HCBSCompliance!$BI$2:$BI$455,"*No*") + COUNTIFS(HCBSCompliance!$I$2:$I$455,$A35, HCBSCompliance!$D$2:$D$455, "*63*", HCBSCompliance!$G$2:$G$455,"*Submitted*", HCBSCompliance!$BI$2:$BI$455,"*No*") + COUNTIFS(HCBSCompliance!$I$2:$I$455,$A35, HCBSCompliance!$D$2:$D$455, "*475*", HCBSCompliance!$G$2:$G$455,"*Submitted*", HCBSCompliance!$BI$2:$BI$455,"*No*") + COUNTIFS(HCBSCompliance!$I$2:$I$455,$A35, HCBSCompliance!$D$2:$D$455, "*505*", HCBSCompliance!$G$2:$G$455,"*Submitted*", HCBSCompliance!$BI$2:$BI$455,"*No*") + COUNTIFS(HCBSCompliance!$I$2:$I$455,$A35, HCBSCompliance!$D$2:$D$455, "*510*", HCBSCompliance!$G$2:$G$455,"*Submitted*", HCBSCompliance!$BI$2:$BI$455,"*No*") + COUNTIFS(HCBSCompliance!$I$2:$I$455,$A35, HCBSCompliance!$D$2:$D$455, "*515*", HCBSCompliance!$G$2:$G$455,"*Submitted*", HCBSCompliance!$BI$2:$BI$455,"*No*")+ COUNTIFS(HCBSCompliance!$I$2:$I$455,$A35, HCBSCompliance!$D$2:$D$455, "*855*", HCBSCompliance!$G$2:$G$455,"*Submitted*", HCBSCompliance!$BI$2:$BI$455,"*No*")</f>
        <v>0</v>
      </c>
      <c r="K35" s="55">
        <f>COUNTIFS(HCBSCompliance!$I$2:$I$455,$A35, HCBSCompliance!$D$2:$D$455, "028", HCBSCompliance!$G$2:$G$455,"*Completed*", HCBSCompliance!$CK$2:$CK$455,"*No*")   + COUNTIFS(HCBSCompliance!$I$2:$I$455,$A35, HCBSCompliance!$D$2:$D$455, "055", HCBSCompliance!$G$2:$G$455,"*Completed*", HCBSCompliance!$CK$2:$CK$455,"*No*")   + COUNTIFS(HCBSCompliance!$I$2:$I$455,$A35, HCBSCompliance!$D$2:$D$455, "*63*", HCBSCompliance!$G$2:$G$455,"*Completed*", HCBSCompliance!$CK$2:$CK$455,"*No*")   + COUNTIFS(HCBSCompliance!$I$2:$I$455,$A35, HCBSCompliance!$D$2:$D$455, "*475*", HCBSCompliance!$G$2:$G$455,"*Completed*", HCBSCompliance!$CK$2:$CK$455,"*No*")   + COUNTIFS(HCBSCompliance!$I$2:$I$455,$A35, HCBSCompliance!$D$2:$D$455, "*505*", HCBSCompliance!$G$2:$G$455,"*Completed*", HCBSCompliance!$CK$2:$CK$455,"*No*") + COUNTIFS(HCBSCompliance!$I$2:$I$455,$A35, HCBSCompliance!$D$2:$D$455, "*510*", HCBSCompliance!$G$2:$G$455,"*Completed*", HCBSCompliance!$CK$2:$CK$455,"*No*") + COUNTIFS(HCBSCompliance!$I$2:$I$455,$A35, HCBSCompliance!$D$2:$D$455, "*515*", HCBSCompliance!$G$2:$G$455,"*Completed*", HCBSCompliance!$CK$2:$CK$455,"*No*") + COUNTIFS(HCBSCompliance!$I$2:$I$455,$A35, HCBSCompliance!$D$2:$D$455, "*855*", HCBSCompliance!$G$2:$G$455,"*Completed*", HCBSCompliance!$CK$2:$CK$455,"*No*")+ COUNTIFS(HCBSCompliance!$I$2:$I$455,$A35, HCBSCompliance!$D$2:$D$455, "028", HCBSCompliance!$G$2:$G$455,"*Submitted*", HCBSCompliance!$CK$2:$CK$455,"*No*") + COUNTIFS(HCBSCompliance!$I$2:$I$455,$A35, HCBSCompliance!$D$2:$D$455, "055", HCBSCompliance!$G$2:$G$455,"*Submitted*", HCBSCompliance!$CK$2:$CK$455,"*No*") + COUNTIFS(HCBSCompliance!$I$2:$I$455,$A35, HCBSCompliance!$D$2:$D$455, "*63*", HCBSCompliance!$G$2:$G$455,"*Submitted*", HCBSCompliance!$CK$2:$CK$455,"*No*") + COUNTIFS(HCBSCompliance!$I$2:$I$455,$A35, HCBSCompliance!$D$2:$D$455, "*475*", HCBSCompliance!$G$2:$G$455,"*Submitted*", HCBSCompliance!$CK$2:$CK$455,"*No*") + COUNTIFS(HCBSCompliance!$I$2:$I$455,$A35, HCBSCompliance!$D$2:$D$455, "*505*", HCBSCompliance!$G$2:$G$455,"*Submitted*", HCBSCompliance!$CK$2:$CK$455,"*No*") + COUNTIFS(HCBSCompliance!$I$2:$I$455,$A35, HCBSCompliance!$D$2:$D$455, "*510*", HCBSCompliance!$G$2:$G$455,"*Submitted*", HCBSCompliance!$CK$2:$CK$455,"*No*") + COUNTIFS(HCBSCompliance!$I$2:$I$455,$A35, HCBSCompliance!$D$2:$D$455, "*515*", HCBSCompliance!$G$2:$G$455,"*Submitted*", HCBSCompliance!$CK$2:$CK$455,"*No*")+ COUNTIFS(HCBSCompliance!$I$2:$I$455,$A35, HCBSCompliance!$D$2:$D$455, "*855*", HCBSCompliance!$G$2:$G$455,"*Submitted*", HCBSCompliance!$CK$2:$CK$455,"*No*")  + COUNTIFS(HCBSCompliance!$I$2:$I$455,$A35, HCBSCompliance!$D$2:$D$455, "028", HCBSCompliance!$G$2:$G$455,"*Completed*", HCBSCompliance!$CK$2:$CK$455,"*No*")   + COUNTIFS(HCBSCompliance!$I$2:$I$455,$A35, HCBSCompliance!$D$2:$D$455, "055", HCBSCompliance!$G$2:$G$455,"*Completed*", HCBSCompliance!$CK$2:$CK$455,"*No*")   + COUNTIFS(HCBSCompliance!$I$2:$I$455,$A35, HCBSCompliance!$D$2:$D$455, "*63*", HCBSCompliance!$G$2:$G$455,"*Completed*", HCBSCompliance!$CK$2:$CK$455,"*No*")   + COUNTIFS(HCBSCompliance!$I$2:$I$455,$A35, HCBSCompliance!$D$2:$D$455, "*475*", HCBSCompliance!$G$2:$G$455,"*Completed*", HCBSCompliance!$CK$2:$CK$455,"*No*")   + COUNTIFS(HCBSCompliance!$I$2:$I$455,$A35, HCBSCompliance!$D$2:$D$455, "*505*", HCBSCompliance!$G$2:$G$455,"*Completed*", HCBSCompliance!$CK$2:$CK$455,"*No*") + COUNTIFS(HCBSCompliance!$I$2:$I$455,$A35, HCBSCompliance!$D$2:$D$455, "*510*", HCBSCompliance!$G$2:$G$455,"*Completed*", HCBSCompliance!$CK$2:$CK$455,"*No*") + COUNTIFS(HCBSCompliance!$I$2:$I$455,$A35, HCBSCompliance!$D$2:$D$455, "*515*", HCBSCompliance!$G$2:$G$455,"*Completed*", HCBSCompliance!$CK$2:$CK$455,"*No*") + COUNTIFS(HCBSCompliance!$I$2:$I$455,$A35, HCBSCompliance!$D$2:$D$455, "*855*", HCBSCompliance!$G$2:$G$455,"*Completed*", HCBSCompliance!$CK$2:$CK$455,"*No*")+ COUNTIFS(HCBSCompliance!$I$2:$I$455,$A35, HCBSCompliance!$D$2:$D$455, "028", HCBSCompliance!$G$2:$G$455,"*Submitted*", HCBSCompliance!$CK$2:$CK$455,"*No*") + COUNTIFS(HCBSCompliance!$I$2:$I$455,$A35, HCBSCompliance!$D$2:$D$455, "055", HCBSCompliance!$G$2:$G$455,"*Submitted*", HCBSCompliance!$CK$2:$CK$455,"*No*") + COUNTIFS(HCBSCompliance!$I$2:$I$455,$A35, HCBSCompliance!$D$2:$D$455, "*63*", HCBSCompliance!$G$2:$G$455,"*Submitted*", HCBSCompliance!$CK$2:$CK$455,"*No*") + COUNTIFS(HCBSCompliance!$I$2:$I$455,$A35, HCBSCompliance!$D$2:$D$455, "*475*", HCBSCompliance!$G$2:$G$455,"*Submitted*", HCBSCompliance!$CK$2:$CK$455,"*No*") + COUNTIFS(HCBSCompliance!$I$2:$I$455,$A35, HCBSCompliance!$D$2:$D$455, "*505*", HCBSCompliance!$G$2:$G$455,"*Submitted*", HCBSCompliance!$CK$2:$CK$455,"*No*") + COUNTIFS(HCBSCompliance!$I$2:$I$455,$A35, HCBSCompliance!$D$2:$D$455, "*510*", HCBSCompliance!$G$2:$G$455,"*Submitted*", HCBSCompliance!$CK$2:$CK$455,"*No*") + COUNTIFS(HCBSCompliance!$I$2:$I$455,$A35, HCBSCompliance!$D$2:$D$455, "*515*", HCBSCompliance!$G$2:$G$455,"*Submitted*", HCBSCompliance!$CK$2:$CK$455,"*No*")+ COUNTIFS(HCBSCompliance!$I$2:$I$455,$A35, HCBSCompliance!$D$2:$D$455, "*855*", HCBSCompliance!$G$2:$G$455,"*Submitted*", HCBSCompliance!$CK$2:$CK$455,"*No*")</f>
        <v>0</v>
      </c>
      <c r="L35" s="55">
        <f>COUNTIFS(HCBSCompliance!$I$2:$I$455,$A35, HCBSCompliance!$D$2:$D$455, "028", HCBSCompliance!$G$2:$G$455,"*Completed*", HCBSCompliance!$CY$2:$CY$455,"*No*")   + COUNTIFS(HCBSCompliance!$I$2:$I$455,$A35, HCBSCompliance!$D$2:$D$455, "055", HCBSCompliance!$G$2:$G$455,"*Completed*", HCBSCompliance!$CY$2:$CY$455,"*No*")   + COUNTIFS(HCBSCompliance!$I$2:$I$455,$A35, HCBSCompliance!$D$2:$D$455, "*63*", HCBSCompliance!$G$2:$G$455,"*Completed*", HCBSCompliance!$CY$2:$CY$455,"*No*")   + COUNTIFS(HCBSCompliance!$I$2:$I$455,$A35, HCBSCompliance!$D$2:$D$455, "*475*", HCBSCompliance!$G$2:$G$455,"*Completed*", HCBSCompliance!$CY$2:$CY$455,"*No*")   + COUNTIFS(HCBSCompliance!$I$2:$I$455,$A35, HCBSCompliance!$D$2:$D$455, "*505*", HCBSCompliance!$G$2:$G$455,"*Completed*", HCBSCompliance!$CY$2:$CY$455,"*No*") + COUNTIFS(HCBSCompliance!$I$2:$I$455,$A35, HCBSCompliance!$D$2:$D$455, "*510*", HCBSCompliance!$G$2:$G$455,"*Completed*", HCBSCompliance!$CY$2:$CY$455,"*No*") + COUNTIFS(HCBSCompliance!$I$2:$I$455,$A35, HCBSCompliance!$D$2:$D$455, "*515*", HCBSCompliance!$G$2:$G$455,"*Completed*", HCBSCompliance!$CY$2:$CY$455,"*No*") + COUNTIFS(HCBSCompliance!$I$2:$I$455,$A35, HCBSCompliance!$D$2:$D$455, "*855*", HCBSCompliance!$G$2:$G$455,"*Completed*", HCBSCompliance!$CY$2:$CY$455,"*No*")+ COUNTIFS(HCBSCompliance!$I$2:$I$455,$A35, HCBSCompliance!$D$2:$D$455, "028", HCBSCompliance!$G$2:$G$455,"*Submitted*", HCBSCompliance!$CY$2:$CY$455,"*No*") + COUNTIFS(HCBSCompliance!$I$2:$I$455,$A35, HCBSCompliance!$D$2:$D$455, "055", HCBSCompliance!$G$2:$G$455,"*Submitted*", HCBSCompliance!$CY$2:$CY$455,"*No*") + COUNTIFS(HCBSCompliance!$I$2:$I$455,$A35, HCBSCompliance!$D$2:$D$455, "*63*", HCBSCompliance!$G$2:$G$455,"*Submitted*", HCBSCompliance!$CY$2:$CY$455,"*No*") + COUNTIFS(HCBSCompliance!$I$2:$I$455,$A35, HCBSCompliance!$D$2:$D$455, "*475*", HCBSCompliance!$G$2:$G$455,"*Submitted*", HCBSCompliance!$CY$2:$CY$455,"*No*") + COUNTIFS(HCBSCompliance!$I$2:$I$455,$A35, HCBSCompliance!$D$2:$D$455, "*505*", HCBSCompliance!$G$2:$G$455,"*Submitted*", HCBSCompliance!$CY$2:$CY$455,"*No*") + COUNTIFS(HCBSCompliance!$I$2:$I$455,$A35, HCBSCompliance!$D$2:$D$455, "*510*", HCBSCompliance!$G$2:$G$455,"*Submitted*", HCBSCompliance!$CY$2:$CY$455,"*No*") + COUNTIFS(HCBSCompliance!$I$2:$I$455,$A35, HCBSCompliance!$D$2:$D$455, "*515*", HCBSCompliance!$G$2:$G$455,"*Submitted*", HCBSCompliance!$CY$2:$CY$455,"*No*")+ COUNTIFS(HCBSCompliance!$I$2:$I$455,$A35, HCBSCompliance!$D$2:$D$455, "*855*", HCBSCompliance!$G$2:$G$455,"*Submitted*", HCBSCompliance!$CY$2:$CY$455,"*No*")  + COUNTIFS(HCBSCompliance!$I$2:$I$455,$A35, HCBSCompliance!$D$2:$D$455, "028", HCBSCompliance!$G$2:$G$455,"*Completed*", HCBSCompliance!$CY$2:$CY$455,"*No*")   + COUNTIFS(HCBSCompliance!$I$2:$I$455,$A35, HCBSCompliance!$D$2:$D$455, "055", HCBSCompliance!$G$2:$G$455,"*Completed*", HCBSCompliance!$CY$2:$CY$455,"*No*")   + COUNTIFS(HCBSCompliance!$I$2:$I$455,$A35, HCBSCompliance!$D$2:$D$455, "*63*", HCBSCompliance!$G$2:$G$455,"*Completed*", HCBSCompliance!$CY$2:$CY$455,"*No*")   + COUNTIFS(HCBSCompliance!$I$2:$I$455,$A35, HCBSCompliance!$D$2:$D$455, "*475*", HCBSCompliance!$G$2:$G$455,"*Completed*", HCBSCompliance!$CY$2:$CY$455,"*No*")   + COUNTIFS(HCBSCompliance!$I$2:$I$455,$A35, HCBSCompliance!$D$2:$D$455, "*505*", HCBSCompliance!$G$2:$G$455,"*Completed*", HCBSCompliance!$CY$2:$CY$455,"*No*") + COUNTIFS(HCBSCompliance!$I$2:$I$455,$A35, HCBSCompliance!$D$2:$D$455, "*510*", HCBSCompliance!$G$2:$G$455,"*Completed*", HCBSCompliance!$CY$2:$CY$455,"*No*") + COUNTIFS(HCBSCompliance!$I$2:$I$455,$A35, HCBSCompliance!$D$2:$D$455, "*515*", HCBSCompliance!$G$2:$G$455,"*Completed*", HCBSCompliance!$CY$2:$CY$455,"*No*") + COUNTIFS(HCBSCompliance!$I$2:$I$455,$A35, HCBSCompliance!$D$2:$D$455, "*855*", HCBSCompliance!$G$2:$G$455,"*Completed*", HCBSCompliance!$CY$2:$CY$455,"*No*")+ COUNTIFS(HCBSCompliance!$I$2:$I$455,$A35, HCBSCompliance!$D$2:$D$455, "028", HCBSCompliance!$G$2:$G$455,"*Submitted*", HCBSCompliance!$CY$2:$CY$455,"*No*") + COUNTIFS(HCBSCompliance!$I$2:$I$455,$A35, HCBSCompliance!$D$2:$D$455, "055", HCBSCompliance!$G$2:$G$455,"*Submitted*", HCBSCompliance!$CY$2:$CY$455,"*No*") + COUNTIFS(HCBSCompliance!$I$2:$I$455,$A35, HCBSCompliance!$D$2:$D$455, "*63*", HCBSCompliance!$G$2:$G$455,"*Submitted*", HCBSCompliance!$CY$2:$CY$455,"*No*") + COUNTIFS(HCBSCompliance!$I$2:$I$455,$A35, HCBSCompliance!$D$2:$D$455, "*475*", HCBSCompliance!$G$2:$G$455,"*Submitted*", HCBSCompliance!$CY$2:$CY$455,"*No*") + COUNTIFS(HCBSCompliance!$I$2:$I$455,$A35, HCBSCompliance!$D$2:$D$455, "*505*", HCBSCompliance!$G$2:$G$455,"*Submitted*", HCBSCompliance!$CY$2:$CY$455,"*No*") + COUNTIFS(HCBSCompliance!$I$2:$I$455,$A35, HCBSCompliance!$D$2:$D$455, "*510*", HCBSCompliance!$G$2:$G$455,"*Submitted*", HCBSCompliance!$CY$2:$CY$455,"*No*") + COUNTIFS(HCBSCompliance!$I$2:$I$455,$A35, HCBSCompliance!$D$2:$D$455, "*515*", HCBSCompliance!$G$2:$G$455,"*Submitted*", HCBSCompliance!$CY$2:$CY$455,"*No*")+ COUNTIFS(HCBSCompliance!$I$2:$I$455,$A35, HCBSCompliance!$D$2:$D$455, "*855*", HCBSCompliance!$G$2:$G$455,"*Submitted*", HCBSCompliance!$CY$2:$CY$455,"*No*")</f>
        <v>0</v>
      </c>
      <c r="M35" s="55">
        <f>COUNTIFS(HCBSCompliance!$I$2:$I$455,$A35, HCBSCompliance!$D$2:$D$455, "028", HCBSCompliance!$G$2:$G$455,"*Completed*", HCBSCompliance!$DI$2:$DI$455,"*No*")   + COUNTIFS(HCBSCompliance!$I$2:$I$455,$A35, HCBSCompliance!$D$2:$D$455, "055", HCBSCompliance!$G$2:$G$455,"*Completed*", HCBSCompliance!$DI$2:$DI$455,"*No*")   + COUNTIFS(HCBSCompliance!$I$2:$I$455,$A35, HCBSCompliance!$D$2:$D$455, "*63*", HCBSCompliance!$G$2:$G$455,"*Completed*", HCBSCompliance!$DI$2:$DI$455,"*No*")   + COUNTIFS(HCBSCompliance!$I$2:$I$455,$A35, HCBSCompliance!$D$2:$D$455, "*475*", HCBSCompliance!$G$2:$G$455,"*Completed*", HCBSCompliance!$DI$2:$DI$455,"*No*")   + COUNTIFS(HCBSCompliance!$I$2:$I$455,$A35, HCBSCompliance!$D$2:$D$455, "*505*", HCBSCompliance!$G$2:$G$455,"*Completed*", HCBSCompliance!$DI$2:$DI$455,"*No*") + COUNTIFS(HCBSCompliance!$I$2:$I$455,$A35, HCBSCompliance!$D$2:$D$455, "*510*", HCBSCompliance!$G$2:$G$455,"*Completed*", HCBSCompliance!$DI$2:$DI$455,"*No*") + COUNTIFS(HCBSCompliance!$I$2:$I$455,$A35, HCBSCompliance!$D$2:$D$455, "*515*", HCBSCompliance!$G$2:$G$455,"*Completed*", HCBSCompliance!$DI$2:$DI$455,"*No*") + COUNTIFS(HCBSCompliance!$I$2:$I$455,$A35, HCBSCompliance!$D$2:$D$455, "*855*", HCBSCompliance!$G$2:$G$455,"*Completed*", HCBSCompliance!$DI$2:$DI$455,"*No*")+ COUNTIFS(HCBSCompliance!$I$2:$I$455,$A35, HCBSCompliance!$D$2:$D$455, "028", HCBSCompliance!$G$2:$G$455,"*Submitted*", HCBSCompliance!$DI$2:$DI$455,"*No*") + COUNTIFS(HCBSCompliance!$I$2:$I$455,$A35, HCBSCompliance!$D$2:$D$455, "055", HCBSCompliance!$G$2:$G$455,"*Submitted*", HCBSCompliance!$DI$2:$DI$455,"*No*") + COUNTIFS(HCBSCompliance!$I$2:$I$455,$A35, HCBSCompliance!$D$2:$D$455, "*63*", HCBSCompliance!$G$2:$G$455,"*Submitted*", HCBSCompliance!$DI$2:$DI$455,"*No*") + COUNTIFS(HCBSCompliance!$I$2:$I$455,$A35, HCBSCompliance!$D$2:$D$455, "*475*", HCBSCompliance!$G$2:$G$455,"*Submitted*", HCBSCompliance!$DI$2:$DI$455,"*No*") + COUNTIFS(HCBSCompliance!$I$2:$I$455,$A35, HCBSCompliance!$D$2:$D$455, "*505*", HCBSCompliance!$G$2:$G$455,"*Submitted*", HCBSCompliance!$DI$2:$DI$455,"*No*") + COUNTIFS(HCBSCompliance!$I$2:$I$455,$A35, HCBSCompliance!$D$2:$D$455, "*510*", HCBSCompliance!$G$2:$G$455,"*Submitted*", HCBSCompliance!$DI$2:$DI$455,"*No*") + COUNTIFS(HCBSCompliance!$I$2:$I$455,$A35, HCBSCompliance!$D$2:$D$455, "*515*", HCBSCompliance!$G$2:$G$455,"*Submitted*", HCBSCompliance!$DI$2:$DI$455,"*No*")+ COUNTIFS(HCBSCompliance!$I$2:$I$455,$A35, HCBSCompliance!$D$2:$D$455, "*855*", HCBSCompliance!$G$2:$G$455,"*Submitted*", HCBSCompliance!$DI$2:$DI$455,"*No*")  + COUNTIFS(HCBSCompliance!$I$2:$I$455,$A35, HCBSCompliance!$D$2:$D$455, "028", HCBSCompliance!$G$2:$G$455,"*Completed*", HCBSCompliance!$DI$2:$DI$455,"*No*")   + COUNTIFS(HCBSCompliance!$I$2:$I$455,$A35, HCBSCompliance!$D$2:$D$455, "055", HCBSCompliance!$G$2:$G$455,"*Completed*", HCBSCompliance!$DI$2:$DI$455,"*No*")   + COUNTIFS(HCBSCompliance!$I$2:$I$455,$A35, HCBSCompliance!$D$2:$D$455, "*63*", HCBSCompliance!$G$2:$G$455,"*Completed*", HCBSCompliance!$DI$2:$DI$455,"*No*")   + COUNTIFS(HCBSCompliance!$I$2:$I$455,$A35, HCBSCompliance!$D$2:$D$455, "*475*", HCBSCompliance!$G$2:$G$455,"*Completed*", HCBSCompliance!$DI$2:$DI$455,"*No*")   + COUNTIFS(HCBSCompliance!$I$2:$I$455,$A35, HCBSCompliance!$D$2:$D$455, "*505*", HCBSCompliance!$G$2:$G$455,"*Completed*", HCBSCompliance!$DI$2:$DI$455,"*No*") + COUNTIFS(HCBSCompliance!$I$2:$I$455,$A35, HCBSCompliance!$D$2:$D$455, "*510*", HCBSCompliance!$G$2:$G$455,"*Completed*", HCBSCompliance!$DI$2:$DI$455,"*No*") + COUNTIFS(HCBSCompliance!$I$2:$I$455,$A35, HCBSCompliance!$D$2:$D$455, "*515*", HCBSCompliance!$G$2:$G$455,"*Completed*", HCBSCompliance!$DI$2:$DI$455,"*No*") + COUNTIFS(HCBSCompliance!$I$2:$I$455,$A35, HCBSCompliance!$D$2:$D$455, "*855*", HCBSCompliance!$G$2:$G$455,"*Completed*", HCBSCompliance!$DI$2:$DI$455,"*No*")+ COUNTIFS(HCBSCompliance!$I$2:$I$455,$A35, HCBSCompliance!$D$2:$D$455, "028", HCBSCompliance!$G$2:$G$455,"*Submitted*", HCBSCompliance!$DI$2:$DI$455,"*No*") + COUNTIFS(HCBSCompliance!$I$2:$I$455,$A35, HCBSCompliance!$D$2:$D$455, "055", HCBSCompliance!$G$2:$G$455,"*Submitted*", HCBSCompliance!$DI$2:$DI$455,"*No*") + COUNTIFS(HCBSCompliance!$I$2:$I$455,$A35, HCBSCompliance!$D$2:$D$455, "*63*", HCBSCompliance!$G$2:$G$455,"*Submitted*", HCBSCompliance!$DI$2:$DI$455,"*No*") + COUNTIFS(HCBSCompliance!$I$2:$I$455,$A35, HCBSCompliance!$D$2:$D$455, "*475*", HCBSCompliance!$G$2:$G$455,"*Submitted*", HCBSCompliance!$DI$2:$DI$455,"*No*") + COUNTIFS(HCBSCompliance!$I$2:$I$455,$A35, HCBSCompliance!$D$2:$D$455, "*505*", HCBSCompliance!$G$2:$G$455,"*Submitted*", HCBSCompliance!$DI$2:$DI$455,"*No*") + COUNTIFS(HCBSCompliance!$I$2:$I$455,$A35, HCBSCompliance!$D$2:$D$455, "*510*", HCBSCompliance!$G$2:$G$455,"*Submitted*", HCBSCompliance!$DI$2:$DI$455,"*No*") + COUNTIFS(HCBSCompliance!$I$2:$I$455,$A35, HCBSCompliance!$D$2:$D$455, "*515*", HCBSCompliance!$G$2:$G$455,"*Submitted*", HCBSCompliance!$DI$2:$DI$455,"*No*")+ COUNTIFS(HCBSCompliance!$I$2:$I$455,$A35, HCBSCompliance!$D$2:$D$455, "*855*", HCBSCompliance!$G$2:$G$455,"*Submitted*", HCBSCompliance!$DI$2:$DI$455,"*No*")</f>
        <v>0</v>
      </c>
    </row>
    <row r="36" spans="1:13" hidden="1" x14ac:dyDescent="0.2">
      <c r="A36" s="54" t="s">
        <v>207</v>
      </c>
      <c r="B36" s="55">
        <f>COUNTIFS(HCBSCompliance!$I$2:$I$455,$A36, HCBSCompliance!$D$2:$D$455, "028")  +COUNTIFS(HCBSCompliance!$I$2:$I$455,$A36, HCBSCompliance!$D$2:$D$455, "055")  +COUNTIFS(HCBSCompliance!$I$2:$I$455,$A36, HCBSCompliance!$D$2:$D$455, "*63*")  +COUNTIFS(HCBSCompliance!$I$2:$I$455,$A36, HCBSCompliance!$D$2:$D$455, "*475*")  +COUNTIFS(HCBSCompliance!$I$2:$I$455,$A36, HCBSCompliance!$D$2:$D$455, "*505*")  +COUNTIFS(HCBSCompliance!$I$2:$I$455,$A36, HCBSCompliance!$D$2:$D$455, "*510*")  +COUNTIFS(HCBSCompliance!$I$2:$I$455,$A36, HCBSCompliance!$D$2:$D$455, "*515*") +COUNTIFS(HCBSCompliance!$I$2:$I$455,$A36, HCBSCompliance!$D$2:$D$455, "*855*")</f>
        <v>0</v>
      </c>
      <c r="C36" s="55">
        <f>COUNTIFS(HCBSCompliance!$I$2:$I$455,$A36, HCBSCompliance!$D$2:$D$455, "028", HCBSCompliance!$G$2:$G$455,"*Completed*")  +COUNTIFS(HCBSCompliance!$I$2:$I$455,$A36, HCBSCompliance!$D$2:$D$455, "055", HCBSCompliance!$G$2:$G$455,"*Completed*")  +COUNTIFS(HCBSCompliance!$I$2:$I$455,$A36, HCBSCompliance!$D$2:$D$455, "*63*", HCBSCompliance!$G$2:$G$455,"*Completed*")  +COUNTIFS(HCBSCompliance!$I$2:$I$455,$A36, HCBSCompliance!$D$2:$D$455, "*475*", HCBSCompliance!$G$2:$G$455,"*Completed*")  +COUNTIFS(HCBSCompliance!$I$2:$I$455,$A36, HCBSCompliance!$D$2:$D$455, "*505*", HCBSCompliance!$G$2:$G$455,"*Completed*")  +COUNTIFS(HCBSCompliance!$I$2:$I$455,$A36, HCBSCompliance!$D$2:$D$455, "*510*", HCBSCompliance!$G$2:$G$455,"*Completed*")  +COUNTIFS(HCBSCompliance!$I$2:$I$455,$A36, HCBSCompliance!$D$2:$D$455, "*515*", HCBSCompliance!$G$2:$G$455,"*Completed*")  +COUNTIFS(HCBSCompliance!$I$2:$I$455,$A36, HCBSCompliance!$D$2:$D$455, "*855*", HCBSCompliance!$G$2:$G$455,"*Completed*")+COUNTIFS(HCBSCompliance!$I$2:$I$455,$A36, HCBSCompliance!$D$2:$D$455, "028", HCBSCompliance!$G$2:$G$455,"*Submitted*")  +COUNTIFS(HCBSCompliance!$I$2:$I$455,$A36, HCBSCompliance!$D$2:$D$455, "055", HCBSCompliance!$G$2:$G$455,"*Submitted*")  +COUNTIFS(HCBSCompliance!$I$2:$I$455,$A36, HCBSCompliance!$D$2:$D$455, "*63*", HCBSCompliance!$G$2:$G$455,"*Submitted*")  +COUNTIFS(HCBSCompliance!$I$2:$I$455,$A36, HCBSCompliance!$D$2:$D$455, "*475*", HCBSCompliance!$G$2:$G$455,"*Submitted*")  +COUNTIFS(HCBSCompliance!$I$2:$I$455,$A36, HCBSCompliance!$D$2:$D$455, "*505*", HCBSCompliance!$G$2:$G$455,"*Submitted*")  +COUNTIFS(HCBSCompliance!$I$2:$I$455,$A36, HCBSCompliance!$D$2:$D$455, "*510*", HCBSCompliance!$G$2:$G$455,"*Submitted*")  +COUNTIFS(HCBSCompliance!$I$2:$I$455,$A36, HCBSCompliance!$D$2:$D$455, "*515*", HCBSCompliance!$G$2:$G$455,"*Submitted*")  +COUNTIFS(HCBSCompliance!$I$2:$I$455,$A36, HCBSCompliance!$D$2:$D$455, "*855*", HCBSCompliance!$G$2:$G$455,"*Submitted*")</f>
        <v>0</v>
      </c>
      <c r="D36" s="56" t="str">
        <f t="shared" si="2"/>
        <v>n/a</v>
      </c>
      <c r="E36" s="56" t="str">
        <f>IFERROR((COUNTIFS(HCBSCompliance!$I$2:$I$455,$A36, HCBSCompliance!$D$2:$D$455, "028", HCBSCompliance!$FA$2:$FA$455,"*no*", HCBSCompliance!$G$2:$G$455, "*Completed*") + COUNTIFS(HCBSCompliance!$I$2:$I$455,$A36, HCBSCompliance!$D$2:$D$455, "055", HCBSCompliance!$FA$2:$FA$455,"*no*", HCBSCompliance!$G$2:$G$455, "*Completed*") + COUNTIFS(HCBSCompliance!$I$2:$I$455,$A36, HCBSCompliance!$D$2:$D$455, "*63*", HCBSCompliance!$FA$2:$FA$455,"*no*", HCBSCompliance!$G$2:$G$455, "*Completed*") + COUNTIFS(HCBSCompliance!$I$2:$I$455,$A36, HCBSCompliance!$D$2:$D$455, "*475*", HCBSCompliance!$FA$2:$FA$455,"*no*", HCBSCompliance!$G$2:$G$455, "*Completed*") + COUNTIFS(HCBSCompliance!$I$2:$I$455,$A36, HCBSCompliance!$D$2:$D$455, "*505*", HCBSCompliance!$FA$2:$FA$455,"*no*", HCBSCompliance!$G$2:$G$455, "*Completed*") + COUNTIFS(HCBSCompliance!$I$2:$I$455,$A36, HCBSCompliance!$D$2:$D$455, "*510*", HCBSCompliance!$FA$2:$FA$455,"*no*", HCBSCompliance!$G$2:$G$455, "*Completed*") + COUNTIFS(HCBSCompliance!$I$2:$I$455,$A36, HCBSCompliance!$D$2:$D$455, "*515*", HCBSCompliance!$FA$2:$FA$455,"*no*", HCBSCompliance!$G$2:$G$455, "*Completed*") + COUNTIFS(HCBSCompliance!$I$2:$I$455,$A36, HCBSCompliance!$D$2:$D$455, "*855*", HCBSCompliance!$FA$2:$FA$455,"*no*", HCBSCompliance!$G$2:$G$455, "*Completed*") +COUNTIFS(HCBSCompliance!$I$2:$I$455,$A36, HCBSCompliance!$D$2:$D$455, "028", HCBSCompliance!$FA$2:$FA$455,"*no*", HCBSCompliance!$G$2:$G$455, "*Submitted*") + COUNTIFS(HCBSCompliance!$I$2:$I$455,$A36, HCBSCompliance!$D$2:$D$455, "055", HCBSCompliance!$FA$2:$FA$455,"*no*", HCBSCompliance!$G$2:$G$455, "*Submitted*") + COUNTIFS(HCBSCompliance!$I$2:$I$455,$A36, HCBSCompliance!$D$2:$D$455, "*63*", HCBSCompliance!$FA$2:$FA$455,"*no*", HCBSCompliance!$G$2:$G$455, "*Submitted*") + COUNTIFS(HCBSCompliance!$I$2:$I$455,$A36, HCBSCompliance!$D$2:$D$455, "*475*", HCBSCompliance!$FA$2:$FA$455,"*no*", HCBSCompliance!$G$2:$G$455, "*Submitted*") + COUNTIFS(HCBSCompliance!$I$2:$I$455,$A36, HCBSCompliance!$D$2:$D$455, "*505*", HCBSCompliance!$FA$2:$FA$455,"*no*", HCBSCompliance!$G$2:$G$455, "*Submitted*") + COUNTIFS(HCBSCompliance!$I$2:$I$455,$A36, HCBSCompliance!$D$2:$D$455, "*510*", HCBSCompliance!$FA$2:$FA$455,"*no*", HCBSCompliance!$G$2:$G$455, "*Submitted*") + COUNTIFS(HCBSCompliance!$I$2:$I$455,$A36, HCBSCompliance!$D$2:$D$455, "*515*", HCBSCompliance!$FA$2:$FA$455,"*no*", HCBSCompliance!$G$2:$G$455, "*Submitted*") + COUNTIFS(HCBSCompliance!$I$2:$I$455,$A36, HCBSCompliance!$D$2:$D$455, "*855*", HCBSCompliance!$FA$2:$FA$455,"*no*", HCBSCompliance!$G$2:$G$455, "*Submitted*") ) / $C36, "n/a")</f>
        <v>n/a</v>
      </c>
      <c r="F36" s="56" t="str">
        <f>IFERROR((COUNTIFS(HCBSCompliance!$I$2:$I$455,$A36, HCBSCompliance!$D$2:$D$455, "028", HCBSCompliance!$FA$2:$FA$455,"*yes*", HCBSCompliance!$G$2:$G$455, "*Completed*") + COUNTIFS(HCBSCompliance!$I$2:$I$455,$A36, HCBSCompliance!$D$2:$D$455, "055", HCBSCompliance!$FA$2:$FA$455,"*yes*", HCBSCompliance!$G$2:$G$455, "*Completed*") + COUNTIFS(HCBSCompliance!$I$2:$I$455,$A36, HCBSCompliance!$D$2:$D$455, "*63*", HCBSCompliance!$FA$2:$FA$455,"*yes*", HCBSCompliance!$G$2:$G$455, "*Completed*") + COUNTIFS(HCBSCompliance!$I$2:$I$455,$A36, HCBSCompliance!$D$2:$D$455, "*475*", HCBSCompliance!$FA$2:$FA$455,"*yes*", HCBSCompliance!$G$2:$G$455, "*Completed*") + COUNTIFS(HCBSCompliance!$I$2:$I$455,$A36, HCBSCompliance!$D$2:$D$455, "*505*", HCBSCompliance!$FA$2:$FA$455,"*yes*", HCBSCompliance!$G$2:$G$455, "*Completed*") + COUNTIFS(HCBSCompliance!$I$2:$I$455,$A36, HCBSCompliance!$D$2:$D$455, "*510*", HCBSCompliance!$FA$2:$FA$455,"*yes*", HCBSCompliance!$G$2:$G$455, "*Completed*") + COUNTIFS(HCBSCompliance!$I$2:$I$455,$A36, HCBSCompliance!$D$2:$D$455, "*515*", HCBSCompliance!$FA$2:$FA$455,"*yes*", HCBSCompliance!$G$2:$G$455, "*Completed*") + COUNTIFS(HCBSCompliance!$I$2:$I$455,$A36, HCBSCompliance!$D$2:$D$455, "*855*", HCBSCompliance!$FA$2:$FA$455,"*yes*", HCBSCompliance!$G$2:$G$455, "*Completed*") +COUNTIFS(HCBSCompliance!$I$2:$I$455,$A36, HCBSCompliance!$D$2:$D$455, "028", HCBSCompliance!$FA$2:$FA$455,"*yes*", HCBSCompliance!$G$2:$G$455, "*Submitted*") + COUNTIFS(HCBSCompliance!$I$2:$I$455,$A36, HCBSCompliance!$D$2:$D$455, "055", HCBSCompliance!$FA$2:$FA$455,"*yes*", HCBSCompliance!$G$2:$G$455, "*Submitted*") + COUNTIFS(HCBSCompliance!$I$2:$I$455,$A36, HCBSCompliance!$D$2:$D$455, "*63*", HCBSCompliance!$FA$2:$FA$455,"*yes*", HCBSCompliance!$G$2:$G$455, "*Submitted*") + COUNTIFS(HCBSCompliance!$I$2:$I$455,$A36, HCBSCompliance!$D$2:$D$455, "*475*", HCBSCompliance!$FA$2:$FA$455,"*yes*", HCBSCompliance!$G$2:$G$455, "*Submitted*") + COUNTIFS(HCBSCompliance!$I$2:$I$455,$A36, HCBSCompliance!$D$2:$D$455, "*505*", HCBSCompliance!$FA$2:$FA$455,"*yes*", HCBSCompliance!$G$2:$G$455, "*Submitted*") + COUNTIFS(HCBSCompliance!$I$2:$I$455,$A36, HCBSCompliance!$D$2:$D$455, "*510*", HCBSCompliance!$FA$2:$FA$455,"*yes*", HCBSCompliance!$G$2:$G$455, "*Submitted*") + COUNTIFS(HCBSCompliance!$I$2:$I$455,$A36, HCBSCompliance!$D$2:$D$455, "*515*", HCBSCompliance!$FA$2:$FA$455,"*yes*", HCBSCompliance!$G$2:$G$455, "*Submitted*") + COUNTIFS(HCBSCompliance!$I$2:$I$455,$A36, HCBSCompliance!$D$2:$D$455, "*855*", HCBSCompliance!$FA$2:$FA$455,"*yes*", HCBSCompliance!$G$2:$G$455, "*Submitted*") ) / $C36, "n/a")</f>
        <v>n/a</v>
      </c>
      <c r="G36" s="56" t="str">
        <f>IFERROR((COUNTIFS(HCBSCompliance!$D$2:$D$455, "028", HCBSCompliance!$I$2:$I$455, $A36, HCBSCompliance!$G$2:$G$455, "*Completed*", HCBSCompliance!$FE$2:$FE$455, "TRUE") + COUNTIFS(HCBSCompliance!$D$2:$D$455, "055", HCBSCompliance!$I$2:$I$455, $A36, HCBSCompliance!$G$2:$G$455, "*Completed*", HCBSCompliance!$FE$2:$FE$455, "TRUE") + COUNTIFS(HCBSCompliance!$D$2:$D$455, "*63*", HCBSCompliance!$I$2:$I$455, $A36, HCBSCompliance!$G$2:$G$455, "*Completed*", HCBSCompliance!$FE$2:$FE$455, "TRUE") + COUNTIFS(HCBSCompliance!$D$2:$D$455, "*475*", HCBSCompliance!$I$2:$I$455, $A36, HCBSCompliance!$G$2:$G$455, "*Completed*", HCBSCompliance!$FE$2:$FE$455, "TRUE") + COUNTIFS(HCBSCompliance!$D$2:$D$455, "*505*", HCBSCompliance!$I$2:$I$455, $A36, HCBSCompliance!$G$2:$G$455, "*Completed*", HCBSCompliance!$FE$2:$FE$455, "TRUE") + COUNTIFS(HCBSCompliance!$D$2:$D$455, "*510*", HCBSCompliance!$I$2:$I$455, $A36, HCBSCompliance!$G$2:$G$455, "*Completed*", HCBSCompliance!$FE$2:$FE$455, "TRUE") + COUNTIFS(HCBSCompliance!$D$2:$D$455, "*515*", HCBSCompliance!$I$2:$I$455, $A36, HCBSCompliance!$G$2:$G$455, "*Completed*", HCBSCompliance!$FE$2:$FE$455, "TRUE") + COUNTIFS(HCBSCompliance!$D$2:$D$455, "*855*", HCBSCompliance!$I$2:$I$455, $A36, HCBSCompliance!$G$2:$G$455, "*Submitted*", HCBSCompliance!$FE$2:$FE$455, "TRUE") +COUNTIFS(HCBSCompliance!$D$2:$D$455, "028", HCBSCompliance!$I$2:$I$455, $A36, HCBSCompliance!$G$2:$G$455, "*Submitted*", HCBSCompliance!$FE$2:$FE$455, "TRUE") + COUNTIFS(HCBSCompliance!$D$2:$D$455, "055", HCBSCompliance!$I$2:$I$455, $A36, HCBSCompliance!$G$2:$G$455, "*Submitted*", HCBSCompliance!$FE$2:$FE$455, "TRUE") + COUNTIFS(HCBSCompliance!$D$2:$D$455, "*63*", HCBSCompliance!$I$2:$I$455, $A36, HCBSCompliance!$G$2:$G$455, "*Submitted*", HCBSCompliance!$FE$2:$FE$455, "TRUE") + COUNTIFS(HCBSCompliance!$D$2:$D$455, "*475*", HCBSCompliance!$I$2:$I$455, $A36, HCBSCompliance!$G$2:$G$455, "*Submitted*", HCBSCompliance!$FE$2:$FE$455, "TRUE") + COUNTIFS(HCBSCompliance!$D$2:$D$455, "*505*", HCBSCompliance!$I$2:$I$455, $A36, HCBSCompliance!$G$2:$G$455, "*Submitted*", HCBSCompliance!$FE$2:$FE$455, "TRUE") + COUNTIFS(HCBSCompliance!$D$2:$D$455, "*510*", HCBSCompliance!$I$2:$I$455, $A36, HCBSCompliance!$G$2:$G$455, "*Submitted*", HCBSCompliance!$FE$2:$FE$455, "TRUE") + COUNTIFS(HCBSCompliance!$D$2:$D$455, "*515*", HCBSCompliance!$I$2:$I$455, $A36, HCBSCompliance!$G$2:$G$455, "*Submitted*", HCBSCompliance!$FE$2:$FE$455, "TRUE") + COUNTIFS(HCBSCompliance!$D$2:$D$455, "*855*", HCBSCompliance!$I$2:$I$455, $A36, HCBSCompliance!$G$2:$G$455, "*Submitted*", HCBSCompliance!$FE$2:$FE$455, "TRUE"))    /  $C36, "n/a")</f>
        <v>n/a</v>
      </c>
      <c r="H36" s="56"/>
      <c r="I36" s="55">
        <f>COUNTIFS(HCBSCompliance!$I$2:$I$455,$A36, HCBSCompliance!$D$2:$D$455, "028", HCBSCompliance!$G$2:$G$455,"*Completed*", HCBSCompliance!$BC$2:$BC$455,"*Partially*")   + COUNTIFS(HCBSCompliance!$I$2:$I$455,$A36, HCBSCompliance!$D$2:$D$455, "055", HCBSCompliance!$G$2:$G$455,"*Completed*", HCBSCompliance!$BC$2:$BC$455,"*Partially*")   + COUNTIFS(HCBSCompliance!$I$2:$I$455,$A36, HCBSCompliance!$D$2:$D$455, "*63*", HCBSCompliance!$G$2:$G$455,"*Completed*", HCBSCompliance!$BC$2:$BC$455,"*Partially*")   + COUNTIFS(HCBSCompliance!$I$2:$I$455,$A36, HCBSCompliance!$D$2:$D$455, "*475*", HCBSCompliance!$G$2:$G$455,"*Completed*", HCBSCompliance!$BC$2:$BC$455,"*Partially*")   + COUNTIFS(HCBSCompliance!$I$2:$I$455,$A36, HCBSCompliance!$D$2:$D$455, "*505*", HCBSCompliance!$G$2:$G$455,"*Completed*", HCBSCompliance!$BC$2:$BC$455,"*Partially*") + COUNTIFS(HCBSCompliance!$I$2:$I$455,$A36, HCBSCompliance!$D$2:$D$455, "*510*", HCBSCompliance!$G$2:$G$455,"*Completed*", HCBSCompliance!$BC$2:$BC$455,"*Partially*") + COUNTIFS(HCBSCompliance!$I$2:$I$455,$A36, HCBSCompliance!$D$2:$D$455, "*515*", HCBSCompliance!$G$2:$G$455,"*Completed*", HCBSCompliance!$BC$2:$BC$455,"*Partially*") + COUNTIFS(HCBSCompliance!$I$2:$I$455,$A36, HCBSCompliance!$D$2:$D$455, "*855*", HCBSCompliance!$G$2:$G$455,"*Completed*", HCBSCompliance!$BC$2:$BC$455,"*Partially*")+ COUNTIFS(HCBSCompliance!$I$2:$I$455,$A36, HCBSCompliance!$D$2:$D$455, "028", HCBSCompliance!$G$2:$G$455,"*Submitted*", HCBSCompliance!$BC$2:$BC$455,"*Partially*") + COUNTIFS(HCBSCompliance!$I$2:$I$455,$A36, HCBSCompliance!$D$2:$D$455, "055", HCBSCompliance!$G$2:$G$455,"*Submitted*", HCBSCompliance!$BC$2:$BC$455,"*Partially*") + COUNTIFS(HCBSCompliance!$I$2:$I$455,$A36, HCBSCompliance!$D$2:$D$455, "*63*", HCBSCompliance!$G$2:$G$455,"*Submitted*", HCBSCompliance!$BC$2:$BC$455,"*Partially*") + COUNTIFS(HCBSCompliance!$I$2:$I$455,$A36, HCBSCompliance!$D$2:$D$455, "*475*", HCBSCompliance!$G$2:$G$455,"*Submitted*", HCBSCompliance!$BC$2:$BC$455,"*Partially*") + COUNTIFS(HCBSCompliance!$I$2:$I$455,$A36, HCBSCompliance!$D$2:$D$455, "*505*", HCBSCompliance!$G$2:$G$455,"*Submitted*", HCBSCompliance!$BC$2:$BC$455,"*Partially*") + COUNTIFS(HCBSCompliance!$I$2:$I$455,$A36, HCBSCompliance!$D$2:$D$455, "*510*", HCBSCompliance!$G$2:$G$455,"*Submitted*", HCBSCompliance!$BC$2:$BC$455,"*Partially*") + COUNTIFS(HCBSCompliance!$I$2:$I$455,$A36, HCBSCompliance!$D$2:$D$455, "*515*", HCBSCompliance!$G$2:$G$455,"*Submitted*", HCBSCompliance!$BC$2:$BC$455,"*Partially*")+ COUNTIFS(HCBSCompliance!$I$2:$I$455,$A36, HCBSCompliance!$D$2:$D$455, "*855*", HCBSCompliance!$G$2:$G$455,"*Submitted*", HCBSCompliance!$BC$2:$BC$455,"*Partially*")  + COUNTIFS(HCBSCompliance!$I$2:$I$455,$A36, HCBSCompliance!$D$2:$D$455, "028", HCBSCompliance!$G$2:$G$455,"*Completed*", HCBSCompliance!$BC$2:$BC$455,"*NotMet*")   + COUNTIFS(HCBSCompliance!$I$2:$I$455,$A36, HCBSCompliance!$D$2:$D$455, "055", HCBSCompliance!$G$2:$G$455,"*Completed*", HCBSCompliance!$BC$2:$BC$455,"*NotMet*")   + COUNTIFS(HCBSCompliance!$I$2:$I$455,$A36, HCBSCompliance!$D$2:$D$455, "*63*", HCBSCompliance!$G$2:$G$455,"*Completed*", HCBSCompliance!$BC$2:$BC$455,"*NotMet*")   + COUNTIFS(HCBSCompliance!$I$2:$I$455,$A36, HCBSCompliance!$D$2:$D$455, "*475*", HCBSCompliance!$G$2:$G$455,"*Completed*", HCBSCompliance!$BC$2:$BC$455,"*NotMet*")   + COUNTIFS(HCBSCompliance!$I$2:$I$455,$A36, HCBSCompliance!$D$2:$D$455, "*505*", HCBSCompliance!$G$2:$G$455,"*Completed*", HCBSCompliance!$BC$2:$BC$455,"*NotMet*") + COUNTIFS(HCBSCompliance!$I$2:$I$455,$A36, HCBSCompliance!$D$2:$D$455, "*510*", HCBSCompliance!$G$2:$G$455,"*Completed*", HCBSCompliance!$BC$2:$BC$455,"*NotMet*") + COUNTIFS(HCBSCompliance!$I$2:$I$455,$A36, HCBSCompliance!$D$2:$D$455, "*515*", HCBSCompliance!$G$2:$G$455,"*Completed*", HCBSCompliance!$BC$2:$BC$455,"*NotMet*") + COUNTIFS(HCBSCompliance!$I$2:$I$455,$A36, HCBSCompliance!$D$2:$D$455, "*855*", HCBSCompliance!$G$2:$G$455,"*Completed*", HCBSCompliance!$BC$2:$BC$455,"*NotMet*")+ COUNTIFS(HCBSCompliance!$I$2:$I$455,$A36, HCBSCompliance!$D$2:$D$455, "028", HCBSCompliance!$G$2:$G$455,"*Submitted*", HCBSCompliance!$BC$2:$BC$455,"*NotMet*") + COUNTIFS(HCBSCompliance!$I$2:$I$455,$A36, HCBSCompliance!$D$2:$D$455, "055", HCBSCompliance!$G$2:$G$455,"*Submitted*", HCBSCompliance!$BC$2:$BC$455,"*NotMet*") + COUNTIFS(HCBSCompliance!$I$2:$I$455,$A36, HCBSCompliance!$D$2:$D$455, "*63*", HCBSCompliance!$G$2:$G$455,"*Submitted*", HCBSCompliance!$BC$2:$BC$455,"*NotMet*") + COUNTIFS(HCBSCompliance!$I$2:$I$455,$A36, HCBSCompliance!$D$2:$D$455, "*475*", HCBSCompliance!$G$2:$G$455,"*Submitted*", HCBSCompliance!$BC$2:$BC$455,"*NotMet*") + COUNTIFS(HCBSCompliance!$I$2:$I$455,$A36, HCBSCompliance!$D$2:$D$455, "*505*", HCBSCompliance!$G$2:$G$455,"*Submitted*", HCBSCompliance!$BC$2:$BC$455,"*NotMet*") + COUNTIFS(HCBSCompliance!$I$2:$I$455,$A36, HCBSCompliance!$D$2:$D$455, "*510*", HCBSCompliance!$G$2:$G$455,"*Submitted*", HCBSCompliance!$BC$2:$BC$455,"*NotMet*") + COUNTIFS(HCBSCompliance!$I$2:$I$455,$A36, HCBSCompliance!$D$2:$D$455, "*515*", HCBSCompliance!$G$2:$G$455,"*Submitted*", HCBSCompliance!$BC$2:$BC$455,"*NotMet*")+ COUNTIFS(HCBSCompliance!$I$2:$I$455,$A36, HCBSCompliance!$D$2:$D$455, "*855*", HCBSCompliance!$G$2:$G$455,"*Submitted*", HCBSCompliance!$BC$2:$BC$455,"*NotMet*")</f>
        <v>0</v>
      </c>
      <c r="J36" s="55">
        <f>COUNTIFS(HCBSCompliance!$I$2:$I$455,$A36, HCBSCompliance!$D$2:$D$455, "028", HCBSCompliance!$G$2:$G$455,"*Completed*", HCBSCompliance!$BI$2:$BI$455,"*No*")   + COUNTIFS(HCBSCompliance!$I$2:$I$455,$A36, HCBSCompliance!$D$2:$D$455, "055", HCBSCompliance!$G$2:$G$455,"*Completed*", HCBSCompliance!$BI$2:$BI$455,"*No*")   + COUNTIFS(HCBSCompliance!$I$2:$I$455,$A36, HCBSCompliance!$D$2:$D$455, "*63*", HCBSCompliance!$G$2:$G$455,"*Completed*", HCBSCompliance!$BI$2:$BI$455,"*No*")   + COUNTIFS(HCBSCompliance!$I$2:$I$455,$A36, HCBSCompliance!$D$2:$D$455, "*475*", HCBSCompliance!$G$2:$G$455,"*Completed*", HCBSCompliance!$BI$2:$BI$455,"*No*")   + COUNTIFS(HCBSCompliance!$I$2:$I$455,$A36, HCBSCompliance!$D$2:$D$455, "*505*", HCBSCompliance!$G$2:$G$455,"*Completed*", HCBSCompliance!$BI$2:$BI$455,"*No*") + COUNTIFS(HCBSCompliance!$I$2:$I$455,$A36, HCBSCompliance!$D$2:$D$455, "*510*", HCBSCompliance!$G$2:$G$455,"*Completed*", HCBSCompliance!$BI$2:$BI$455,"*No*") + COUNTIFS(HCBSCompliance!$I$2:$I$455,$A36, HCBSCompliance!$D$2:$D$455, "*515*", HCBSCompliance!$G$2:$G$455,"*Completed*", HCBSCompliance!$BI$2:$BI$455,"*No*") + COUNTIFS(HCBSCompliance!$I$2:$I$455,$A36, HCBSCompliance!$D$2:$D$455, "*855*", HCBSCompliance!$G$2:$G$455,"*Completed*", HCBSCompliance!$BI$2:$BI$455,"*No*")+ COUNTIFS(HCBSCompliance!$I$2:$I$455,$A36, HCBSCompliance!$D$2:$D$455, "028", HCBSCompliance!$G$2:$G$455,"*Submitted*", HCBSCompliance!$BI$2:$BI$455,"*No*") + COUNTIFS(HCBSCompliance!$I$2:$I$455,$A36, HCBSCompliance!$D$2:$D$455, "055", HCBSCompliance!$G$2:$G$455,"*Submitted*", HCBSCompliance!$BI$2:$BI$455,"*No*") + COUNTIFS(HCBSCompliance!$I$2:$I$455,$A36, HCBSCompliance!$D$2:$D$455, "*63*", HCBSCompliance!$G$2:$G$455,"*Submitted*", HCBSCompliance!$BI$2:$BI$455,"*No*") + COUNTIFS(HCBSCompliance!$I$2:$I$455,$A36, HCBSCompliance!$D$2:$D$455, "*475*", HCBSCompliance!$G$2:$G$455,"*Submitted*", HCBSCompliance!$BI$2:$BI$455,"*No*") + COUNTIFS(HCBSCompliance!$I$2:$I$455,$A36, HCBSCompliance!$D$2:$D$455, "*505*", HCBSCompliance!$G$2:$G$455,"*Submitted*", HCBSCompliance!$BI$2:$BI$455,"*No*") + COUNTIFS(HCBSCompliance!$I$2:$I$455,$A36, HCBSCompliance!$D$2:$D$455, "*510*", HCBSCompliance!$G$2:$G$455,"*Submitted*", HCBSCompliance!$BI$2:$BI$455,"*No*") + COUNTIFS(HCBSCompliance!$I$2:$I$455,$A36, HCBSCompliance!$D$2:$D$455, "*515*", HCBSCompliance!$G$2:$G$455,"*Submitted*", HCBSCompliance!$BI$2:$BI$455,"*No*")+ COUNTIFS(HCBSCompliance!$I$2:$I$455,$A36, HCBSCompliance!$D$2:$D$455, "*855*", HCBSCompliance!$G$2:$G$455,"*Submitted*", HCBSCompliance!$BI$2:$BI$455,"*No*")  + COUNTIFS(HCBSCompliance!$I$2:$I$455,$A36, HCBSCompliance!$D$2:$D$455, "028", HCBSCompliance!$G$2:$G$455,"*Completed*", HCBSCompliance!$BI$2:$BI$455,"*No*")   + COUNTIFS(HCBSCompliance!$I$2:$I$455,$A36, HCBSCompliance!$D$2:$D$455, "055", HCBSCompliance!$G$2:$G$455,"*Completed*", HCBSCompliance!$BI$2:$BI$455,"*No*")   + COUNTIFS(HCBSCompliance!$I$2:$I$455,$A36, HCBSCompliance!$D$2:$D$455, "*63*", HCBSCompliance!$G$2:$G$455,"*Completed*", HCBSCompliance!$BI$2:$BI$455,"*No*")   + COUNTIFS(HCBSCompliance!$I$2:$I$455,$A36, HCBSCompliance!$D$2:$D$455, "*475*", HCBSCompliance!$G$2:$G$455,"*Completed*", HCBSCompliance!$BI$2:$BI$455,"*No*")   + COUNTIFS(HCBSCompliance!$I$2:$I$455,$A36, HCBSCompliance!$D$2:$D$455, "*505*", HCBSCompliance!$G$2:$G$455,"*Completed*", HCBSCompliance!$BI$2:$BI$455,"*No*") + COUNTIFS(HCBSCompliance!$I$2:$I$455,$A36, HCBSCompliance!$D$2:$D$455, "*510*", HCBSCompliance!$G$2:$G$455,"*Completed*", HCBSCompliance!$BI$2:$BI$455,"*No*") + COUNTIFS(HCBSCompliance!$I$2:$I$455,$A36, HCBSCompliance!$D$2:$D$455, "*515*", HCBSCompliance!$G$2:$G$455,"*Completed*", HCBSCompliance!$BI$2:$BI$455,"*No*") + COUNTIFS(HCBSCompliance!$I$2:$I$455,$A36, HCBSCompliance!$D$2:$D$455, "*855*", HCBSCompliance!$G$2:$G$455,"*Completed*", HCBSCompliance!$BI$2:$BI$455,"*No*")+ COUNTIFS(HCBSCompliance!$I$2:$I$455,$A36, HCBSCompliance!$D$2:$D$455, "028", HCBSCompliance!$G$2:$G$455,"*Submitted*", HCBSCompliance!$BI$2:$BI$455,"*No*") + COUNTIFS(HCBSCompliance!$I$2:$I$455,$A36, HCBSCompliance!$D$2:$D$455, "055", HCBSCompliance!$G$2:$G$455,"*Submitted*", HCBSCompliance!$BI$2:$BI$455,"*No*") + COUNTIFS(HCBSCompliance!$I$2:$I$455,$A36, HCBSCompliance!$D$2:$D$455, "*63*", HCBSCompliance!$G$2:$G$455,"*Submitted*", HCBSCompliance!$BI$2:$BI$455,"*No*") + COUNTIFS(HCBSCompliance!$I$2:$I$455,$A36, HCBSCompliance!$D$2:$D$455, "*475*", HCBSCompliance!$G$2:$G$455,"*Submitted*", HCBSCompliance!$BI$2:$BI$455,"*No*") + COUNTIFS(HCBSCompliance!$I$2:$I$455,$A36, HCBSCompliance!$D$2:$D$455, "*505*", HCBSCompliance!$G$2:$G$455,"*Submitted*", HCBSCompliance!$BI$2:$BI$455,"*No*") + COUNTIFS(HCBSCompliance!$I$2:$I$455,$A36, HCBSCompliance!$D$2:$D$455, "*510*", HCBSCompliance!$G$2:$G$455,"*Submitted*", HCBSCompliance!$BI$2:$BI$455,"*No*") + COUNTIFS(HCBSCompliance!$I$2:$I$455,$A36, HCBSCompliance!$D$2:$D$455, "*515*", HCBSCompliance!$G$2:$G$455,"*Submitted*", HCBSCompliance!$BI$2:$BI$455,"*No*")+ COUNTIFS(HCBSCompliance!$I$2:$I$455,$A36, HCBSCompliance!$D$2:$D$455, "*855*", HCBSCompliance!$G$2:$G$455,"*Submitted*", HCBSCompliance!$BI$2:$BI$455,"*No*")</f>
        <v>0</v>
      </c>
      <c r="K36" s="55">
        <f>COUNTIFS(HCBSCompliance!$I$2:$I$455,$A36, HCBSCompliance!$D$2:$D$455, "028", HCBSCompliance!$G$2:$G$455,"*Completed*", HCBSCompliance!$CK$2:$CK$455,"*No*")   + COUNTIFS(HCBSCompliance!$I$2:$I$455,$A36, HCBSCompliance!$D$2:$D$455, "055", HCBSCompliance!$G$2:$G$455,"*Completed*", HCBSCompliance!$CK$2:$CK$455,"*No*")   + COUNTIFS(HCBSCompliance!$I$2:$I$455,$A36, HCBSCompliance!$D$2:$D$455, "*63*", HCBSCompliance!$G$2:$G$455,"*Completed*", HCBSCompliance!$CK$2:$CK$455,"*No*")   + COUNTIFS(HCBSCompliance!$I$2:$I$455,$A36, HCBSCompliance!$D$2:$D$455, "*475*", HCBSCompliance!$G$2:$G$455,"*Completed*", HCBSCompliance!$CK$2:$CK$455,"*No*")   + COUNTIFS(HCBSCompliance!$I$2:$I$455,$A36, HCBSCompliance!$D$2:$D$455, "*505*", HCBSCompliance!$G$2:$G$455,"*Completed*", HCBSCompliance!$CK$2:$CK$455,"*No*") + COUNTIFS(HCBSCompliance!$I$2:$I$455,$A36, HCBSCompliance!$D$2:$D$455, "*510*", HCBSCompliance!$G$2:$G$455,"*Completed*", HCBSCompliance!$CK$2:$CK$455,"*No*") + COUNTIFS(HCBSCompliance!$I$2:$I$455,$A36, HCBSCompliance!$D$2:$D$455, "*515*", HCBSCompliance!$G$2:$G$455,"*Completed*", HCBSCompliance!$CK$2:$CK$455,"*No*") + COUNTIFS(HCBSCompliance!$I$2:$I$455,$A36, HCBSCompliance!$D$2:$D$455, "*855*", HCBSCompliance!$G$2:$G$455,"*Completed*", HCBSCompliance!$CK$2:$CK$455,"*No*")+ COUNTIFS(HCBSCompliance!$I$2:$I$455,$A36, HCBSCompliance!$D$2:$D$455, "028", HCBSCompliance!$G$2:$G$455,"*Submitted*", HCBSCompliance!$CK$2:$CK$455,"*No*") + COUNTIFS(HCBSCompliance!$I$2:$I$455,$A36, HCBSCompliance!$D$2:$D$455, "055", HCBSCompliance!$G$2:$G$455,"*Submitted*", HCBSCompliance!$CK$2:$CK$455,"*No*") + COUNTIFS(HCBSCompliance!$I$2:$I$455,$A36, HCBSCompliance!$D$2:$D$455, "*63*", HCBSCompliance!$G$2:$G$455,"*Submitted*", HCBSCompliance!$CK$2:$CK$455,"*No*") + COUNTIFS(HCBSCompliance!$I$2:$I$455,$A36, HCBSCompliance!$D$2:$D$455, "*475*", HCBSCompliance!$G$2:$G$455,"*Submitted*", HCBSCompliance!$CK$2:$CK$455,"*No*") + COUNTIFS(HCBSCompliance!$I$2:$I$455,$A36, HCBSCompliance!$D$2:$D$455, "*505*", HCBSCompliance!$G$2:$G$455,"*Submitted*", HCBSCompliance!$CK$2:$CK$455,"*No*") + COUNTIFS(HCBSCompliance!$I$2:$I$455,$A36, HCBSCompliance!$D$2:$D$455, "*510*", HCBSCompliance!$G$2:$G$455,"*Submitted*", HCBSCompliance!$CK$2:$CK$455,"*No*") + COUNTIFS(HCBSCompliance!$I$2:$I$455,$A36, HCBSCompliance!$D$2:$D$455, "*515*", HCBSCompliance!$G$2:$G$455,"*Submitted*", HCBSCompliance!$CK$2:$CK$455,"*No*")+ COUNTIFS(HCBSCompliance!$I$2:$I$455,$A36, HCBSCompliance!$D$2:$D$455, "*855*", HCBSCompliance!$G$2:$G$455,"*Submitted*", HCBSCompliance!$CK$2:$CK$455,"*No*")  + COUNTIFS(HCBSCompliance!$I$2:$I$455,$A36, HCBSCompliance!$D$2:$D$455, "028", HCBSCompliance!$G$2:$G$455,"*Completed*", HCBSCompliance!$CK$2:$CK$455,"*No*")   + COUNTIFS(HCBSCompliance!$I$2:$I$455,$A36, HCBSCompliance!$D$2:$D$455, "055", HCBSCompliance!$G$2:$G$455,"*Completed*", HCBSCompliance!$CK$2:$CK$455,"*No*")   + COUNTIFS(HCBSCompliance!$I$2:$I$455,$A36, HCBSCompliance!$D$2:$D$455, "*63*", HCBSCompliance!$G$2:$G$455,"*Completed*", HCBSCompliance!$CK$2:$CK$455,"*No*")   + COUNTIFS(HCBSCompliance!$I$2:$I$455,$A36, HCBSCompliance!$D$2:$D$455, "*475*", HCBSCompliance!$G$2:$G$455,"*Completed*", HCBSCompliance!$CK$2:$CK$455,"*No*")   + COUNTIFS(HCBSCompliance!$I$2:$I$455,$A36, HCBSCompliance!$D$2:$D$455, "*505*", HCBSCompliance!$G$2:$G$455,"*Completed*", HCBSCompliance!$CK$2:$CK$455,"*No*") + COUNTIFS(HCBSCompliance!$I$2:$I$455,$A36, HCBSCompliance!$D$2:$D$455, "*510*", HCBSCompliance!$G$2:$G$455,"*Completed*", HCBSCompliance!$CK$2:$CK$455,"*No*") + COUNTIFS(HCBSCompliance!$I$2:$I$455,$A36, HCBSCompliance!$D$2:$D$455, "*515*", HCBSCompliance!$G$2:$G$455,"*Completed*", HCBSCompliance!$CK$2:$CK$455,"*No*") + COUNTIFS(HCBSCompliance!$I$2:$I$455,$A36, HCBSCompliance!$D$2:$D$455, "*855*", HCBSCompliance!$G$2:$G$455,"*Completed*", HCBSCompliance!$CK$2:$CK$455,"*No*")+ COUNTIFS(HCBSCompliance!$I$2:$I$455,$A36, HCBSCompliance!$D$2:$D$455, "028", HCBSCompliance!$G$2:$G$455,"*Submitted*", HCBSCompliance!$CK$2:$CK$455,"*No*") + COUNTIFS(HCBSCompliance!$I$2:$I$455,$A36, HCBSCompliance!$D$2:$D$455, "055", HCBSCompliance!$G$2:$G$455,"*Submitted*", HCBSCompliance!$CK$2:$CK$455,"*No*") + COUNTIFS(HCBSCompliance!$I$2:$I$455,$A36, HCBSCompliance!$D$2:$D$455, "*63*", HCBSCompliance!$G$2:$G$455,"*Submitted*", HCBSCompliance!$CK$2:$CK$455,"*No*") + COUNTIFS(HCBSCompliance!$I$2:$I$455,$A36, HCBSCompliance!$D$2:$D$455, "*475*", HCBSCompliance!$G$2:$G$455,"*Submitted*", HCBSCompliance!$CK$2:$CK$455,"*No*") + COUNTIFS(HCBSCompliance!$I$2:$I$455,$A36, HCBSCompliance!$D$2:$D$455, "*505*", HCBSCompliance!$G$2:$G$455,"*Submitted*", HCBSCompliance!$CK$2:$CK$455,"*No*") + COUNTIFS(HCBSCompliance!$I$2:$I$455,$A36, HCBSCompliance!$D$2:$D$455, "*510*", HCBSCompliance!$G$2:$G$455,"*Submitted*", HCBSCompliance!$CK$2:$CK$455,"*No*") + COUNTIFS(HCBSCompliance!$I$2:$I$455,$A36, HCBSCompliance!$D$2:$D$455, "*515*", HCBSCompliance!$G$2:$G$455,"*Submitted*", HCBSCompliance!$CK$2:$CK$455,"*No*")+ COUNTIFS(HCBSCompliance!$I$2:$I$455,$A36, HCBSCompliance!$D$2:$D$455, "*855*", HCBSCompliance!$G$2:$G$455,"*Submitted*", HCBSCompliance!$CK$2:$CK$455,"*No*")</f>
        <v>0</v>
      </c>
      <c r="L36" s="55">
        <f>COUNTIFS(HCBSCompliance!$I$2:$I$455,$A36, HCBSCompliance!$D$2:$D$455, "028", HCBSCompliance!$G$2:$G$455,"*Completed*", HCBSCompliance!$CY$2:$CY$455,"*No*")   + COUNTIFS(HCBSCompliance!$I$2:$I$455,$A36, HCBSCompliance!$D$2:$D$455, "055", HCBSCompliance!$G$2:$G$455,"*Completed*", HCBSCompliance!$CY$2:$CY$455,"*No*")   + COUNTIFS(HCBSCompliance!$I$2:$I$455,$A36, HCBSCompliance!$D$2:$D$455, "*63*", HCBSCompliance!$G$2:$G$455,"*Completed*", HCBSCompliance!$CY$2:$CY$455,"*No*")   + COUNTIFS(HCBSCompliance!$I$2:$I$455,$A36, HCBSCompliance!$D$2:$D$455, "*475*", HCBSCompliance!$G$2:$G$455,"*Completed*", HCBSCompliance!$CY$2:$CY$455,"*No*")   + COUNTIFS(HCBSCompliance!$I$2:$I$455,$A36, HCBSCompliance!$D$2:$D$455, "*505*", HCBSCompliance!$G$2:$G$455,"*Completed*", HCBSCompliance!$CY$2:$CY$455,"*No*") + COUNTIFS(HCBSCompliance!$I$2:$I$455,$A36, HCBSCompliance!$D$2:$D$455, "*510*", HCBSCompliance!$G$2:$G$455,"*Completed*", HCBSCompliance!$CY$2:$CY$455,"*No*") + COUNTIFS(HCBSCompliance!$I$2:$I$455,$A36, HCBSCompliance!$D$2:$D$455, "*515*", HCBSCompliance!$G$2:$G$455,"*Completed*", HCBSCompliance!$CY$2:$CY$455,"*No*") + COUNTIFS(HCBSCompliance!$I$2:$I$455,$A36, HCBSCompliance!$D$2:$D$455, "*855*", HCBSCompliance!$G$2:$G$455,"*Completed*", HCBSCompliance!$CY$2:$CY$455,"*No*")+ COUNTIFS(HCBSCompliance!$I$2:$I$455,$A36, HCBSCompliance!$D$2:$D$455, "028", HCBSCompliance!$G$2:$G$455,"*Submitted*", HCBSCompliance!$CY$2:$CY$455,"*No*") + COUNTIFS(HCBSCompliance!$I$2:$I$455,$A36, HCBSCompliance!$D$2:$D$455, "055", HCBSCompliance!$G$2:$G$455,"*Submitted*", HCBSCompliance!$CY$2:$CY$455,"*No*") + COUNTIFS(HCBSCompliance!$I$2:$I$455,$A36, HCBSCompliance!$D$2:$D$455, "*63*", HCBSCompliance!$G$2:$G$455,"*Submitted*", HCBSCompliance!$CY$2:$CY$455,"*No*") + COUNTIFS(HCBSCompliance!$I$2:$I$455,$A36, HCBSCompliance!$D$2:$D$455, "*475*", HCBSCompliance!$G$2:$G$455,"*Submitted*", HCBSCompliance!$CY$2:$CY$455,"*No*") + COUNTIFS(HCBSCompliance!$I$2:$I$455,$A36, HCBSCompliance!$D$2:$D$455, "*505*", HCBSCompliance!$G$2:$G$455,"*Submitted*", HCBSCompliance!$CY$2:$CY$455,"*No*") + COUNTIFS(HCBSCompliance!$I$2:$I$455,$A36, HCBSCompliance!$D$2:$D$455, "*510*", HCBSCompliance!$G$2:$G$455,"*Submitted*", HCBSCompliance!$CY$2:$CY$455,"*No*") + COUNTIFS(HCBSCompliance!$I$2:$I$455,$A36, HCBSCompliance!$D$2:$D$455, "*515*", HCBSCompliance!$G$2:$G$455,"*Submitted*", HCBSCompliance!$CY$2:$CY$455,"*No*")+ COUNTIFS(HCBSCompliance!$I$2:$I$455,$A36, HCBSCompliance!$D$2:$D$455, "*855*", HCBSCompliance!$G$2:$G$455,"*Submitted*", HCBSCompliance!$CY$2:$CY$455,"*No*")  + COUNTIFS(HCBSCompliance!$I$2:$I$455,$A36, HCBSCompliance!$D$2:$D$455, "028", HCBSCompliance!$G$2:$G$455,"*Completed*", HCBSCompliance!$CY$2:$CY$455,"*No*")   + COUNTIFS(HCBSCompliance!$I$2:$I$455,$A36, HCBSCompliance!$D$2:$D$455, "055", HCBSCompliance!$G$2:$G$455,"*Completed*", HCBSCompliance!$CY$2:$CY$455,"*No*")   + COUNTIFS(HCBSCompliance!$I$2:$I$455,$A36, HCBSCompliance!$D$2:$D$455, "*63*", HCBSCompliance!$G$2:$G$455,"*Completed*", HCBSCompliance!$CY$2:$CY$455,"*No*")   + COUNTIFS(HCBSCompliance!$I$2:$I$455,$A36, HCBSCompliance!$D$2:$D$455, "*475*", HCBSCompliance!$G$2:$G$455,"*Completed*", HCBSCompliance!$CY$2:$CY$455,"*No*")   + COUNTIFS(HCBSCompliance!$I$2:$I$455,$A36, HCBSCompliance!$D$2:$D$455, "*505*", HCBSCompliance!$G$2:$G$455,"*Completed*", HCBSCompliance!$CY$2:$CY$455,"*No*") + COUNTIFS(HCBSCompliance!$I$2:$I$455,$A36, HCBSCompliance!$D$2:$D$455, "*510*", HCBSCompliance!$G$2:$G$455,"*Completed*", HCBSCompliance!$CY$2:$CY$455,"*No*") + COUNTIFS(HCBSCompliance!$I$2:$I$455,$A36, HCBSCompliance!$D$2:$D$455, "*515*", HCBSCompliance!$G$2:$G$455,"*Completed*", HCBSCompliance!$CY$2:$CY$455,"*No*") + COUNTIFS(HCBSCompliance!$I$2:$I$455,$A36, HCBSCompliance!$D$2:$D$455, "*855*", HCBSCompliance!$G$2:$G$455,"*Completed*", HCBSCompliance!$CY$2:$CY$455,"*No*")+ COUNTIFS(HCBSCompliance!$I$2:$I$455,$A36, HCBSCompliance!$D$2:$D$455, "028", HCBSCompliance!$G$2:$G$455,"*Submitted*", HCBSCompliance!$CY$2:$CY$455,"*No*") + COUNTIFS(HCBSCompliance!$I$2:$I$455,$A36, HCBSCompliance!$D$2:$D$455, "055", HCBSCompliance!$G$2:$G$455,"*Submitted*", HCBSCompliance!$CY$2:$CY$455,"*No*") + COUNTIFS(HCBSCompliance!$I$2:$I$455,$A36, HCBSCompliance!$D$2:$D$455, "*63*", HCBSCompliance!$G$2:$G$455,"*Submitted*", HCBSCompliance!$CY$2:$CY$455,"*No*") + COUNTIFS(HCBSCompliance!$I$2:$I$455,$A36, HCBSCompliance!$D$2:$D$455, "*475*", HCBSCompliance!$G$2:$G$455,"*Submitted*", HCBSCompliance!$CY$2:$CY$455,"*No*") + COUNTIFS(HCBSCompliance!$I$2:$I$455,$A36, HCBSCompliance!$D$2:$D$455, "*505*", HCBSCompliance!$G$2:$G$455,"*Submitted*", HCBSCompliance!$CY$2:$CY$455,"*No*") + COUNTIFS(HCBSCompliance!$I$2:$I$455,$A36, HCBSCompliance!$D$2:$D$455, "*510*", HCBSCompliance!$G$2:$G$455,"*Submitted*", HCBSCompliance!$CY$2:$CY$455,"*No*") + COUNTIFS(HCBSCompliance!$I$2:$I$455,$A36, HCBSCompliance!$D$2:$D$455, "*515*", HCBSCompliance!$G$2:$G$455,"*Submitted*", HCBSCompliance!$CY$2:$CY$455,"*No*")+ COUNTIFS(HCBSCompliance!$I$2:$I$455,$A36, HCBSCompliance!$D$2:$D$455, "*855*", HCBSCompliance!$G$2:$G$455,"*Submitted*", HCBSCompliance!$CY$2:$CY$455,"*No*")</f>
        <v>0</v>
      </c>
      <c r="M36" s="55">
        <f>COUNTIFS(HCBSCompliance!$I$2:$I$455,$A36, HCBSCompliance!$D$2:$D$455, "028", HCBSCompliance!$G$2:$G$455,"*Completed*", HCBSCompliance!$DI$2:$DI$455,"*No*")   + COUNTIFS(HCBSCompliance!$I$2:$I$455,$A36, HCBSCompliance!$D$2:$D$455, "055", HCBSCompliance!$G$2:$G$455,"*Completed*", HCBSCompliance!$DI$2:$DI$455,"*No*")   + COUNTIFS(HCBSCompliance!$I$2:$I$455,$A36, HCBSCompliance!$D$2:$D$455, "*63*", HCBSCompliance!$G$2:$G$455,"*Completed*", HCBSCompliance!$DI$2:$DI$455,"*No*")   + COUNTIFS(HCBSCompliance!$I$2:$I$455,$A36, HCBSCompliance!$D$2:$D$455, "*475*", HCBSCompliance!$G$2:$G$455,"*Completed*", HCBSCompliance!$DI$2:$DI$455,"*No*")   + COUNTIFS(HCBSCompliance!$I$2:$I$455,$A36, HCBSCompliance!$D$2:$D$455, "*505*", HCBSCompliance!$G$2:$G$455,"*Completed*", HCBSCompliance!$DI$2:$DI$455,"*No*") + COUNTIFS(HCBSCompliance!$I$2:$I$455,$A36, HCBSCompliance!$D$2:$D$455, "*510*", HCBSCompliance!$G$2:$G$455,"*Completed*", HCBSCompliance!$DI$2:$DI$455,"*No*") + COUNTIFS(HCBSCompliance!$I$2:$I$455,$A36, HCBSCompliance!$D$2:$D$455, "*515*", HCBSCompliance!$G$2:$G$455,"*Completed*", HCBSCompliance!$DI$2:$DI$455,"*No*") + COUNTIFS(HCBSCompliance!$I$2:$I$455,$A36, HCBSCompliance!$D$2:$D$455, "*855*", HCBSCompliance!$G$2:$G$455,"*Completed*", HCBSCompliance!$DI$2:$DI$455,"*No*")+ COUNTIFS(HCBSCompliance!$I$2:$I$455,$A36, HCBSCompliance!$D$2:$D$455, "028", HCBSCompliance!$G$2:$G$455,"*Submitted*", HCBSCompliance!$DI$2:$DI$455,"*No*") + COUNTIFS(HCBSCompliance!$I$2:$I$455,$A36, HCBSCompliance!$D$2:$D$455, "055", HCBSCompliance!$G$2:$G$455,"*Submitted*", HCBSCompliance!$DI$2:$DI$455,"*No*") + COUNTIFS(HCBSCompliance!$I$2:$I$455,$A36, HCBSCompliance!$D$2:$D$455, "*63*", HCBSCompliance!$G$2:$G$455,"*Submitted*", HCBSCompliance!$DI$2:$DI$455,"*No*") + COUNTIFS(HCBSCompliance!$I$2:$I$455,$A36, HCBSCompliance!$D$2:$D$455, "*475*", HCBSCompliance!$G$2:$G$455,"*Submitted*", HCBSCompliance!$DI$2:$DI$455,"*No*") + COUNTIFS(HCBSCompliance!$I$2:$I$455,$A36, HCBSCompliance!$D$2:$D$455, "*505*", HCBSCompliance!$G$2:$G$455,"*Submitted*", HCBSCompliance!$DI$2:$DI$455,"*No*") + COUNTIFS(HCBSCompliance!$I$2:$I$455,$A36, HCBSCompliance!$D$2:$D$455, "*510*", HCBSCompliance!$G$2:$G$455,"*Submitted*", HCBSCompliance!$DI$2:$DI$455,"*No*") + COUNTIFS(HCBSCompliance!$I$2:$I$455,$A36, HCBSCompliance!$D$2:$D$455, "*515*", HCBSCompliance!$G$2:$G$455,"*Submitted*", HCBSCompliance!$DI$2:$DI$455,"*No*")+ COUNTIFS(HCBSCompliance!$I$2:$I$455,$A36, HCBSCompliance!$D$2:$D$455, "*855*", HCBSCompliance!$G$2:$G$455,"*Submitted*", HCBSCompliance!$DI$2:$DI$455,"*No*")  + COUNTIFS(HCBSCompliance!$I$2:$I$455,$A36, HCBSCompliance!$D$2:$D$455, "028", HCBSCompliance!$G$2:$G$455,"*Completed*", HCBSCompliance!$DI$2:$DI$455,"*No*")   + COUNTIFS(HCBSCompliance!$I$2:$I$455,$A36, HCBSCompliance!$D$2:$D$455, "055", HCBSCompliance!$G$2:$G$455,"*Completed*", HCBSCompliance!$DI$2:$DI$455,"*No*")   + COUNTIFS(HCBSCompliance!$I$2:$I$455,$A36, HCBSCompliance!$D$2:$D$455, "*63*", HCBSCompliance!$G$2:$G$455,"*Completed*", HCBSCompliance!$DI$2:$DI$455,"*No*")   + COUNTIFS(HCBSCompliance!$I$2:$I$455,$A36, HCBSCompliance!$D$2:$D$455, "*475*", HCBSCompliance!$G$2:$G$455,"*Completed*", HCBSCompliance!$DI$2:$DI$455,"*No*")   + COUNTIFS(HCBSCompliance!$I$2:$I$455,$A36, HCBSCompliance!$D$2:$D$455, "*505*", HCBSCompliance!$G$2:$G$455,"*Completed*", HCBSCompliance!$DI$2:$DI$455,"*No*") + COUNTIFS(HCBSCompliance!$I$2:$I$455,$A36, HCBSCompliance!$D$2:$D$455, "*510*", HCBSCompliance!$G$2:$G$455,"*Completed*", HCBSCompliance!$DI$2:$DI$455,"*No*") + COUNTIFS(HCBSCompliance!$I$2:$I$455,$A36, HCBSCompliance!$D$2:$D$455, "*515*", HCBSCompliance!$G$2:$G$455,"*Completed*", HCBSCompliance!$DI$2:$DI$455,"*No*") + COUNTIFS(HCBSCompliance!$I$2:$I$455,$A36, HCBSCompliance!$D$2:$D$455, "*855*", HCBSCompliance!$G$2:$G$455,"*Completed*", HCBSCompliance!$DI$2:$DI$455,"*No*")+ COUNTIFS(HCBSCompliance!$I$2:$I$455,$A36, HCBSCompliance!$D$2:$D$455, "028", HCBSCompliance!$G$2:$G$455,"*Submitted*", HCBSCompliance!$DI$2:$DI$455,"*No*") + COUNTIFS(HCBSCompliance!$I$2:$I$455,$A36, HCBSCompliance!$D$2:$D$455, "055", HCBSCompliance!$G$2:$G$455,"*Submitted*", HCBSCompliance!$DI$2:$DI$455,"*No*") + COUNTIFS(HCBSCompliance!$I$2:$I$455,$A36, HCBSCompliance!$D$2:$D$455, "*63*", HCBSCompliance!$G$2:$G$455,"*Submitted*", HCBSCompliance!$DI$2:$DI$455,"*No*") + COUNTIFS(HCBSCompliance!$I$2:$I$455,$A36, HCBSCompliance!$D$2:$D$455, "*475*", HCBSCompliance!$G$2:$G$455,"*Submitted*", HCBSCompliance!$DI$2:$DI$455,"*No*") + COUNTIFS(HCBSCompliance!$I$2:$I$455,$A36, HCBSCompliance!$D$2:$D$455, "*505*", HCBSCompliance!$G$2:$G$455,"*Submitted*", HCBSCompliance!$DI$2:$DI$455,"*No*") + COUNTIFS(HCBSCompliance!$I$2:$I$455,$A36, HCBSCompliance!$D$2:$D$455, "*510*", HCBSCompliance!$G$2:$G$455,"*Submitted*", HCBSCompliance!$DI$2:$DI$455,"*No*") + COUNTIFS(HCBSCompliance!$I$2:$I$455,$A36, HCBSCompliance!$D$2:$D$455, "*515*", HCBSCompliance!$G$2:$G$455,"*Submitted*", HCBSCompliance!$DI$2:$DI$455,"*No*")+ COUNTIFS(HCBSCompliance!$I$2:$I$455,$A36, HCBSCompliance!$D$2:$D$455, "*855*", HCBSCompliance!$G$2:$G$455,"*Submitted*", HCBSCompliance!$DI$2:$DI$455,"*No*")</f>
        <v>0</v>
      </c>
    </row>
    <row r="37" spans="1:13" hidden="1" x14ac:dyDescent="0.2">
      <c r="A37" s="54" t="s">
        <v>248</v>
      </c>
      <c r="B37" s="55">
        <f>COUNTIFS(HCBSCompliance!$I$2:$I$455,$A37, HCBSCompliance!$D$2:$D$455, "028")  +COUNTIFS(HCBSCompliance!$I$2:$I$455,$A37, HCBSCompliance!$D$2:$D$455, "055")  +COUNTIFS(HCBSCompliance!$I$2:$I$455,$A37, HCBSCompliance!$D$2:$D$455, "*63*")  +COUNTIFS(HCBSCompliance!$I$2:$I$455,$A37, HCBSCompliance!$D$2:$D$455, "*475*")  +COUNTIFS(HCBSCompliance!$I$2:$I$455,$A37, HCBSCompliance!$D$2:$D$455, "*505*")  +COUNTIFS(HCBSCompliance!$I$2:$I$455,$A37, HCBSCompliance!$D$2:$D$455, "*510*")  +COUNTIFS(HCBSCompliance!$I$2:$I$455,$A37, HCBSCompliance!$D$2:$D$455, "*515*") +COUNTIFS(HCBSCompliance!$I$2:$I$455,$A37, HCBSCompliance!$D$2:$D$455, "*855*")</f>
        <v>0</v>
      </c>
      <c r="C37" s="55">
        <f>COUNTIFS(HCBSCompliance!$I$2:$I$455,$A37, HCBSCompliance!$D$2:$D$455, "028", HCBSCompliance!$G$2:$G$455,"*Completed*")  +COUNTIFS(HCBSCompliance!$I$2:$I$455,$A37, HCBSCompliance!$D$2:$D$455, "055", HCBSCompliance!$G$2:$G$455,"*Completed*")  +COUNTIFS(HCBSCompliance!$I$2:$I$455,$A37, HCBSCompliance!$D$2:$D$455, "*63*", HCBSCompliance!$G$2:$G$455,"*Completed*")  +COUNTIFS(HCBSCompliance!$I$2:$I$455,$A37, HCBSCompliance!$D$2:$D$455, "*475*", HCBSCompliance!$G$2:$G$455,"*Completed*")  +COUNTIFS(HCBSCompliance!$I$2:$I$455,$A37, HCBSCompliance!$D$2:$D$455, "*505*", HCBSCompliance!$G$2:$G$455,"*Completed*")  +COUNTIFS(HCBSCompliance!$I$2:$I$455,$A37, HCBSCompliance!$D$2:$D$455, "*510*", HCBSCompliance!$G$2:$G$455,"*Completed*")  +COUNTIFS(HCBSCompliance!$I$2:$I$455,$A37, HCBSCompliance!$D$2:$D$455, "*515*", HCBSCompliance!$G$2:$G$455,"*Completed*")  +COUNTIFS(HCBSCompliance!$I$2:$I$455,$A37, HCBSCompliance!$D$2:$D$455, "*855*", HCBSCompliance!$G$2:$G$455,"*Completed*")+COUNTIFS(HCBSCompliance!$I$2:$I$455,$A37, HCBSCompliance!$D$2:$D$455, "028", HCBSCompliance!$G$2:$G$455,"*Submitted*")  +COUNTIFS(HCBSCompliance!$I$2:$I$455,$A37, HCBSCompliance!$D$2:$D$455, "055", HCBSCompliance!$G$2:$G$455,"*Submitted*")  +COUNTIFS(HCBSCompliance!$I$2:$I$455,$A37, HCBSCompliance!$D$2:$D$455, "*63*", HCBSCompliance!$G$2:$G$455,"*Submitted*")  +COUNTIFS(HCBSCompliance!$I$2:$I$455,$A37, HCBSCompliance!$D$2:$D$455, "*475*", HCBSCompliance!$G$2:$G$455,"*Submitted*")  +COUNTIFS(HCBSCompliance!$I$2:$I$455,$A37, HCBSCompliance!$D$2:$D$455, "*505*", HCBSCompliance!$G$2:$G$455,"*Submitted*")  +COUNTIFS(HCBSCompliance!$I$2:$I$455,$A37, HCBSCompliance!$D$2:$D$455, "*510*", HCBSCompliance!$G$2:$G$455,"*Submitted*")  +COUNTIFS(HCBSCompliance!$I$2:$I$455,$A37, HCBSCompliance!$D$2:$D$455, "*515*", HCBSCompliance!$G$2:$G$455,"*Submitted*")  +COUNTIFS(HCBSCompliance!$I$2:$I$455,$A37, HCBSCompliance!$D$2:$D$455, "*855*", HCBSCompliance!$G$2:$G$455,"*Submitted*")</f>
        <v>0</v>
      </c>
      <c r="D37" s="56" t="str">
        <f t="shared" si="2"/>
        <v>n/a</v>
      </c>
      <c r="E37" s="56" t="str">
        <f>IFERROR((COUNTIFS(HCBSCompliance!$I$2:$I$455,$A37, HCBSCompliance!$D$2:$D$455, "028", HCBSCompliance!$FA$2:$FA$455,"*no*", HCBSCompliance!$G$2:$G$455, "*Completed*") + COUNTIFS(HCBSCompliance!$I$2:$I$455,$A37, HCBSCompliance!$D$2:$D$455, "055", HCBSCompliance!$FA$2:$FA$455,"*no*", HCBSCompliance!$G$2:$G$455, "*Completed*") + COUNTIFS(HCBSCompliance!$I$2:$I$455,$A37, HCBSCompliance!$D$2:$D$455, "*63*", HCBSCompliance!$FA$2:$FA$455,"*no*", HCBSCompliance!$G$2:$G$455, "*Completed*") + COUNTIFS(HCBSCompliance!$I$2:$I$455,$A37, HCBSCompliance!$D$2:$D$455, "*475*", HCBSCompliance!$FA$2:$FA$455,"*no*", HCBSCompliance!$G$2:$G$455, "*Completed*") + COUNTIFS(HCBSCompliance!$I$2:$I$455,$A37, HCBSCompliance!$D$2:$D$455, "*505*", HCBSCompliance!$FA$2:$FA$455,"*no*", HCBSCompliance!$G$2:$G$455, "*Completed*") + COUNTIFS(HCBSCompliance!$I$2:$I$455,$A37, HCBSCompliance!$D$2:$D$455, "*510*", HCBSCompliance!$FA$2:$FA$455,"*no*", HCBSCompliance!$G$2:$G$455, "*Completed*") + COUNTIFS(HCBSCompliance!$I$2:$I$455,$A37, HCBSCompliance!$D$2:$D$455, "*515*", HCBSCompliance!$FA$2:$FA$455,"*no*", HCBSCompliance!$G$2:$G$455, "*Completed*") + COUNTIFS(HCBSCompliance!$I$2:$I$455,$A37, HCBSCompliance!$D$2:$D$455, "*855*", HCBSCompliance!$FA$2:$FA$455,"*no*", HCBSCompliance!$G$2:$G$455, "*Completed*") +COUNTIFS(HCBSCompliance!$I$2:$I$455,$A37, HCBSCompliance!$D$2:$D$455, "028", HCBSCompliance!$FA$2:$FA$455,"*no*", HCBSCompliance!$G$2:$G$455, "*Submitted*") + COUNTIFS(HCBSCompliance!$I$2:$I$455,$A37, HCBSCompliance!$D$2:$D$455, "055", HCBSCompliance!$FA$2:$FA$455,"*no*", HCBSCompliance!$G$2:$G$455, "*Submitted*") + COUNTIFS(HCBSCompliance!$I$2:$I$455,$A37, HCBSCompliance!$D$2:$D$455, "*63*", HCBSCompliance!$FA$2:$FA$455,"*no*", HCBSCompliance!$G$2:$G$455, "*Submitted*") + COUNTIFS(HCBSCompliance!$I$2:$I$455,$A37, HCBSCompliance!$D$2:$D$455, "*475*", HCBSCompliance!$FA$2:$FA$455,"*no*", HCBSCompliance!$G$2:$G$455, "*Submitted*") + COUNTIFS(HCBSCompliance!$I$2:$I$455,$A37, HCBSCompliance!$D$2:$D$455, "*505*", HCBSCompliance!$FA$2:$FA$455,"*no*", HCBSCompliance!$G$2:$G$455, "*Submitted*") + COUNTIFS(HCBSCompliance!$I$2:$I$455,$A37, HCBSCompliance!$D$2:$D$455, "*510*", HCBSCompliance!$FA$2:$FA$455,"*no*", HCBSCompliance!$G$2:$G$455, "*Submitted*") + COUNTIFS(HCBSCompliance!$I$2:$I$455,$A37, HCBSCompliance!$D$2:$D$455, "*515*", HCBSCompliance!$FA$2:$FA$455,"*no*", HCBSCompliance!$G$2:$G$455, "*Submitted*") + COUNTIFS(HCBSCompliance!$I$2:$I$455,$A37, HCBSCompliance!$D$2:$D$455, "*855*", HCBSCompliance!$FA$2:$FA$455,"*no*", HCBSCompliance!$G$2:$G$455, "*Submitted*") ) / $C37, "n/a")</f>
        <v>n/a</v>
      </c>
      <c r="F37" s="56" t="str">
        <f>IFERROR((COUNTIFS(HCBSCompliance!$I$2:$I$455,$A37, HCBSCompliance!$D$2:$D$455, "028", HCBSCompliance!$FA$2:$FA$455,"*yes*", HCBSCompliance!$G$2:$G$455, "*Completed*") + COUNTIFS(HCBSCompliance!$I$2:$I$455,$A37, HCBSCompliance!$D$2:$D$455, "055", HCBSCompliance!$FA$2:$FA$455,"*yes*", HCBSCompliance!$G$2:$G$455, "*Completed*") + COUNTIFS(HCBSCompliance!$I$2:$I$455,$A37, HCBSCompliance!$D$2:$D$455, "*63*", HCBSCompliance!$FA$2:$FA$455,"*yes*", HCBSCompliance!$G$2:$G$455, "*Completed*") + COUNTIFS(HCBSCompliance!$I$2:$I$455,$A37, HCBSCompliance!$D$2:$D$455, "*475*", HCBSCompliance!$FA$2:$FA$455,"*yes*", HCBSCompliance!$G$2:$G$455, "*Completed*") + COUNTIFS(HCBSCompliance!$I$2:$I$455,$A37, HCBSCompliance!$D$2:$D$455, "*505*", HCBSCompliance!$FA$2:$FA$455,"*yes*", HCBSCompliance!$G$2:$G$455, "*Completed*") + COUNTIFS(HCBSCompliance!$I$2:$I$455,$A37, HCBSCompliance!$D$2:$D$455, "*510*", HCBSCompliance!$FA$2:$FA$455,"*yes*", HCBSCompliance!$G$2:$G$455, "*Completed*") + COUNTIFS(HCBSCompliance!$I$2:$I$455,$A37, HCBSCompliance!$D$2:$D$455, "*515*", HCBSCompliance!$FA$2:$FA$455,"*yes*", HCBSCompliance!$G$2:$G$455, "*Completed*") + COUNTIFS(HCBSCompliance!$I$2:$I$455,$A37, HCBSCompliance!$D$2:$D$455, "*855*", HCBSCompliance!$FA$2:$FA$455,"*yes*", HCBSCompliance!$G$2:$G$455, "*Completed*") +COUNTIFS(HCBSCompliance!$I$2:$I$455,$A37, HCBSCompliance!$D$2:$D$455, "028", HCBSCompliance!$FA$2:$FA$455,"*yes*", HCBSCompliance!$G$2:$G$455, "*Submitted*") + COUNTIFS(HCBSCompliance!$I$2:$I$455,$A37, HCBSCompliance!$D$2:$D$455, "055", HCBSCompliance!$FA$2:$FA$455,"*yes*", HCBSCompliance!$G$2:$G$455, "*Submitted*") + COUNTIFS(HCBSCompliance!$I$2:$I$455,$A37, HCBSCompliance!$D$2:$D$455, "*63*", HCBSCompliance!$FA$2:$FA$455,"*yes*", HCBSCompliance!$G$2:$G$455, "*Submitted*") + COUNTIFS(HCBSCompliance!$I$2:$I$455,$A37, HCBSCompliance!$D$2:$D$455, "*475*", HCBSCompliance!$FA$2:$FA$455,"*yes*", HCBSCompliance!$G$2:$G$455, "*Submitted*") + COUNTIFS(HCBSCompliance!$I$2:$I$455,$A37, HCBSCompliance!$D$2:$D$455, "*505*", HCBSCompliance!$FA$2:$FA$455,"*yes*", HCBSCompliance!$G$2:$G$455, "*Submitted*") + COUNTIFS(HCBSCompliance!$I$2:$I$455,$A37, HCBSCompliance!$D$2:$D$455, "*510*", HCBSCompliance!$FA$2:$FA$455,"*yes*", HCBSCompliance!$G$2:$G$455, "*Submitted*") + COUNTIFS(HCBSCompliance!$I$2:$I$455,$A37, HCBSCompliance!$D$2:$D$455, "*515*", HCBSCompliance!$FA$2:$FA$455,"*yes*", HCBSCompliance!$G$2:$G$455, "*Submitted*") + COUNTIFS(HCBSCompliance!$I$2:$I$455,$A37, HCBSCompliance!$D$2:$D$455, "*855*", HCBSCompliance!$FA$2:$FA$455,"*yes*", HCBSCompliance!$G$2:$G$455, "*Submitted*") ) / $C37, "n/a")</f>
        <v>n/a</v>
      </c>
      <c r="G37" s="56" t="str">
        <f>IFERROR((COUNTIFS(HCBSCompliance!$D$2:$D$455, "028", HCBSCompliance!$I$2:$I$455, $A37, HCBSCompliance!$G$2:$G$455, "*Completed*", HCBSCompliance!$FE$2:$FE$455, "TRUE") + COUNTIFS(HCBSCompliance!$D$2:$D$455, "055", HCBSCompliance!$I$2:$I$455, $A37, HCBSCompliance!$G$2:$G$455, "*Completed*", HCBSCompliance!$FE$2:$FE$455, "TRUE") + COUNTIFS(HCBSCompliance!$D$2:$D$455, "*63*", HCBSCompliance!$I$2:$I$455, $A37, HCBSCompliance!$G$2:$G$455, "*Completed*", HCBSCompliance!$FE$2:$FE$455, "TRUE") + COUNTIFS(HCBSCompliance!$D$2:$D$455, "*475*", HCBSCompliance!$I$2:$I$455, $A37, HCBSCompliance!$G$2:$G$455, "*Completed*", HCBSCompliance!$FE$2:$FE$455, "TRUE") + COUNTIFS(HCBSCompliance!$D$2:$D$455, "*505*", HCBSCompliance!$I$2:$I$455, $A37, HCBSCompliance!$G$2:$G$455, "*Completed*", HCBSCompliance!$FE$2:$FE$455, "TRUE") + COUNTIFS(HCBSCompliance!$D$2:$D$455, "*510*", HCBSCompliance!$I$2:$I$455, $A37, HCBSCompliance!$G$2:$G$455, "*Completed*", HCBSCompliance!$FE$2:$FE$455, "TRUE") + COUNTIFS(HCBSCompliance!$D$2:$D$455, "*515*", HCBSCompliance!$I$2:$I$455, $A37, HCBSCompliance!$G$2:$G$455, "*Completed*", HCBSCompliance!$FE$2:$FE$455, "TRUE") + COUNTIFS(HCBSCompliance!$D$2:$D$455, "*855*", HCBSCompliance!$I$2:$I$455, $A37, HCBSCompliance!$G$2:$G$455, "*Submitted*", HCBSCompliance!$FE$2:$FE$455, "TRUE") +COUNTIFS(HCBSCompliance!$D$2:$D$455, "028", HCBSCompliance!$I$2:$I$455, $A37, HCBSCompliance!$G$2:$G$455, "*Submitted*", HCBSCompliance!$FE$2:$FE$455, "TRUE") + COUNTIFS(HCBSCompliance!$D$2:$D$455, "055", HCBSCompliance!$I$2:$I$455, $A37, HCBSCompliance!$G$2:$G$455, "*Submitted*", HCBSCompliance!$FE$2:$FE$455, "TRUE") + COUNTIFS(HCBSCompliance!$D$2:$D$455, "*63*", HCBSCompliance!$I$2:$I$455, $A37, HCBSCompliance!$G$2:$G$455, "*Submitted*", HCBSCompliance!$FE$2:$FE$455, "TRUE") + COUNTIFS(HCBSCompliance!$D$2:$D$455, "*475*", HCBSCompliance!$I$2:$I$455, $A37, HCBSCompliance!$G$2:$G$455, "*Submitted*", HCBSCompliance!$FE$2:$FE$455, "TRUE") + COUNTIFS(HCBSCompliance!$D$2:$D$455, "*505*", HCBSCompliance!$I$2:$I$455, $A37, HCBSCompliance!$G$2:$G$455, "*Submitted*", HCBSCompliance!$FE$2:$FE$455, "TRUE") + COUNTIFS(HCBSCompliance!$D$2:$D$455, "*510*", HCBSCompliance!$I$2:$I$455, $A37, HCBSCompliance!$G$2:$G$455, "*Submitted*", HCBSCompliance!$FE$2:$FE$455, "TRUE") + COUNTIFS(HCBSCompliance!$D$2:$D$455, "*515*", HCBSCompliance!$I$2:$I$455, $A37, HCBSCompliance!$G$2:$G$455, "*Submitted*", HCBSCompliance!$FE$2:$FE$455, "TRUE") + COUNTIFS(HCBSCompliance!$D$2:$D$455, "*855*", HCBSCompliance!$I$2:$I$455, $A37, HCBSCompliance!$G$2:$G$455, "*Submitted*", HCBSCompliance!$FE$2:$FE$455, "TRUE"))    /  $C37, "n/a")</f>
        <v>n/a</v>
      </c>
      <c r="H37" s="56"/>
      <c r="I37" s="55">
        <f>COUNTIFS(HCBSCompliance!$I$2:$I$455,$A37, HCBSCompliance!$D$2:$D$455, "028", HCBSCompliance!$G$2:$G$455,"*Completed*", HCBSCompliance!$BC$2:$BC$455,"*Partially*")   + COUNTIFS(HCBSCompliance!$I$2:$I$455,$A37, HCBSCompliance!$D$2:$D$455, "055", HCBSCompliance!$G$2:$G$455,"*Completed*", HCBSCompliance!$BC$2:$BC$455,"*Partially*")   + COUNTIFS(HCBSCompliance!$I$2:$I$455,$A37, HCBSCompliance!$D$2:$D$455, "*63*", HCBSCompliance!$G$2:$G$455,"*Completed*", HCBSCompliance!$BC$2:$BC$455,"*Partially*")   + COUNTIFS(HCBSCompliance!$I$2:$I$455,$A37, HCBSCompliance!$D$2:$D$455, "*475*", HCBSCompliance!$G$2:$G$455,"*Completed*", HCBSCompliance!$BC$2:$BC$455,"*Partially*")   + COUNTIFS(HCBSCompliance!$I$2:$I$455,$A37, HCBSCompliance!$D$2:$D$455, "*505*", HCBSCompliance!$G$2:$G$455,"*Completed*", HCBSCompliance!$BC$2:$BC$455,"*Partially*") + COUNTIFS(HCBSCompliance!$I$2:$I$455,$A37, HCBSCompliance!$D$2:$D$455, "*510*", HCBSCompliance!$G$2:$G$455,"*Completed*", HCBSCompliance!$BC$2:$BC$455,"*Partially*") + COUNTIFS(HCBSCompliance!$I$2:$I$455,$A37, HCBSCompliance!$D$2:$D$455, "*515*", HCBSCompliance!$G$2:$G$455,"*Completed*", HCBSCompliance!$BC$2:$BC$455,"*Partially*") + COUNTIFS(HCBSCompliance!$I$2:$I$455,$A37, HCBSCompliance!$D$2:$D$455, "*855*", HCBSCompliance!$G$2:$G$455,"*Completed*", HCBSCompliance!$BC$2:$BC$455,"*Partially*")+ COUNTIFS(HCBSCompliance!$I$2:$I$455,$A37, HCBSCompliance!$D$2:$D$455, "028", HCBSCompliance!$G$2:$G$455,"*Submitted*", HCBSCompliance!$BC$2:$BC$455,"*Partially*") + COUNTIFS(HCBSCompliance!$I$2:$I$455,$A37, HCBSCompliance!$D$2:$D$455, "055", HCBSCompliance!$G$2:$G$455,"*Submitted*", HCBSCompliance!$BC$2:$BC$455,"*Partially*") + COUNTIFS(HCBSCompliance!$I$2:$I$455,$A37, HCBSCompliance!$D$2:$D$455, "*63*", HCBSCompliance!$G$2:$G$455,"*Submitted*", HCBSCompliance!$BC$2:$BC$455,"*Partially*") + COUNTIFS(HCBSCompliance!$I$2:$I$455,$A37, HCBSCompliance!$D$2:$D$455, "*475*", HCBSCompliance!$G$2:$G$455,"*Submitted*", HCBSCompliance!$BC$2:$BC$455,"*Partially*") + COUNTIFS(HCBSCompliance!$I$2:$I$455,$A37, HCBSCompliance!$D$2:$D$455, "*505*", HCBSCompliance!$G$2:$G$455,"*Submitted*", HCBSCompliance!$BC$2:$BC$455,"*Partially*") + COUNTIFS(HCBSCompliance!$I$2:$I$455,$A37, HCBSCompliance!$D$2:$D$455, "*510*", HCBSCompliance!$G$2:$G$455,"*Submitted*", HCBSCompliance!$BC$2:$BC$455,"*Partially*") + COUNTIFS(HCBSCompliance!$I$2:$I$455,$A37, HCBSCompliance!$D$2:$D$455, "*515*", HCBSCompliance!$G$2:$G$455,"*Submitted*", HCBSCompliance!$BC$2:$BC$455,"*Partially*")+ COUNTIFS(HCBSCompliance!$I$2:$I$455,$A37, HCBSCompliance!$D$2:$D$455, "*855*", HCBSCompliance!$G$2:$G$455,"*Submitted*", HCBSCompliance!$BC$2:$BC$455,"*Partially*")  + COUNTIFS(HCBSCompliance!$I$2:$I$455,$A37, HCBSCompliance!$D$2:$D$455, "028", HCBSCompliance!$G$2:$G$455,"*Completed*", HCBSCompliance!$BC$2:$BC$455,"*NotMet*")   + COUNTIFS(HCBSCompliance!$I$2:$I$455,$A37, HCBSCompliance!$D$2:$D$455, "055", HCBSCompliance!$G$2:$G$455,"*Completed*", HCBSCompliance!$BC$2:$BC$455,"*NotMet*")   + COUNTIFS(HCBSCompliance!$I$2:$I$455,$A37, HCBSCompliance!$D$2:$D$455, "*63*", HCBSCompliance!$G$2:$G$455,"*Completed*", HCBSCompliance!$BC$2:$BC$455,"*NotMet*")   + COUNTIFS(HCBSCompliance!$I$2:$I$455,$A37, HCBSCompliance!$D$2:$D$455, "*475*", HCBSCompliance!$G$2:$G$455,"*Completed*", HCBSCompliance!$BC$2:$BC$455,"*NotMet*")   + COUNTIFS(HCBSCompliance!$I$2:$I$455,$A37, HCBSCompliance!$D$2:$D$455, "*505*", HCBSCompliance!$G$2:$G$455,"*Completed*", HCBSCompliance!$BC$2:$BC$455,"*NotMet*") + COUNTIFS(HCBSCompliance!$I$2:$I$455,$A37, HCBSCompliance!$D$2:$D$455, "*510*", HCBSCompliance!$G$2:$G$455,"*Completed*", HCBSCompliance!$BC$2:$BC$455,"*NotMet*") + COUNTIFS(HCBSCompliance!$I$2:$I$455,$A37, HCBSCompliance!$D$2:$D$455, "*515*", HCBSCompliance!$G$2:$G$455,"*Completed*", HCBSCompliance!$BC$2:$BC$455,"*NotMet*") + COUNTIFS(HCBSCompliance!$I$2:$I$455,$A37, HCBSCompliance!$D$2:$D$455, "*855*", HCBSCompliance!$G$2:$G$455,"*Completed*", HCBSCompliance!$BC$2:$BC$455,"*NotMet*")+ COUNTIFS(HCBSCompliance!$I$2:$I$455,$A37, HCBSCompliance!$D$2:$D$455, "028", HCBSCompliance!$G$2:$G$455,"*Submitted*", HCBSCompliance!$BC$2:$BC$455,"*NotMet*") + COUNTIFS(HCBSCompliance!$I$2:$I$455,$A37, HCBSCompliance!$D$2:$D$455, "055", HCBSCompliance!$G$2:$G$455,"*Submitted*", HCBSCompliance!$BC$2:$BC$455,"*NotMet*") + COUNTIFS(HCBSCompliance!$I$2:$I$455,$A37, HCBSCompliance!$D$2:$D$455, "*63*", HCBSCompliance!$G$2:$G$455,"*Submitted*", HCBSCompliance!$BC$2:$BC$455,"*NotMet*") + COUNTIFS(HCBSCompliance!$I$2:$I$455,$A37, HCBSCompliance!$D$2:$D$455, "*475*", HCBSCompliance!$G$2:$G$455,"*Submitted*", HCBSCompliance!$BC$2:$BC$455,"*NotMet*") + COUNTIFS(HCBSCompliance!$I$2:$I$455,$A37, HCBSCompliance!$D$2:$D$455, "*505*", HCBSCompliance!$G$2:$G$455,"*Submitted*", HCBSCompliance!$BC$2:$BC$455,"*NotMet*") + COUNTIFS(HCBSCompliance!$I$2:$I$455,$A37, HCBSCompliance!$D$2:$D$455, "*510*", HCBSCompliance!$G$2:$G$455,"*Submitted*", HCBSCompliance!$BC$2:$BC$455,"*NotMet*") + COUNTIFS(HCBSCompliance!$I$2:$I$455,$A37, HCBSCompliance!$D$2:$D$455, "*515*", HCBSCompliance!$G$2:$G$455,"*Submitted*", HCBSCompliance!$BC$2:$BC$455,"*NotMet*")+ COUNTIFS(HCBSCompliance!$I$2:$I$455,$A37, HCBSCompliance!$D$2:$D$455, "*855*", HCBSCompliance!$G$2:$G$455,"*Submitted*", HCBSCompliance!$BC$2:$BC$455,"*NotMet*")</f>
        <v>0</v>
      </c>
      <c r="J37" s="55">
        <f>COUNTIFS(HCBSCompliance!$I$2:$I$455,$A37, HCBSCompliance!$D$2:$D$455, "028", HCBSCompliance!$G$2:$G$455,"*Completed*", HCBSCompliance!$BI$2:$BI$455,"*No*")   + COUNTIFS(HCBSCompliance!$I$2:$I$455,$A37, HCBSCompliance!$D$2:$D$455, "055", HCBSCompliance!$G$2:$G$455,"*Completed*", HCBSCompliance!$BI$2:$BI$455,"*No*")   + COUNTIFS(HCBSCompliance!$I$2:$I$455,$A37, HCBSCompliance!$D$2:$D$455, "*63*", HCBSCompliance!$G$2:$G$455,"*Completed*", HCBSCompliance!$BI$2:$BI$455,"*No*")   + COUNTIFS(HCBSCompliance!$I$2:$I$455,$A37, HCBSCompliance!$D$2:$D$455, "*475*", HCBSCompliance!$G$2:$G$455,"*Completed*", HCBSCompliance!$BI$2:$BI$455,"*No*")   + COUNTIFS(HCBSCompliance!$I$2:$I$455,$A37, HCBSCompliance!$D$2:$D$455, "*505*", HCBSCompliance!$G$2:$G$455,"*Completed*", HCBSCompliance!$BI$2:$BI$455,"*No*") + COUNTIFS(HCBSCompliance!$I$2:$I$455,$A37, HCBSCompliance!$D$2:$D$455, "*510*", HCBSCompliance!$G$2:$G$455,"*Completed*", HCBSCompliance!$BI$2:$BI$455,"*No*") + COUNTIFS(HCBSCompliance!$I$2:$I$455,$A37, HCBSCompliance!$D$2:$D$455, "*515*", HCBSCompliance!$G$2:$G$455,"*Completed*", HCBSCompliance!$BI$2:$BI$455,"*No*") + COUNTIFS(HCBSCompliance!$I$2:$I$455,$A37, HCBSCompliance!$D$2:$D$455, "*855*", HCBSCompliance!$G$2:$G$455,"*Completed*", HCBSCompliance!$BI$2:$BI$455,"*No*")+ COUNTIFS(HCBSCompliance!$I$2:$I$455,$A37, HCBSCompliance!$D$2:$D$455, "028", HCBSCompliance!$G$2:$G$455,"*Submitted*", HCBSCompliance!$BI$2:$BI$455,"*No*") + COUNTIFS(HCBSCompliance!$I$2:$I$455,$A37, HCBSCompliance!$D$2:$D$455, "055", HCBSCompliance!$G$2:$G$455,"*Submitted*", HCBSCompliance!$BI$2:$BI$455,"*No*") + COUNTIFS(HCBSCompliance!$I$2:$I$455,$A37, HCBSCompliance!$D$2:$D$455, "*63*", HCBSCompliance!$G$2:$G$455,"*Submitted*", HCBSCompliance!$BI$2:$BI$455,"*No*") + COUNTIFS(HCBSCompliance!$I$2:$I$455,$A37, HCBSCompliance!$D$2:$D$455, "*475*", HCBSCompliance!$G$2:$G$455,"*Submitted*", HCBSCompliance!$BI$2:$BI$455,"*No*") + COUNTIFS(HCBSCompliance!$I$2:$I$455,$A37, HCBSCompliance!$D$2:$D$455, "*505*", HCBSCompliance!$G$2:$G$455,"*Submitted*", HCBSCompliance!$BI$2:$BI$455,"*No*") + COUNTIFS(HCBSCompliance!$I$2:$I$455,$A37, HCBSCompliance!$D$2:$D$455, "*510*", HCBSCompliance!$G$2:$G$455,"*Submitted*", HCBSCompliance!$BI$2:$BI$455,"*No*") + COUNTIFS(HCBSCompliance!$I$2:$I$455,$A37, HCBSCompliance!$D$2:$D$455, "*515*", HCBSCompliance!$G$2:$G$455,"*Submitted*", HCBSCompliance!$BI$2:$BI$455,"*No*")+ COUNTIFS(HCBSCompliance!$I$2:$I$455,$A37, HCBSCompliance!$D$2:$D$455, "*855*", HCBSCompliance!$G$2:$G$455,"*Submitted*", HCBSCompliance!$BI$2:$BI$455,"*No*")  + COUNTIFS(HCBSCompliance!$I$2:$I$455,$A37, HCBSCompliance!$D$2:$D$455, "028", HCBSCompliance!$G$2:$G$455,"*Completed*", HCBSCompliance!$BI$2:$BI$455,"*No*")   + COUNTIFS(HCBSCompliance!$I$2:$I$455,$A37, HCBSCompliance!$D$2:$D$455, "055", HCBSCompliance!$G$2:$G$455,"*Completed*", HCBSCompliance!$BI$2:$BI$455,"*No*")   + COUNTIFS(HCBSCompliance!$I$2:$I$455,$A37, HCBSCompliance!$D$2:$D$455, "*63*", HCBSCompliance!$G$2:$G$455,"*Completed*", HCBSCompliance!$BI$2:$BI$455,"*No*")   + COUNTIFS(HCBSCompliance!$I$2:$I$455,$A37, HCBSCompliance!$D$2:$D$455, "*475*", HCBSCompliance!$G$2:$G$455,"*Completed*", HCBSCompliance!$BI$2:$BI$455,"*No*")   + COUNTIFS(HCBSCompliance!$I$2:$I$455,$A37, HCBSCompliance!$D$2:$D$455, "*505*", HCBSCompliance!$G$2:$G$455,"*Completed*", HCBSCompliance!$BI$2:$BI$455,"*No*") + COUNTIFS(HCBSCompliance!$I$2:$I$455,$A37, HCBSCompliance!$D$2:$D$455, "*510*", HCBSCompliance!$G$2:$G$455,"*Completed*", HCBSCompliance!$BI$2:$BI$455,"*No*") + COUNTIFS(HCBSCompliance!$I$2:$I$455,$A37, HCBSCompliance!$D$2:$D$455, "*515*", HCBSCompliance!$G$2:$G$455,"*Completed*", HCBSCompliance!$BI$2:$BI$455,"*No*") + COUNTIFS(HCBSCompliance!$I$2:$I$455,$A37, HCBSCompliance!$D$2:$D$455, "*855*", HCBSCompliance!$G$2:$G$455,"*Completed*", HCBSCompliance!$BI$2:$BI$455,"*No*")+ COUNTIFS(HCBSCompliance!$I$2:$I$455,$A37, HCBSCompliance!$D$2:$D$455, "028", HCBSCompliance!$G$2:$G$455,"*Submitted*", HCBSCompliance!$BI$2:$BI$455,"*No*") + COUNTIFS(HCBSCompliance!$I$2:$I$455,$A37, HCBSCompliance!$D$2:$D$455, "055", HCBSCompliance!$G$2:$G$455,"*Submitted*", HCBSCompliance!$BI$2:$BI$455,"*No*") + COUNTIFS(HCBSCompliance!$I$2:$I$455,$A37, HCBSCompliance!$D$2:$D$455, "*63*", HCBSCompliance!$G$2:$G$455,"*Submitted*", HCBSCompliance!$BI$2:$BI$455,"*No*") + COUNTIFS(HCBSCompliance!$I$2:$I$455,$A37, HCBSCompliance!$D$2:$D$455, "*475*", HCBSCompliance!$G$2:$G$455,"*Submitted*", HCBSCompliance!$BI$2:$BI$455,"*No*") + COUNTIFS(HCBSCompliance!$I$2:$I$455,$A37, HCBSCompliance!$D$2:$D$455, "*505*", HCBSCompliance!$G$2:$G$455,"*Submitted*", HCBSCompliance!$BI$2:$BI$455,"*No*") + COUNTIFS(HCBSCompliance!$I$2:$I$455,$A37, HCBSCompliance!$D$2:$D$455, "*510*", HCBSCompliance!$G$2:$G$455,"*Submitted*", HCBSCompliance!$BI$2:$BI$455,"*No*") + COUNTIFS(HCBSCompliance!$I$2:$I$455,$A37, HCBSCompliance!$D$2:$D$455, "*515*", HCBSCompliance!$G$2:$G$455,"*Submitted*", HCBSCompliance!$BI$2:$BI$455,"*No*")+ COUNTIFS(HCBSCompliance!$I$2:$I$455,$A37, HCBSCompliance!$D$2:$D$455, "*855*", HCBSCompliance!$G$2:$G$455,"*Submitted*", HCBSCompliance!$BI$2:$BI$455,"*No*")</f>
        <v>0</v>
      </c>
      <c r="K37" s="55">
        <f>COUNTIFS(HCBSCompliance!$I$2:$I$455,$A37, HCBSCompliance!$D$2:$D$455, "028", HCBSCompliance!$G$2:$G$455,"*Completed*", HCBSCompliance!$CK$2:$CK$455,"*No*")   + COUNTIFS(HCBSCompliance!$I$2:$I$455,$A37, HCBSCompliance!$D$2:$D$455, "055", HCBSCompliance!$G$2:$G$455,"*Completed*", HCBSCompliance!$CK$2:$CK$455,"*No*")   + COUNTIFS(HCBSCompliance!$I$2:$I$455,$A37, HCBSCompliance!$D$2:$D$455, "*63*", HCBSCompliance!$G$2:$G$455,"*Completed*", HCBSCompliance!$CK$2:$CK$455,"*No*")   + COUNTIFS(HCBSCompliance!$I$2:$I$455,$A37, HCBSCompliance!$D$2:$D$455, "*475*", HCBSCompliance!$G$2:$G$455,"*Completed*", HCBSCompliance!$CK$2:$CK$455,"*No*")   + COUNTIFS(HCBSCompliance!$I$2:$I$455,$A37, HCBSCompliance!$D$2:$D$455, "*505*", HCBSCompliance!$G$2:$G$455,"*Completed*", HCBSCompliance!$CK$2:$CK$455,"*No*") + COUNTIFS(HCBSCompliance!$I$2:$I$455,$A37, HCBSCompliance!$D$2:$D$455, "*510*", HCBSCompliance!$G$2:$G$455,"*Completed*", HCBSCompliance!$CK$2:$CK$455,"*No*") + COUNTIFS(HCBSCompliance!$I$2:$I$455,$A37, HCBSCompliance!$D$2:$D$455, "*515*", HCBSCompliance!$G$2:$G$455,"*Completed*", HCBSCompliance!$CK$2:$CK$455,"*No*") + COUNTIFS(HCBSCompliance!$I$2:$I$455,$A37, HCBSCompliance!$D$2:$D$455, "*855*", HCBSCompliance!$G$2:$G$455,"*Completed*", HCBSCompliance!$CK$2:$CK$455,"*No*")+ COUNTIFS(HCBSCompliance!$I$2:$I$455,$A37, HCBSCompliance!$D$2:$D$455, "028", HCBSCompliance!$G$2:$G$455,"*Submitted*", HCBSCompliance!$CK$2:$CK$455,"*No*") + COUNTIFS(HCBSCompliance!$I$2:$I$455,$A37, HCBSCompliance!$D$2:$D$455, "055", HCBSCompliance!$G$2:$G$455,"*Submitted*", HCBSCompliance!$CK$2:$CK$455,"*No*") + COUNTIFS(HCBSCompliance!$I$2:$I$455,$A37, HCBSCompliance!$D$2:$D$455, "*63*", HCBSCompliance!$G$2:$G$455,"*Submitted*", HCBSCompliance!$CK$2:$CK$455,"*No*") + COUNTIFS(HCBSCompliance!$I$2:$I$455,$A37, HCBSCompliance!$D$2:$D$455, "*475*", HCBSCompliance!$G$2:$G$455,"*Submitted*", HCBSCompliance!$CK$2:$CK$455,"*No*") + COUNTIFS(HCBSCompliance!$I$2:$I$455,$A37, HCBSCompliance!$D$2:$D$455, "*505*", HCBSCompliance!$G$2:$G$455,"*Submitted*", HCBSCompliance!$CK$2:$CK$455,"*No*") + COUNTIFS(HCBSCompliance!$I$2:$I$455,$A37, HCBSCompliance!$D$2:$D$455, "*510*", HCBSCompliance!$G$2:$G$455,"*Submitted*", HCBSCompliance!$CK$2:$CK$455,"*No*") + COUNTIFS(HCBSCompliance!$I$2:$I$455,$A37, HCBSCompliance!$D$2:$D$455, "*515*", HCBSCompliance!$G$2:$G$455,"*Submitted*", HCBSCompliance!$CK$2:$CK$455,"*No*")+ COUNTIFS(HCBSCompliance!$I$2:$I$455,$A37, HCBSCompliance!$D$2:$D$455, "*855*", HCBSCompliance!$G$2:$G$455,"*Submitted*", HCBSCompliance!$CK$2:$CK$455,"*No*")  + COUNTIFS(HCBSCompliance!$I$2:$I$455,$A37, HCBSCompliance!$D$2:$D$455, "028", HCBSCompliance!$G$2:$G$455,"*Completed*", HCBSCompliance!$CK$2:$CK$455,"*No*")   + COUNTIFS(HCBSCompliance!$I$2:$I$455,$A37, HCBSCompliance!$D$2:$D$455, "055", HCBSCompliance!$G$2:$G$455,"*Completed*", HCBSCompliance!$CK$2:$CK$455,"*No*")   + COUNTIFS(HCBSCompliance!$I$2:$I$455,$A37, HCBSCompliance!$D$2:$D$455, "*63*", HCBSCompliance!$G$2:$G$455,"*Completed*", HCBSCompliance!$CK$2:$CK$455,"*No*")   + COUNTIFS(HCBSCompliance!$I$2:$I$455,$A37, HCBSCompliance!$D$2:$D$455, "*475*", HCBSCompliance!$G$2:$G$455,"*Completed*", HCBSCompliance!$CK$2:$CK$455,"*No*")   + COUNTIFS(HCBSCompliance!$I$2:$I$455,$A37, HCBSCompliance!$D$2:$D$455, "*505*", HCBSCompliance!$G$2:$G$455,"*Completed*", HCBSCompliance!$CK$2:$CK$455,"*No*") + COUNTIFS(HCBSCompliance!$I$2:$I$455,$A37, HCBSCompliance!$D$2:$D$455, "*510*", HCBSCompliance!$G$2:$G$455,"*Completed*", HCBSCompliance!$CK$2:$CK$455,"*No*") + COUNTIFS(HCBSCompliance!$I$2:$I$455,$A37, HCBSCompliance!$D$2:$D$455, "*515*", HCBSCompliance!$G$2:$G$455,"*Completed*", HCBSCompliance!$CK$2:$CK$455,"*No*") + COUNTIFS(HCBSCompliance!$I$2:$I$455,$A37, HCBSCompliance!$D$2:$D$455, "*855*", HCBSCompliance!$G$2:$G$455,"*Completed*", HCBSCompliance!$CK$2:$CK$455,"*No*")+ COUNTIFS(HCBSCompliance!$I$2:$I$455,$A37, HCBSCompliance!$D$2:$D$455, "028", HCBSCompliance!$G$2:$G$455,"*Submitted*", HCBSCompliance!$CK$2:$CK$455,"*No*") + COUNTIFS(HCBSCompliance!$I$2:$I$455,$A37, HCBSCompliance!$D$2:$D$455, "055", HCBSCompliance!$G$2:$G$455,"*Submitted*", HCBSCompliance!$CK$2:$CK$455,"*No*") + COUNTIFS(HCBSCompliance!$I$2:$I$455,$A37, HCBSCompliance!$D$2:$D$455, "*63*", HCBSCompliance!$G$2:$G$455,"*Submitted*", HCBSCompliance!$CK$2:$CK$455,"*No*") + COUNTIFS(HCBSCompliance!$I$2:$I$455,$A37, HCBSCompliance!$D$2:$D$455, "*475*", HCBSCompliance!$G$2:$G$455,"*Submitted*", HCBSCompliance!$CK$2:$CK$455,"*No*") + COUNTIFS(HCBSCompliance!$I$2:$I$455,$A37, HCBSCompliance!$D$2:$D$455, "*505*", HCBSCompliance!$G$2:$G$455,"*Submitted*", HCBSCompliance!$CK$2:$CK$455,"*No*") + COUNTIFS(HCBSCompliance!$I$2:$I$455,$A37, HCBSCompliance!$D$2:$D$455, "*510*", HCBSCompliance!$G$2:$G$455,"*Submitted*", HCBSCompliance!$CK$2:$CK$455,"*No*") + COUNTIFS(HCBSCompliance!$I$2:$I$455,$A37, HCBSCompliance!$D$2:$D$455, "*515*", HCBSCompliance!$G$2:$G$455,"*Submitted*", HCBSCompliance!$CK$2:$CK$455,"*No*")+ COUNTIFS(HCBSCompliance!$I$2:$I$455,$A37, HCBSCompliance!$D$2:$D$455, "*855*", HCBSCompliance!$G$2:$G$455,"*Submitted*", HCBSCompliance!$CK$2:$CK$455,"*No*")</f>
        <v>0</v>
      </c>
      <c r="L37" s="55">
        <f>COUNTIFS(HCBSCompliance!$I$2:$I$455,$A37, HCBSCompliance!$D$2:$D$455, "028", HCBSCompliance!$G$2:$G$455,"*Completed*", HCBSCompliance!$CY$2:$CY$455,"*No*")   + COUNTIFS(HCBSCompliance!$I$2:$I$455,$A37, HCBSCompliance!$D$2:$D$455, "055", HCBSCompliance!$G$2:$G$455,"*Completed*", HCBSCompliance!$CY$2:$CY$455,"*No*")   + COUNTIFS(HCBSCompliance!$I$2:$I$455,$A37, HCBSCompliance!$D$2:$D$455, "*63*", HCBSCompliance!$G$2:$G$455,"*Completed*", HCBSCompliance!$CY$2:$CY$455,"*No*")   + COUNTIFS(HCBSCompliance!$I$2:$I$455,$A37, HCBSCompliance!$D$2:$D$455, "*475*", HCBSCompliance!$G$2:$G$455,"*Completed*", HCBSCompliance!$CY$2:$CY$455,"*No*")   + COUNTIFS(HCBSCompliance!$I$2:$I$455,$A37, HCBSCompliance!$D$2:$D$455, "*505*", HCBSCompliance!$G$2:$G$455,"*Completed*", HCBSCompliance!$CY$2:$CY$455,"*No*") + COUNTIFS(HCBSCompliance!$I$2:$I$455,$A37, HCBSCompliance!$D$2:$D$455, "*510*", HCBSCompliance!$G$2:$G$455,"*Completed*", HCBSCompliance!$CY$2:$CY$455,"*No*") + COUNTIFS(HCBSCompliance!$I$2:$I$455,$A37, HCBSCompliance!$D$2:$D$455, "*515*", HCBSCompliance!$G$2:$G$455,"*Completed*", HCBSCompliance!$CY$2:$CY$455,"*No*") + COUNTIFS(HCBSCompliance!$I$2:$I$455,$A37, HCBSCompliance!$D$2:$D$455, "*855*", HCBSCompliance!$G$2:$G$455,"*Completed*", HCBSCompliance!$CY$2:$CY$455,"*No*")+ COUNTIFS(HCBSCompliance!$I$2:$I$455,$A37, HCBSCompliance!$D$2:$D$455, "028", HCBSCompliance!$G$2:$G$455,"*Submitted*", HCBSCompliance!$CY$2:$CY$455,"*No*") + COUNTIFS(HCBSCompliance!$I$2:$I$455,$A37, HCBSCompliance!$D$2:$D$455, "055", HCBSCompliance!$G$2:$G$455,"*Submitted*", HCBSCompliance!$CY$2:$CY$455,"*No*") + COUNTIFS(HCBSCompliance!$I$2:$I$455,$A37, HCBSCompliance!$D$2:$D$455, "*63*", HCBSCompliance!$G$2:$G$455,"*Submitted*", HCBSCompliance!$CY$2:$CY$455,"*No*") + COUNTIFS(HCBSCompliance!$I$2:$I$455,$A37, HCBSCompliance!$D$2:$D$455, "*475*", HCBSCompliance!$G$2:$G$455,"*Submitted*", HCBSCompliance!$CY$2:$CY$455,"*No*") + COUNTIFS(HCBSCompliance!$I$2:$I$455,$A37, HCBSCompliance!$D$2:$D$455, "*505*", HCBSCompliance!$G$2:$G$455,"*Submitted*", HCBSCompliance!$CY$2:$CY$455,"*No*") + COUNTIFS(HCBSCompliance!$I$2:$I$455,$A37, HCBSCompliance!$D$2:$D$455, "*510*", HCBSCompliance!$G$2:$G$455,"*Submitted*", HCBSCompliance!$CY$2:$CY$455,"*No*") + COUNTIFS(HCBSCompliance!$I$2:$I$455,$A37, HCBSCompliance!$D$2:$D$455, "*515*", HCBSCompliance!$G$2:$G$455,"*Submitted*", HCBSCompliance!$CY$2:$CY$455,"*No*")+ COUNTIFS(HCBSCompliance!$I$2:$I$455,$A37, HCBSCompliance!$D$2:$D$455, "*855*", HCBSCompliance!$G$2:$G$455,"*Submitted*", HCBSCompliance!$CY$2:$CY$455,"*No*")  + COUNTIFS(HCBSCompliance!$I$2:$I$455,$A37, HCBSCompliance!$D$2:$D$455, "028", HCBSCompliance!$G$2:$G$455,"*Completed*", HCBSCompliance!$CY$2:$CY$455,"*No*")   + COUNTIFS(HCBSCompliance!$I$2:$I$455,$A37, HCBSCompliance!$D$2:$D$455, "055", HCBSCompliance!$G$2:$G$455,"*Completed*", HCBSCompliance!$CY$2:$CY$455,"*No*")   + COUNTIFS(HCBSCompliance!$I$2:$I$455,$A37, HCBSCompliance!$D$2:$D$455, "*63*", HCBSCompliance!$G$2:$G$455,"*Completed*", HCBSCompliance!$CY$2:$CY$455,"*No*")   + COUNTIFS(HCBSCompliance!$I$2:$I$455,$A37, HCBSCompliance!$D$2:$D$455, "*475*", HCBSCompliance!$G$2:$G$455,"*Completed*", HCBSCompliance!$CY$2:$CY$455,"*No*")   + COUNTIFS(HCBSCompliance!$I$2:$I$455,$A37, HCBSCompliance!$D$2:$D$455, "*505*", HCBSCompliance!$G$2:$G$455,"*Completed*", HCBSCompliance!$CY$2:$CY$455,"*No*") + COUNTIFS(HCBSCompliance!$I$2:$I$455,$A37, HCBSCompliance!$D$2:$D$455, "*510*", HCBSCompliance!$G$2:$G$455,"*Completed*", HCBSCompliance!$CY$2:$CY$455,"*No*") + COUNTIFS(HCBSCompliance!$I$2:$I$455,$A37, HCBSCompliance!$D$2:$D$455, "*515*", HCBSCompliance!$G$2:$G$455,"*Completed*", HCBSCompliance!$CY$2:$CY$455,"*No*") + COUNTIFS(HCBSCompliance!$I$2:$I$455,$A37, HCBSCompliance!$D$2:$D$455, "*855*", HCBSCompliance!$G$2:$G$455,"*Completed*", HCBSCompliance!$CY$2:$CY$455,"*No*")+ COUNTIFS(HCBSCompliance!$I$2:$I$455,$A37, HCBSCompliance!$D$2:$D$455, "028", HCBSCompliance!$G$2:$G$455,"*Submitted*", HCBSCompliance!$CY$2:$CY$455,"*No*") + COUNTIFS(HCBSCompliance!$I$2:$I$455,$A37, HCBSCompliance!$D$2:$D$455, "055", HCBSCompliance!$G$2:$G$455,"*Submitted*", HCBSCompliance!$CY$2:$CY$455,"*No*") + COUNTIFS(HCBSCompliance!$I$2:$I$455,$A37, HCBSCompliance!$D$2:$D$455, "*63*", HCBSCompliance!$G$2:$G$455,"*Submitted*", HCBSCompliance!$CY$2:$CY$455,"*No*") + COUNTIFS(HCBSCompliance!$I$2:$I$455,$A37, HCBSCompliance!$D$2:$D$455, "*475*", HCBSCompliance!$G$2:$G$455,"*Submitted*", HCBSCompliance!$CY$2:$CY$455,"*No*") + COUNTIFS(HCBSCompliance!$I$2:$I$455,$A37, HCBSCompliance!$D$2:$D$455, "*505*", HCBSCompliance!$G$2:$G$455,"*Submitted*", HCBSCompliance!$CY$2:$CY$455,"*No*") + COUNTIFS(HCBSCompliance!$I$2:$I$455,$A37, HCBSCompliance!$D$2:$D$455, "*510*", HCBSCompliance!$G$2:$G$455,"*Submitted*", HCBSCompliance!$CY$2:$CY$455,"*No*") + COUNTIFS(HCBSCompliance!$I$2:$I$455,$A37, HCBSCompliance!$D$2:$D$455, "*515*", HCBSCompliance!$G$2:$G$455,"*Submitted*", HCBSCompliance!$CY$2:$CY$455,"*No*")+ COUNTIFS(HCBSCompliance!$I$2:$I$455,$A37, HCBSCompliance!$D$2:$D$455, "*855*", HCBSCompliance!$G$2:$G$455,"*Submitted*", HCBSCompliance!$CY$2:$CY$455,"*No*")</f>
        <v>0</v>
      </c>
      <c r="M37" s="55">
        <f>COUNTIFS(HCBSCompliance!$I$2:$I$455,$A37, HCBSCompliance!$D$2:$D$455, "028", HCBSCompliance!$G$2:$G$455,"*Completed*", HCBSCompliance!$DI$2:$DI$455,"*No*")   + COUNTIFS(HCBSCompliance!$I$2:$I$455,$A37, HCBSCompliance!$D$2:$D$455, "055", HCBSCompliance!$G$2:$G$455,"*Completed*", HCBSCompliance!$DI$2:$DI$455,"*No*")   + COUNTIFS(HCBSCompliance!$I$2:$I$455,$A37, HCBSCompliance!$D$2:$D$455, "*63*", HCBSCompliance!$G$2:$G$455,"*Completed*", HCBSCompliance!$DI$2:$DI$455,"*No*")   + COUNTIFS(HCBSCompliance!$I$2:$I$455,$A37, HCBSCompliance!$D$2:$D$455, "*475*", HCBSCompliance!$G$2:$G$455,"*Completed*", HCBSCompliance!$DI$2:$DI$455,"*No*")   + COUNTIFS(HCBSCompliance!$I$2:$I$455,$A37, HCBSCompliance!$D$2:$D$455, "*505*", HCBSCompliance!$G$2:$G$455,"*Completed*", HCBSCompliance!$DI$2:$DI$455,"*No*") + COUNTIFS(HCBSCompliance!$I$2:$I$455,$A37, HCBSCompliance!$D$2:$D$455, "*510*", HCBSCompliance!$G$2:$G$455,"*Completed*", HCBSCompliance!$DI$2:$DI$455,"*No*") + COUNTIFS(HCBSCompliance!$I$2:$I$455,$A37, HCBSCompliance!$D$2:$D$455, "*515*", HCBSCompliance!$G$2:$G$455,"*Completed*", HCBSCompliance!$DI$2:$DI$455,"*No*") + COUNTIFS(HCBSCompliance!$I$2:$I$455,$A37, HCBSCompliance!$D$2:$D$455, "*855*", HCBSCompliance!$G$2:$G$455,"*Completed*", HCBSCompliance!$DI$2:$DI$455,"*No*")+ COUNTIFS(HCBSCompliance!$I$2:$I$455,$A37, HCBSCompliance!$D$2:$D$455, "028", HCBSCompliance!$G$2:$G$455,"*Submitted*", HCBSCompliance!$DI$2:$DI$455,"*No*") + COUNTIFS(HCBSCompliance!$I$2:$I$455,$A37, HCBSCompliance!$D$2:$D$455, "055", HCBSCompliance!$G$2:$G$455,"*Submitted*", HCBSCompliance!$DI$2:$DI$455,"*No*") + COUNTIFS(HCBSCompliance!$I$2:$I$455,$A37, HCBSCompliance!$D$2:$D$455, "*63*", HCBSCompliance!$G$2:$G$455,"*Submitted*", HCBSCompliance!$DI$2:$DI$455,"*No*") + COUNTIFS(HCBSCompliance!$I$2:$I$455,$A37, HCBSCompliance!$D$2:$D$455, "*475*", HCBSCompliance!$G$2:$G$455,"*Submitted*", HCBSCompliance!$DI$2:$DI$455,"*No*") + COUNTIFS(HCBSCompliance!$I$2:$I$455,$A37, HCBSCompliance!$D$2:$D$455, "*505*", HCBSCompliance!$G$2:$G$455,"*Submitted*", HCBSCompliance!$DI$2:$DI$455,"*No*") + COUNTIFS(HCBSCompliance!$I$2:$I$455,$A37, HCBSCompliance!$D$2:$D$455, "*510*", HCBSCompliance!$G$2:$G$455,"*Submitted*", HCBSCompliance!$DI$2:$DI$455,"*No*") + COUNTIFS(HCBSCompliance!$I$2:$I$455,$A37, HCBSCompliance!$D$2:$D$455, "*515*", HCBSCompliance!$G$2:$G$455,"*Submitted*", HCBSCompliance!$DI$2:$DI$455,"*No*")+ COUNTIFS(HCBSCompliance!$I$2:$I$455,$A37, HCBSCompliance!$D$2:$D$455, "*855*", HCBSCompliance!$G$2:$G$455,"*Submitted*", HCBSCompliance!$DI$2:$DI$455,"*No*")  + COUNTIFS(HCBSCompliance!$I$2:$I$455,$A37, HCBSCompliance!$D$2:$D$455, "028", HCBSCompliance!$G$2:$G$455,"*Completed*", HCBSCompliance!$DI$2:$DI$455,"*No*")   + COUNTIFS(HCBSCompliance!$I$2:$I$455,$A37, HCBSCompliance!$D$2:$D$455, "055", HCBSCompliance!$G$2:$G$455,"*Completed*", HCBSCompliance!$DI$2:$DI$455,"*No*")   + COUNTIFS(HCBSCompliance!$I$2:$I$455,$A37, HCBSCompliance!$D$2:$D$455, "*63*", HCBSCompliance!$G$2:$G$455,"*Completed*", HCBSCompliance!$DI$2:$DI$455,"*No*")   + COUNTIFS(HCBSCompliance!$I$2:$I$455,$A37, HCBSCompliance!$D$2:$D$455, "*475*", HCBSCompliance!$G$2:$G$455,"*Completed*", HCBSCompliance!$DI$2:$DI$455,"*No*")   + COUNTIFS(HCBSCompliance!$I$2:$I$455,$A37, HCBSCompliance!$D$2:$D$455, "*505*", HCBSCompliance!$G$2:$G$455,"*Completed*", HCBSCompliance!$DI$2:$DI$455,"*No*") + COUNTIFS(HCBSCompliance!$I$2:$I$455,$A37, HCBSCompliance!$D$2:$D$455, "*510*", HCBSCompliance!$G$2:$G$455,"*Completed*", HCBSCompliance!$DI$2:$DI$455,"*No*") + COUNTIFS(HCBSCompliance!$I$2:$I$455,$A37, HCBSCompliance!$D$2:$D$455, "*515*", HCBSCompliance!$G$2:$G$455,"*Completed*", HCBSCompliance!$DI$2:$DI$455,"*No*") + COUNTIFS(HCBSCompliance!$I$2:$I$455,$A37, HCBSCompliance!$D$2:$D$455, "*855*", HCBSCompliance!$G$2:$G$455,"*Completed*", HCBSCompliance!$DI$2:$DI$455,"*No*")+ COUNTIFS(HCBSCompliance!$I$2:$I$455,$A37, HCBSCompliance!$D$2:$D$455, "028", HCBSCompliance!$G$2:$G$455,"*Submitted*", HCBSCompliance!$DI$2:$DI$455,"*No*") + COUNTIFS(HCBSCompliance!$I$2:$I$455,$A37, HCBSCompliance!$D$2:$D$455, "055", HCBSCompliance!$G$2:$G$455,"*Submitted*", HCBSCompliance!$DI$2:$DI$455,"*No*") + COUNTIFS(HCBSCompliance!$I$2:$I$455,$A37, HCBSCompliance!$D$2:$D$455, "*63*", HCBSCompliance!$G$2:$G$455,"*Submitted*", HCBSCompliance!$DI$2:$DI$455,"*No*") + COUNTIFS(HCBSCompliance!$I$2:$I$455,$A37, HCBSCompliance!$D$2:$D$455, "*475*", HCBSCompliance!$G$2:$G$455,"*Submitted*", HCBSCompliance!$DI$2:$DI$455,"*No*") + COUNTIFS(HCBSCompliance!$I$2:$I$455,$A37, HCBSCompliance!$D$2:$D$455, "*505*", HCBSCompliance!$G$2:$G$455,"*Submitted*", HCBSCompliance!$DI$2:$DI$455,"*No*") + COUNTIFS(HCBSCompliance!$I$2:$I$455,$A37, HCBSCompliance!$D$2:$D$455, "*510*", HCBSCompliance!$G$2:$G$455,"*Submitted*", HCBSCompliance!$DI$2:$DI$455,"*No*") + COUNTIFS(HCBSCompliance!$I$2:$I$455,$A37, HCBSCompliance!$D$2:$D$455, "*515*", HCBSCompliance!$G$2:$G$455,"*Submitted*", HCBSCompliance!$DI$2:$DI$455,"*No*")+ COUNTIFS(HCBSCompliance!$I$2:$I$455,$A37, HCBSCompliance!$D$2:$D$455, "*855*", HCBSCompliance!$G$2:$G$455,"*Submitted*", HCBSCompliance!$DI$2:$DI$455,"*No*")</f>
        <v>0</v>
      </c>
    </row>
    <row r="38" spans="1:13" hidden="1" x14ac:dyDescent="0.2">
      <c r="A38" s="54" t="s">
        <v>309</v>
      </c>
      <c r="B38" s="55">
        <f>COUNTIFS(HCBSCompliance!$I$2:$I$455,$A38, HCBSCompliance!$D$2:$D$455, "028")  +COUNTIFS(HCBSCompliance!$I$2:$I$455,$A38, HCBSCompliance!$D$2:$D$455, "055")  +COUNTIFS(HCBSCompliance!$I$2:$I$455,$A38, HCBSCompliance!$D$2:$D$455, "*63*")  +COUNTIFS(HCBSCompliance!$I$2:$I$455,$A38, HCBSCompliance!$D$2:$D$455, "*475*")  +COUNTIFS(HCBSCompliance!$I$2:$I$455,$A38, HCBSCompliance!$D$2:$D$455, "*505*")  +COUNTIFS(HCBSCompliance!$I$2:$I$455,$A38, HCBSCompliance!$D$2:$D$455, "*510*")  +COUNTIFS(HCBSCompliance!$I$2:$I$455,$A38, HCBSCompliance!$D$2:$D$455, "*515*") +COUNTIFS(HCBSCompliance!$I$2:$I$455,$A38, HCBSCompliance!$D$2:$D$455, "*855*")</f>
        <v>0</v>
      </c>
      <c r="C38" s="55">
        <f>COUNTIFS(HCBSCompliance!$I$2:$I$455,$A38, HCBSCompliance!$D$2:$D$455, "028", HCBSCompliance!$G$2:$G$455,"*Completed*")  +COUNTIFS(HCBSCompliance!$I$2:$I$455,$A38, HCBSCompliance!$D$2:$D$455, "055", HCBSCompliance!$G$2:$G$455,"*Completed*")  +COUNTIFS(HCBSCompliance!$I$2:$I$455,$A38, HCBSCompliance!$D$2:$D$455, "*63*", HCBSCompliance!$G$2:$G$455,"*Completed*")  +COUNTIFS(HCBSCompliance!$I$2:$I$455,$A38, HCBSCompliance!$D$2:$D$455, "*475*", HCBSCompliance!$G$2:$G$455,"*Completed*")  +COUNTIFS(HCBSCompliance!$I$2:$I$455,$A38, HCBSCompliance!$D$2:$D$455, "*505*", HCBSCompliance!$G$2:$G$455,"*Completed*")  +COUNTIFS(HCBSCompliance!$I$2:$I$455,$A38, HCBSCompliance!$D$2:$D$455, "*510*", HCBSCompliance!$G$2:$G$455,"*Completed*")  +COUNTIFS(HCBSCompliance!$I$2:$I$455,$A38, HCBSCompliance!$D$2:$D$455, "*515*", HCBSCompliance!$G$2:$G$455,"*Completed*")  +COUNTIFS(HCBSCompliance!$I$2:$I$455,$A38, HCBSCompliance!$D$2:$D$455, "*855*", HCBSCompliance!$G$2:$G$455,"*Completed*")+COUNTIFS(HCBSCompliance!$I$2:$I$455,$A38, HCBSCompliance!$D$2:$D$455, "028", HCBSCompliance!$G$2:$G$455,"*Submitted*")  +COUNTIFS(HCBSCompliance!$I$2:$I$455,$A38, HCBSCompliance!$D$2:$D$455, "055", HCBSCompliance!$G$2:$G$455,"*Submitted*")  +COUNTIFS(HCBSCompliance!$I$2:$I$455,$A38, HCBSCompliance!$D$2:$D$455, "*63*", HCBSCompliance!$G$2:$G$455,"*Submitted*")  +COUNTIFS(HCBSCompliance!$I$2:$I$455,$A38, HCBSCompliance!$D$2:$D$455, "*475*", HCBSCompliance!$G$2:$G$455,"*Submitted*")  +COUNTIFS(HCBSCompliance!$I$2:$I$455,$A38, HCBSCompliance!$D$2:$D$455, "*505*", HCBSCompliance!$G$2:$G$455,"*Submitted*")  +COUNTIFS(HCBSCompliance!$I$2:$I$455,$A38, HCBSCompliance!$D$2:$D$455, "*510*", HCBSCompliance!$G$2:$G$455,"*Submitted*")  +COUNTIFS(HCBSCompliance!$I$2:$I$455,$A38, HCBSCompliance!$D$2:$D$455, "*515*", HCBSCompliance!$G$2:$G$455,"*Submitted*")  +COUNTIFS(HCBSCompliance!$I$2:$I$455,$A38, HCBSCompliance!$D$2:$D$455, "*855*", HCBSCompliance!$G$2:$G$455,"*Submitted*")</f>
        <v>0</v>
      </c>
      <c r="D38" s="56" t="str">
        <f t="shared" si="2"/>
        <v>n/a</v>
      </c>
      <c r="E38" s="56" t="str">
        <f>IFERROR((COUNTIFS(HCBSCompliance!$I$2:$I$455,$A38, HCBSCompliance!$D$2:$D$455, "028", HCBSCompliance!$FA$2:$FA$455,"*no*", HCBSCompliance!$G$2:$G$455, "*Completed*") + COUNTIFS(HCBSCompliance!$I$2:$I$455,$A38, HCBSCompliance!$D$2:$D$455, "055", HCBSCompliance!$FA$2:$FA$455,"*no*", HCBSCompliance!$G$2:$G$455, "*Completed*") + COUNTIFS(HCBSCompliance!$I$2:$I$455,$A38, HCBSCompliance!$D$2:$D$455, "*63*", HCBSCompliance!$FA$2:$FA$455,"*no*", HCBSCompliance!$G$2:$G$455, "*Completed*") + COUNTIFS(HCBSCompliance!$I$2:$I$455,$A38, HCBSCompliance!$D$2:$D$455, "*475*", HCBSCompliance!$FA$2:$FA$455,"*no*", HCBSCompliance!$G$2:$G$455, "*Completed*") + COUNTIFS(HCBSCompliance!$I$2:$I$455,$A38, HCBSCompliance!$D$2:$D$455, "*505*", HCBSCompliance!$FA$2:$FA$455,"*no*", HCBSCompliance!$G$2:$G$455, "*Completed*") + COUNTIFS(HCBSCompliance!$I$2:$I$455,$A38, HCBSCompliance!$D$2:$D$455, "*510*", HCBSCompliance!$FA$2:$FA$455,"*no*", HCBSCompliance!$G$2:$G$455, "*Completed*") + COUNTIFS(HCBSCompliance!$I$2:$I$455,$A38, HCBSCompliance!$D$2:$D$455, "*515*", HCBSCompliance!$FA$2:$FA$455,"*no*", HCBSCompliance!$G$2:$G$455, "*Completed*") + COUNTIFS(HCBSCompliance!$I$2:$I$455,$A38, HCBSCompliance!$D$2:$D$455, "*855*", HCBSCompliance!$FA$2:$FA$455,"*no*", HCBSCompliance!$G$2:$G$455, "*Completed*") +COUNTIFS(HCBSCompliance!$I$2:$I$455,$A38, HCBSCompliance!$D$2:$D$455, "028", HCBSCompliance!$FA$2:$FA$455,"*no*", HCBSCompliance!$G$2:$G$455, "*Submitted*") + COUNTIFS(HCBSCompliance!$I$2:$I$455,$A38, HCBSCompliance!$D$2:$D$455, "055", HCBSCompliance!$FA$2:$FA$455,"*no*", HCBSCompliance!$G$2:$G$455, "*Submitted*") + COUNTIFS(HCBSCompliance!$I$2:$I$455,$A38, HCBSCompliance!$D$2:$D$455, "*63*", HCBSCompliance!$FA$2:$FA$455,"*no*", HCBSCompliance!$G$2:$G$455, "*Submitted*") + COUNTIFS(HCBSCompliance!$I$2:$I$455,$A38, HCBSCompliance!$D$2:$D$455, "*475*", HCBSCompliance!$FA$2:$FA$455,"*no*", HCBSCompliance!$G$2:$G$455, "*Submitted*") + COUNTIFS(HCBSCompliance!$I$2:$I$455,$A38, HCBSCompliance!$D$2:$D$455, "*505*", HCBSCompliance!$FA$2:$FA$455,"*no*", HCBSCompliance!$G$2:$G$455, "*Submitted*") + COUNTIFS(HCBSCompliance!$I$2:$I$455,$A38, HCBSCompliance!$D$2:$D$455, "*510*", HCBSCompliance!$FA$2:$FA$455,"*no*", HCBSCompliance!$G$2:$G$455, "*Submitted*") + COUNTIFS(HCBSCompliance!$I$2:$I$455,$A38, HCBSCompliance!$D$2:$D$455, "*515*", HCBSCompliance!$FA$2:$FA$455,"*no*", HCBSCompliance!$G$2:$G$455, "*Submitted*") + COUNTIFS(HCBSCompliance!$I$2:$I$455,$A38, HCBSCompliance!$D$2:$D$455, "*855*", HCBSCompliance!$FA$2:$FA$455,"*no*", HCBSCompliance!$G$2:$G$455, "*Submitted*") ) / $C38, "n/a")</f>
        <v>n/a</v>
      </c>
      <c r="F38" s="56" t="str">
        <f>IFERROR((COUNTIFS(HCBSCompliance!$I$2:$I$455,$A38, HCBSCompliance!$D$2:$D$455, "028", HCBSCompliance!$FA$2:$FA$455,"*yes*", HCBSCompliance!$G$2:$G$455, "*Completed*") + COUNTIFS(HCBSCompliance!$I$2:$I$455,$A38, HCBSCompliance!$D$2:$D$455, "055", HCBSCompliance!$FA$2:$FA$455,"*yes*", HCBSCompliance!$G$2:$G$455, "*Completed*") + COUNTIFS(HCBSCompliance!$I$2:$I$455,$A38, HCBSCompliance!$D$2:$D$455, "*63*", HCBSCompliance!$FA$2:$FA$455,"*yes*", HCBSCompliance!$G$2:$G$455, "*Completed*") + COUNTIFS(HCBSCompliance!$I$2:$I$455,$A38, HCBSCompliance!$D$2:$D$455, "*475*", HCBSCompliance!$FA$2:$FA$455,"*yes*", HCBSCompliance!$G$2:$G$455, "*Completed*") + COUNTIFS(HCBSCompliance!$I$2:$I$455,$A38, HCBSCompliance!$D$2:$D$455, "*505*", HCBSCompliance!$FA$2:$FA$455,"*yes*", HCBSCompliance!$G$2:$G$455, "*Completed*") + COUNTIFS(HCBSCompliance!$I$2:$I$455,$A38, HCBSCompliance!$D$2:$D$455, "*510*", HCBSCompliance!$FA$2:$FA$455,"*yes*", HCBSCompliance!$G$2:$G$455, "*Completed*") + COUNTIFS(HCBSCompliance!$I$2:$I$455,$A38, HCBSCompliance!$D$2:$D$455, "*515*", HCBSCompliance!$FA$2:$FA$455,"*yes*", HCBSCompliance!$G$2:$G$455, "*Completed*") + COUNTIFS(HCBSCompliance!$I$2:$I$455,$A38, HCBSCompliance!$D$2:$D$455, "*855*", HCBSCompliance!$FA$2:$FA$455,"*yes*", HCBSCompliance!$G$2:$G$455, "*Completed*") +COUNTIFS(HCBSCompliance!$I$2:$I$455,$A38, HCBSCompliance!$D$2:$D$455, "028", HCBSCompliance!$FA$2:$FA$455,"*yes*", HCBSCompliance!$G$2:$G$455, "*Submitted*") + COUNTIFS(HCBSCompliance!$I$2:$I$455,$A38, HCBSCompliance!$D$2:$D$455, "055", HCBSCompliance!$FA$2:$FA$455,"*yes*", HCBSCompliance!$G$2:$G$455, "*Submitted*") + COUNTIFS(HCBSCompliance!$I$2:$I$455,$A38, HCBSCompliance!$D$2:$D$455, "*63*", HCBSCompliance!$FA$2:$FA$455,"*yes*", HCBSCompliance!$G$2:$G$455, "*Submitted*") + COUNTIFS(HCBSCompliance!$I$2:$I$455,$A38, HCBSCompliance!$D$2:$D$455, "*475*", HCBSCompliance!$FA$2:$FA$455,"*yes*", HCBSCompliance!$G$2:$G$455, "*Submitted*") + COUNTIFS(HCBSCompliance!$I$2:$I$455,$A38, HCBSCompliance!$D$2:$D$455, "*505*", HCBSCompliance!$FA$2:$FA$455,"*yes*", HCBSCompliance!$G$2:$G$455, "*Submitted*") + COUNTIFS(HCBSCompliance!$I$2:$I$455,$A38, HCBSCompliance!$D$2:$D$455, "*510*", HCBSCompliance!$FA$2:$FA$455,"*yes*", HCBSCompliance!$G$2:$G$455, "*Submitted*") + COUNTIFS(HCBSCompliance!$I$2:$I$455,$A38, HCBSCompliance!$D$2:$D$455, "*515*", HCBSCompliance!$FA$2:$FA$455,"*yes*", HCBSCompliance!$G$2:$G$455, "*Submitted*") + COUNTIFS(HCBSCompliance!$I$2:$I$455,$A38, HCBSCompliance!$D$2:$D$455, "*855*", HCBSCompliance!$FA$2:$FA$455,"*yes*", HCBSCompliance!$G$2:$G$455, "*Submitted*") ) / $C38, "n/a")</f>
        <v>n/a</v>
      </c>
      <c r="G38" s="56" t="str">
        <f>IFERROR((COUNTIFS(HCBSCompliance!$D$2:$D$455, "028", HCBSCompliance!$I$2:$I$455, $A38, HCBSCompliance!$G$2:$G$455, "*Completed*", HCBSCompliance!$FE$2:$FE$455, "TRUE") + COUNTIFS(HCBSCompliance!$D$2:$D$455, "055", HCBSCompliance!$I$2:$I$455, $A38, HCBSCompliance!$G$2:$G$455, "*Completed*", HCBSCompliance!$FE$2:$FE$455, "TRUE") + COUNTIFS(HCBSCompliance!$D$2:$D$455, "*63*", HCBSCompliance!$I$2:$I$455, $A38, HCBSCompliance!$G$2:$G$455, "*Completed*", HCBSCompliance!$FE$2:$FE$455, "TRUE") + COUNTIFS(HCBSCompliance!$D$2:$D$455, "*475*", HCBSCompliance!$I$2:$I$455, $A38, HCBSCompliance!$G$2:$G$455, "*Completed*", HCBSCompliance!$FE$2:$FE$455, "TRUE") + COUNTIFS(HCBSCompliance!$D$2:$D$455, "*505*", HCBSCompliance!$I$2:$I$455, $A38, HCBSCompliance!$G$2:$G$455, "*Completed*", HCBSCompliance!$FE$2:$FE$455, "TRUE") + COUNTIFS(HCBSCompliance!$D$2:$D$455, "*510*", HCBSCompliance!$I$2:$I$455, $A38, HCBSCompliance!$G$2:$G$455, "*Completed*", HCBSCompliance!$FE$2:$FE$455, "TRUE") + COUNTIFS(HCBSCompliance!$D$2:$D$455, "*515*", HCBSCompliance!$I$2:$I$455, $A38, HCBSCompliance!$G$2:$G$455, "*Completed*", HCBSCompliance!$FE$2:$FE$455, "TRUE") + COUNTIFS(HCBSCompliance!$D$2:$D$455, "*855*", HCBSCompliance!$I$2:$I$455, $A38, HCBSCompliance!$G$2:$G$455, "*Submitted*", HCBSCompliance!$FE$2:$FE$455, "TRUE") +COUNTIFS(HCBSCompliance!$D$2:$D$455, "028", HCBSCompliance!$I$2:$I$455, $A38, HCBSCompliance!$G$2:$G$455, "*Submitted*", HCBSCompliance!$FE$2:$FE$455, "TRUE") + COUNTIFS(HCBSCompliance!$D$2:$D$455, "055", HCBSCompliance!$I$2:$I$455, $A38, HCBSCompliance!$G$2:$G$455, "*Submitted*", HCBSCompliance!$FE$2:$FE$455, "TRUE") + COUNTIFS(HCBSCompliance!$D$2:$D$455, "*63*", HCBSCompliance!$I$2:$I$455, $A38, HCBSCompliance!$G$2:$G$455, "*Submitted*", HCBSCompliance!$FE$2:$FE$455, "TRUE") + COUNTIFS(HCBSCompliance!$D$2:$D$455, "*475*", HCBSCompliance!$I$2:$I$455, $A38, HCBSCompliance!$G$2:$G$455, "*Submitted*", HCBSCompliance!$FE$2:$FE$455, "TRUE") + COUNTIFS(HCBSCompliance!$D$2:$D$455, "*505*", HCBSCompliance!$I$2:$I$455, $A38, HCBSCompliance!$G$2:$G$455, "*Submitted*", HCBSCompliance!$FE$2:$FE$455, "TRUE") + COUNTIFS(HCBSCompliance!$D$2:$D$455, "*510*", HCBSCompliance!$I$2:$I$455, $A38, HCBSCompliance!$G$2:$G$455, "*Submitted*", HCBSCompliance!$FE$2:$FE$455, "TRUE") + COUNTIFS(HCBSCompliance!$D$2:$D$455, "*515*", HCBSCompliance!$I$2:$I$455, $A38, HCBSCompliance!$G$2:$G$455, "*Submitted*", HCBSCompliance!$FE$2:$FE$455, "TRUE") + COUNTIFS(HCBSCompliance!$D$2:$D$455, "*855*", HCBSCompliance!$I$2:$I$455, $A38, HCBSCompliance!$G$2:$G$455, "*Submitted*", HCBSCompliance!$FE$2:$FE$455, "TRUE"))    /  $C38, "n/a")</f>
        <v>n/a</v>
      </c>
      <c r="H38" s="56"/>
      <c r="I38" s="55">
        <f>COUNTIFS(HCBSCompliance!$I$2:$I$455,$A38, HCBSCompliance!$D$2:$D$455, "028", HCBSCompliance!$G$2:$G$455,"*Completed*", HCBSCompliance!$BC$2:$BC$455,"*Partially*")   + COUNTIFS(HCBSCompliance!$I$2:$I$455,$A38, HCBSCompliance!$D$2:$D$455, "055", HCBSCompliance!$G$2:$G$455,"*Completed*", HCBSCompliance!$BC$2:$BC$455,"*Partially*")   + COUNTIFS(HCBSCompliance!$I$2:$I$455,$A38, HCBSCompliance!$D$2:$D$455, "*63*", HCBSCompliance!$G$2:$G$455,"*Completed*", HCBSCompliance!$BC$2:$BC$455,"*Partially*")   + COUNTIFS(HCBSCompliance!$I$2:$I$455,$A38, HCBSCompliance!$D$2:$D$455, "*475*", HCBSCompliance!$G$2:$G$455,"*Completed*", HCBSCompliance!$BC$2:$BC$455,"*Partially*")   + COUNTIFS(HCBSCompliance!$I$2:$I$455,$A38, HCBSCompliance!$D$2:$D$455, "*505*", HCBSCompliance!$G$2:$G$455,"*Completed*", HCBSCompliance!$BC$2:$BC$455,"*Partially*") + COUNTIFS(HCBSCompliance!$I$2:$I$455,$A38, HCBSCompliance!$D$2:$D$455, "*510*", HCBSCompliance!$G$2:$G$455,"*Completed*", HCBSCompliance!$BC$2:$BC$455,"*Partially*") + COUNTIFS(HCBSCompliance!$I$2:$I$455,$A38, HCBSCompliance!$D$2:$D$455, "*515*", HCBSCompliance!$G$2:$G$455,"*Completed*", HCBSCompliance!$BC$2:$BC$455,"*Partially*") + COUNTIFS(HCBSCompliance!$I$2:$I$455,$A38, HCBSCompliance!$D$2:$D$455, "*855*", HCBSCompliance!$G$2:$G$455,"*Completed*", HCBSCompliance!$BC$2:$BC$455,"*Partially*")+ COUNTIFS(HCBSCompliance!$I$2:$I$455,$A38, HCBSCompliance!$D$2:$D$455, "028", HCBSCompliance!$G$2:$G$455,"*Submitted*", HCBSCompliance!$BC$2:$BC$455,"*Partially*") + COUNTIFS(HCBSCompliance!$I$2:$I$455,$A38, HCBSCompliance!$D$2:$D$455, "055", HCBSCompliance!$G$2:$G$455,"*Submitted*", HCBSCompliance!$BC$2:$BC$455,"*Partially*") + COUNTIFS(HCBSCompliance!$I$2:$I$455,$A38, HCBSCompliance!$D$2:$D$455, "*63*", HCBSCompliance!$G$2:$G$455,"*Submitted*", HCBSCompliance!$BC$2:$BC$455,"*Partially*") + COUNTIFS(HCBSCompliance!$I$2:$I$455,$A38, HCBSCompliance!$D$2:$D$455, "*475*", HCBSCompliance!$G$2:$G$455,"*Submitted*", HCBSCompliance!$BC$2:$BC$455,"*Partially*") + COUNTIFS(HCBSCompliance!$I$2:$I$455,$A38, HCBSCompliance!$D$2:$D$455, "*505*", HCBSCompliance!$G$2:$G$455,"*Submitted*", HCBSCompliance!$BC$2:$BC$455,"*Partially*") + COUNTIFS(HCBSCompliance!$I$2:$I$455,$A38, HCBSCompliance!$D$2:$D$455, "*510*", HCBSCompliance!$G$2:$G$455,"*Submitted*", HCBSCompliance!$BC$2:$BC$455,"*Partially*") + COUNTIFS(HCBSCompliance!$I$2:$I$455,$A38, HCBSCompliance!$D$2:$D$455, "*515*", HCBSCompliance!$G$2:$G$455,"*Submitted*", HCBSCompliance!$BC$2:$BC$455,"*Partially*")+ COUNTIFS(HCBSCompliance!$I$2:$I$455,$A38, HCBSCompliance!$D$2:$D$455, "*855*", HCBSCompliance!$G$2:$G$455,"*Submitted*", HCBSCompliance!$BC$2:$BC$455,"*Partially*")  + COUNTIFS(HCBSCompliance!$I$2:$I$455,$A38, HCBSCompliance!$D$2:$D$455, "028", HCBSCompliance!$G$2:$G$455,"*Completed*", HCBSCompliance!$BC$2:$BC$455,"*NotMet*")   + COUNTIFS(HCBSCompliance!$I$2:$I$455,$A38, HCBSCompliance!$D$2:$D$455, "055", HCBSCompliance!$G$2:$G$455,"*Completed*", HCBSCompliance!$BC$2:$BC$455,"*NotMet*")   + COUNTIFS(HCBSCompliance!$I$2:$I$455,$A38, HCBSCompliance!$D$2:$D$455, "*63*", HCBSCompliance!$G$2:$G$455,"*Completed*", HCBSCompliance!$BC$2:$BC$455,"*NotMet*")   + COUNTIFS(HCBSCompliance!$I$2:$I$455,$A38, HCBSCompliance!$D$2:$D$455, "*475*", HCBSCompliance!$G$2:$G$455,"*Completed*", HCBSCompliance!$BC$2:$BC$455,"*NotMet*")   + COUNTIFS(HCBSCompliance!$I$2:$I$455,$A38, HCBSCompliance!$D$2:$D$455, "*505*", HCBSCompliance!$G$2:$G$455,"*Completed*", HCBSCompliance!$BC$2:$BC$455,"*NotMet*") + COUNTIFS(HCBSCompliance!$I$2:$I$455,$A38, HCBSCompliance!$D$2:$D$455, "*510*", HCBSCompliance!$G$2:$G$455,"*Completed*", HCBSCompliance!$BC$2:$BC$455,"*NotMet*") + COUNTIFS(HCBSCompliance!$I$2:$I$455,$A38, HCBSCompliance!$D$2:$D$455, "*515*", HCBSCompliance!$G$2:$G$455,"*Completed*", HCBSCompliance!$BC$2:$BC$455,"*NotMet*") + COUNTIFS(HCBSCompliance!$I$2:$I$455,$A38, HCBSCompliance!$D$2:$D$455, "*855*", HCBSCompliance!$G$2:$G$455,"*Completed*", HCBSCompliance!$BC$2:$BC$455,"*NotMet*")+ COUNTIFS(HCBSCompliance!$I$2:$I$455,$A38, HCBSCompliance!$D$2:$D$455, "028", HCBSCompliance!$G$2:$G$455,"*Submitted*", HCBSCompliance!$BC$2:$BC$455,"*NotMet*") + COUNTIFS(HCBSCompliance!$I$2:$I$455,$A38, HCBSCompliance!$D$2:$D$455, "055", HCBSCompliance!$G$2:$G$455,"*Submitted*", HCBSCompliance!$BC$2:$BC$455,"*NotMet*") + COUNTIFS(HCBSCompliance!$I$2:$I$455,$A38, HCBSCompliance!$D$2:$D$455, "*63*", HCBSCompliance!$G$2:$G$455,"*Submitted*", HCBSCompliance!$BC$2:$BC$455,"*NotMet*") + COUNTIFS(HCBSCompliance!$I$2:$I$455,$A38, HCBSCompliance!$D$2:$D$455, "*475*", HCBSCompliance!$G$2:$G$455,"*Submitted*", HCBSCompliance!$BC$2:$BC$455,"*NotMet*") + COUNTIFS(HCBSCompliance!$I$2:$I$455,$A38, HCBSCompliance!$D$2:$D$455, "*505*", HCBSCompliance!$G$2:$G$455,"*Submitted*", HCBSCompliance!$BC$2:$BC$455,"*NotMet*") + COUNTIFS(HCBSCompliance!$I$2:$I$455,$A38, HCBSCompliance!$D$2:$D$455, "*510*", HCBSCompliance!$G$2:$G$455,"*Submitted*", HCBSCompliance!$BC$2:$BC$455,"*NotMet*") + COUNTIFS(HCBSCompliance!$I$2:$I$455,$A38, HCBSCompliance!$D$2:$D$455, "*515*", HCBSCompliance!$G$2:$G$455,"*Submitted*", HCBSCompliance!$BC$2:$BC$455,"*NotMet*")+ COUNTIFS(HCBSCompliance!$I$2:$I$455,$A38, HCBSCompliance!$D$2:$D$455, "*855*", HCBSCompliance!$G$2:$G$455,"*Submitted*", HCBSCompliance!$BC$2:$BC$455,"*NotMet*")</f>
        <v>0</v>
      </c>
      <c r="J38" s="55">
        <f>COUNTIFS(HCBSCompliance!$I$2:$I$455,$A38, HCBSCompliance!$D$2:$D$455, "028", HCBSCompliance!$G$2:$G$455,"*Completed*", HCBSCompliance!$BI$2:$BI$455,"*No*")   + COUNTIFS(HCBSCompliance!$I$2:$I$455,$A38, HCBSCompliance!$D$2:$D$455, "055", HCBSCompliance!$G$2:$G$455,"*Completed*", HCBSCompliance!$BI$2:$BI$455,"*No*")   + COUNTIFS(HCBSCompliance!$I$2:$I$455,$A38, HCBSCompliance!$D$2:$D$455, "*63*", HCBSCompliance!$G$2:$G$455,"*Completed*", HCBSCompliance!$BI$2:$BI$455,"*No*")   + COUNTIFS(HCBSCompliance!$I$2:$I$455,$A38, HCBSCompliance!$D$2:$D$455, "*475*", HCBSCompliance!$G$2:$G$455,"*Completed*", HCBSCompliance!$BI$2:$BI$455,"*No*")   + COUNTIFS(HCBSCompliance!$I$2:$I$455,$A38, HCBSCompliance!$D$2:$D$455, "*505*", HCBSCompliance!$G$2:$G$455,"*Completed*", HCBSCompliance!$BI$2:$BI$455,"*No*") + COUNTIFS(HCBSCompliance!$I$2:$I$455,$A38, HCBSCompliance!$D$2:$D$455, "*510*", HCBSCompliance!$G$2:$G$455,"*Completed*", HCBSCompliance!$BI$2:$BI$455,"*No*") + COUNTIFS(HCBSCompliance!$I$2:$I$455,$A38, HCBSCompliance!$D$2:$D$455, "*515*", HCBSCompliance!$G$2:$G$455,"*Completed*", HCBSCompliance!$BI$2:$BI$455,"*No*") + COUNTIFS(HCBSCompliance!$I$2:$I$455,$A38, HCBSCompliance!$D$2:$D$455, "*855*", HCBSCompliance!$G$2:$G$455,"*Completed*", HCBSCompliance!$BI$2:$BI$455,"*No*")+ COUNTIFS(HCBSCompliance!$I$2:$I$455,$A38, HCBSCompliance!$D$2:$D$455, "028", HCBSCompliance!$G$2:$G$455,"*Submitted*", HCBSCompliance!$BI$2:$BI$455,"*No*") + COUNTIFS(HCBSCompliance!$I$2:$I$455,$A38, HCBSCompliance!$D$2:$D$455, "055", HCBSCompliance!$G$2:$G$455,"*Submitted*", HCBSCompliance!$BI$2:$BI$455,"*No*") + COUNTIFS(HCBSCompliance!$I$2:$I$455,$A38, HCBSCompliance!$D$2:$D$455, "*63*", HCBSCompliance!$G$2:$G$455,"*Submitted*", HCBSCompliance!$BI$2:$BI$455,"*No*") + COUNTIFS(HCBSCompliance!$I$2:$I$455,$A38, HCBSCompliance!$D$2:$D$455, "*475*", HCBSCompliance!$G$2:$G$455,"*Submitted*", HCBSCompliance!$BI$2:$BI$455,"*No*") + COUNTIFS(HCBSCompliance!$I$2:$I$455,$A38, HCBSCompliance!$D$2:$D$455, "*505*", HCBSCompliance!$G$2:$G$455,"*Submitted*", HCBSCompliance!$BI$2:$BI$455,"*No*") + COUNTIFS(HCBSCompliance!$I$2:$I$455,$A38, HCBSCompliance!$D$2:$D$455, "*510*", HCBSCompliance!$G$2:$G$455,"*Submitted*", HCBSCompliance!$BI$2:$BI$455,"*No*") + COUNTIFS(HCBSCompliance!$I$2:$I$455,$A38, HCBSCompliance!$D$2:$D$455, "*515*", HCBSCompliance!$G$2:$G$455,"*Submitted*", HCBSCompliance!$BI$2:$BI$455,"*No*")+ COUNTIFS(HCBSCompliance!$I$2:$I$455,$A38, HCBSCompliance!$D$2:$D$455, "*855*", HCBSCompliance!$G$2:$G$455,"*Submitted*", HCBSCompliance!$BI$2:$BI$455,"*No*")  + COUNTIFS(HCBSCompliance!$I$2:$I$455,$A38, HCBSCompliance!$D$2:$D$455, "028", HCBSCompliance!$G$2:$G$455,"*Completed*", HCBSCompliance!$BI$2:$BI$455,"*No*")   + COUNTIFS(HCBSCompliance!$I$2:$I$455,$A38, HCBSCompliance!$D$2:$D$455, "055", HCBSCompliance!$G$2:$G$455,"*Completed*", HCBSCompliance!$BI$2:$BI$455,"*No*")   + COUNTIFS(HCBSCompliance!$I$2:$I$455,$A38, HCBSCompliance!$D$2:$D$455, "*63*", HCBSCompliance!$G$2:$G$455,"*Completed*", HCBSCompliance!$BI$2:$BI$455,"*No*")   + COUNTIFS(HCBSCompliance!$I$2:$I$455,$A38, HCBSCompliance!$D$2:$D$455, "*475*", HCBSCompliance!$G$2:$G$455,"*Completed*", HCBSCompliance!$BI$2:$BI$455,"*No*")   + COUNTIFS(HCBSCompliance!$I$2:$I$455,$A38, HCBSCompliance!$D$2:$D$455, "*505*", HCBSCompliance!$G$2:$G$455,"*Completed*", HCBSCompliance!$BI$2:$BI$455,"*No*") + COUNTIFS(HCBSCompliance!$I$2:$I$455,$A38, HCBSCompliance!$D$2:$D$455, "*510*", HCBSCompliance!$G$2:$G$455,"*Completed*", HCBSCompliance!$BI$2:$BI$455,"*No*") + COUNTIFS(HCBSCompliance!$I$2:$I$455,$A38, HCBSCompliance!$D$2:$D$455, "*515*", HCBSCompliance!$G$2:$G$455,"*Completed*", HCBSCompliance!$BI$2:$BI$455,"*No*") + COUNTIFS(HCBSCompliance!$I$2:$I$455,$A38, HCBSCompliance!$D$2:$D$455, "*855*", HCBSCompliance!$G$2:$G$455,"*Completed*", HCBSCompliance!$BI$2:$BI$455,"*No*")+ COUNTIFS(HCBSCompliance!$I$2:$I$455,$A38, HCBSCompliance!$D$2:$D$455, "028", HCBSCompliance!$G$2:$G$455,"*Submitted*", HCBSCompliance!$BI$2:$BI$455,"*No*") + COUNTIFS(HCBSCompliance!$I$2:$I$455,$A38, HCBSCompliance!$D$2:$D$455, "055", HCBSCompliance!$G$2:$G$455,"*Submitted*", HCBSCompliance!$BI$2:$BI$455,"*No*") + COUNTIFS(HCBSCompliance!$I$2:$I$455,$A38, HCBSCompliance!$D$2:$D$455, "*63*", HCBSCompliance!$G$2:$G$455,"*Submitted*", HCBSCompliance!$BI$2:$BI$455,"*No*") + COUNTIFS(HCBSCompliance!$I$2:$I$455,$A38, HCBSCompliance!$D$2:$D$455, "*475*", HCBSCompliance!$G$2:$G$455,"*Submitted*", HCBSCompliance!$BI$2:$BI$455,"*No*") + COUNTIFS(HCBSCompliance!$I$2:$I$455,$A38, HCBSCompliance!$D$2:$D$455, "*505*", HCBSCompliance!$G$2:$G$455,"*Submitted*", HCBSCompliance!$BI$2:$BI$455,"*No*") + COUNTIFS(HCBSCompliance!$I$2:$I$455,$A38, HCBSCompliance!$D$2:$D$455, "*510*", HCBSCompliance!$G$2:$G$455,"*Submitted*", HCBSCompliance!$BI$2:$BI$455,"*No*") + COUNTIFS(HCBSCompliance!$I$2:$I$455,$A38, HCBSCompliance!$D$2:$D$455, "*515*", HCBSCompliance!$G$2:$G$455,"*Submitted*", HCBSCompliance!$BI$2:$BI$455,"*No*")+ COUNTIFS(HCBSCompliance!$I$2:$I$455,$A38, HCBSCompliance!$D$2:$D$455, "*855*", HCBSCompliance!$G$2:$G$455,"*Submitted*", HCBSCompliance!$BI$2:$BI$455,"*No*")</f>
        <v>0</v>
      </c>
      <c r="K38" s="55">
        <f>COUNTIFS(HCBSCompliance!$I$2:$I$455,$A38, HCBSCompliance!$D$2:$D$455, "028", HCBSCompliance!$G$2:$G$455,"*Completed*", HCBSCompliance!$CK$2:$CK$455,"*No*")   + COUNTIFS(HCBSCompliance!$I$2:$I$455,$A38, HCBSCompliance!$D$2:$D$455, "055", HCBSCompliance!$G$2:$G$455,"*Completed*", HCBSCompliance!$CK$2:$CK$455,"*No*")   + COUNTIFS(HCBSCompliance!$I$2:$I$455,$A38, HCBSCompliance!$D$2:$D$455, "*63*", HCBSCompliance!$G$2:$G$455,"*Completed*", HCBSCompliance!$CK$2:$CK$455,"*No*")   + COUNTIFS(HCBSCompliance!$I$2:$I$455,$A38, HCBSCompliance!$D$2:$D$455, "*475*", HCBSCompliance!$G$2:$G$455,"*Completed*", HCBSCompliance!$CK$2:$CK$455,"*No*")   + COUNTIFS(HCBSCompliance!$I$2:$I$455,$A38, HCBSCompliance!$D$2:$D$455, "*505*", HCBSCompliance!$G$2:$G$455,"*Completed*", HCBSCompliance!$CK$2:$CK$455,"*No*") + COUNTIFS(HCBSCompliance!$I$2:$I$455,$A38, HCBSCompliance!$D$2:$D$455, "*510*", HCBSCompliance!$G$2:$G$455,"*Completed*", HCBSCompliance!$CK$2:$CK$455,"*No*") + COUNTIFS(HCBSCompliance!$I$2:$I$455,$A38, HCBSCompliance!$D$2:$D$455, "*515*", HCBSCompliance!$G$2:$G$455,"*Completed*", HCBSCompliance!$CK$2:$CK$455,"*No*") + COUNTIFS(HCBSCompliance!$I$2:$I$455,$A38, HCBSCompliance!$D$2:$D$455, "*855*", HCBSCompliance!$G$2:$G$455,"*Completed*", HCBSCompliance!$CK$2:$CK$455,"*No*")+ COUNTIFS(HCBSCompliance!$I$2:$I$455,$A38, HCBSCompliance!$D$2:$D$455, "028", HCBSCompliance!$G$2:$G$455,"*Submitted*", HCBSCompliance!$CK$2:$CK$455,"*No*") + COUNTIFS(HCBSCompliance!$I$2:$I$455,$A38, HCBSCompliance!$D$2:$D$455, "055", HCBSCompliance!$G$2:$G$455,"*Submitted*", HCBSCompliance!$CK$2:$CK$455,"*No*") + COUNTIFS(HCBSCompliance!$I$2:$I$455,$A38, HCBSCompliance!$D$2:$D$455, "*63*", HCBSCompliance!$G$2:$G$455,"*Submitted*", HCBSCompliance!$CK$2:$CK$455,"*No*") + COUNTIFS(HCBSCompliance!$I$2:$I$455,$A38, HCBSCompliance!$D$2:$D$455, "*475*", HCBSCompliance!$G$2:$G$455,"*Submitted*", HCBSCompliance!$CK$2:$CK$455,"*No*") + COUNTIFS(HCBSCompliance!$I$2:$I$455,$A38, HCBSCompliance!$D$2:$D$455, "*505*", HCBSCompliance!$G$2:$G$455,"*Submitted*", HCBSCompliance!$CK$2:$CK$455,"*No*") + COUNTIFS(HCBSCompliance!$I$2:$I$455,$A38, HCBSCompliance!$D$2:$D$455, "*510*", HCBSCompliance!$G$2:$G$455,"*Submitted*", HCBSCompliance!$CK$2:$CK$455,"*No*") + COUNTIFS(HCBSCompliance!$I$2:$I$455,$A38, HCBSCompliance!$D$2:$D$455, "*515*", HCBSCompliance!$G$2:$G$455,"*Submitted*", HCBSCompliance!$CK$2:$CK$455,"*No*")+ COUNTIFS(HCBSCompliance!$I$2:$I$455,$A38, HCBSCompliance!$D$2:$D$455, "*855*", HCBSCompliance!$G$2:$G$455,"*Submitted*", HCBSCompliance!$CK$2:$CK$455,"*No*")  + COUNTIFS(HCBSCompliance!$I$2:$I$455,$A38, HCBSCompliance!$D$2:$D$455, "028", HCBSCompliance!$G$2:$G$455,"*Completed*", HCBSCompliance!$CK$2:$CK$455,"*No*")   + COUNTIFS(HCBSCompliance!$I$2:$I$455,$A38, HCBSCompliance!$D$2:$D$455, "055", HCBSCompliance!$G$2:$G$455,"*Completed*", HCBSCompliance!$CK$2:$CK$455,"*No*")   + COUNTIFS(HCBSCompliance!$I$2:$I$455,$A38, HCBSCompliance!$D$2:$D$455, "*63*", HCBSCompliance!$G$2:$G$455,"*Completed*", HCBSCompliance!$CK$2:$CK$455,"*No*")   + COUNTIFS(HCBSCompliance!$I$2:$I$455,$A38, HCBSCompliance!$D$2:$D$455, "*475*", HCBSCompliance!$G$2:$G$455,"*Completed*", HCBSCompliance!$CK$2:$CK$455,"*No*")   + COUNTIFS(HCBSCompliance!$I$2:$I$455,$A38, HCBSCompliance!$D$2:$D$455, "*505*", HCBSCompliance!$G$2:$G$455,"*Completed*", HCBSCompliance!$CK$2:$CK$455,"*No*") + COUNTIFS(HCBSCompliance!$I$2:$I$455,$A38, HCBSCompliance!$D$2:$D$455, "*510*", HCBSCompliance!$G$2:$G$455,"*Completed*", HCBSCompliance!$CK$2:$CK$455,"*No*") + COUNTIFS(HCBSCompliance!$I$2:$I$455,$A38, HCBSCompliance!$D$2:$D$455, "*515*", HCBSCompliance!$G$2:$G$455,"*Completed*", HCBSCompliance!$CK$2:$CK$455,"*No*") + COUNTIFS(HCBSCompliance!$I$2:$I$455,$A38, HCBSCompliance!$D$2:$D$455, "*855*", HCBSCompliance!$G$2:$G$455,"*Completed*", HCBSCompliance!$CK$2:$CK$455,"*No*")+ COUNTIFS(HCBSCompliance!$I$2:$I$455,$A38, HCBSCompliance!$D$2:$D$455, "028", HCBSCompliance!$G$2:$G$455,"*Submitted*", HCBSCompliance!$CK$2:$CK$455,"*No*") + COUNTIFS(HCBSCompliance!$I$2:$I$455,$A38, HCBSCompliance!$D$2:$D$455, "055", HCBSCompliance!$G$2:$G$455,"*Submitted*", HCBSCompliance!$CK$2:$CK$455,"*No*") + COUNTIFS(HCBSCompliance!$I$2:$I$455,$A38, HCBSCompliance!$D$2:$D$455, "*63*", HCBSCompliance!$G$2:$G$455,"*Submitted*", HCBSCompliance!$CK$2:$CK$455,"*No*") + COUNTIFS(HCBSCompliance!$I$2:$I$455,$A38, HCBSCompliance!$D$2:$D$455, "*475*", HCBSCompliance!$G$2:$G$455,"*Submitted*", HCBSCompliance!$CK$2:$CK$455,"*No*") + COUNTIFS(HCBSCompliance!$I$2:$I$455,$A38, HCBSCompliance!$D$2:$D$455, "*505*", HCBSCompliance!$G$2:$G$455,"*Submitted*", HCBSCompliance!$CK$2:$CK$455,"*No*") + COUNTIFS(HCBSCompliance!$I$2:$I$455,$A38, HCBSCompliance!$D$2:$D$455, "*510*", HCBSCompliance!$G$2:$G$455,"*Submitted*", HCBSCompliance!$CK$2:$CK$455,"*No*") + COUNTIFS(HCBSCompliance!$I$2:$I$455,$A38, HCBSCompliance!$D$2:$D$455, "*515*", HCBSCompliance!$G$2:$G$455,"*Submitted*", HCBSCompliance!$CK$2:$CK$455,"*No*")+ COUNTIFS(HCBSCompliance!$I$2:$I$455,$A38, HCBSCompliance!$D$2:$D$455, "*855*", HCBSCompliance!$G$2:$G$455,"*Submitted*", HCBSCompliance!$CK$2:$CK$455,"*No*")</f>
        <v>0</v>
      </c>
      <c r="L38" s="55">
        <f>COUNTIFS(HCBSCompliance!$I$2:$I$455,$A38, HCBSCompliance!$D$2:$D$455, "028", HCBSCompliance!$G$2:$G$455,"*Completed*", HCBSCompliance!$CY$2:$CY$455,"*No*")   + COUNTIFS(HCBSCompliance!$I$2:$I$455,$A38, HCBSCompliance!$D$2:$D$455, "055", HCBSCompliance!$G$2:$G$455,"*Completed*", HCBSCompliance!$CY$2:$CY$455,"*No*")   + COUNTIFS(HCBSCompliance!$I$2:$I$455,$A38, HCBSCompliance!$D$2:$D$455, "*63*", HCBSCompliance!$G$2:$G$455,"*Completed*", HCBSCompliance!$CY$2:$CY$455,"*No*")   + COUNTIFS(HCBSCompliance!$I$2:$I$455,$A38, HCBSCompliance!$D$2:$D$455, "*475*", HCBSCompliance!$G$2:$G$455,"*Completed*", HCBSCompliance!$CY$2:$CY$455,"*No*")   + COUNTIFS(HCBSCompliance!$I$2:$I$455,$A38, HCBSCompliance!$D$2:$D$455, "*505*", HCBSCompliance!$G$2:$G$455,"*Completed*", HCBSCompliance!$CY$2:$CY$455,"*No*") + COUNTIFS(HCBSCompliance!$I$2:$I$455,$A38, HCBSCompliance!$D$2:$D$455, "*510*", HCBSCompliance!$G$2:$G$455,"*Completed*", HCBSCompliance!$CY$2:$CY$455,"*No*") + COUNTIFS(HCBSCompliance!$I$2:$I$455,$A38, HCBSCompliance!$D$2:$D$455, "*515*", HCBSCompliance!$G$2:$G$455,"*Completed*", HCBSCompliance!$CY$2:$CY$455,"*No*") + COUNTIFS(HCBSCompliance!$I$2:$I$455,$A38, HCBSCompliance!$D$2:$D$455, "*855*", HCBSCompliance!$G$2:$G$455,"*Completed*", HCBSCompliance!$CY$2:$CY$455,"*No*")+ COUNTIFS(HCBSCompliance!$I$2:$I$455,$A38, HCBSCompliance!$D$2:$D$455, "028", HCBSCompliance!$G$2:$G$455,"*Submitted*", HCBSCompliance!$CY$2:$CY$455,"*No*") + COUNTIFS(HCBSCompliance!$I$2:$I$455,$A38, HCBSCompliance!$D$2:$D$455, "055", HCBSCompliance!$G$2:$G$455,"*Submitted*", HCBSCompliance!$CY$2:$CY$455,"*No*") + COUNTIFS(HCBSCompliance!$I$2:$I$455,$A38, HCBSCompliance!$D$2:$D$455, "*63*", HCBSCompliance!$G$2:$G$455,"*Submitted*", HCBSCompliance!$CY$2:$CY$455,"*No*") + COUNTIFS(HCBSCompliance!$I$2:$I$455,$A38, HCBSCompliance!$D$2:$D$455, "*475*", HCBSCompliance!$G$2:$G$455,"*Submitted*", HCBSCompliance!$CY$2:$CY$455,"*No*") + COUNTIFS(HCBSCompliance!$I$2:$I$455,$A38, HCBSCompliance!$D$2:$D$455, "*505*", HCBSCompliance!$G$2:$G$455,"*Submitted*", HCBSCompliance!$CY$2:$CY$455,"*No*") + COUNTIFS(HCBSCompliance!$I$2:$I$455,$A38, HCBSCompliance!$D$2:$D$455, "*510*", HCBSCompliance!$G$2:$G$455,"*Submitted*", HCBSCompliance!$CY$2:$CY$455,"*No*") + COUNTIFS(HCBSCompliance!$I$2:$I$455,$A38, HCBSCompliance!$D$2:$D$455, "*515*", HCBSCompliance!$G$2:$G$455,"*Submitted*", HCBSCompliance!$CY$2:$CY$455,"*No*")+ COUNTIFS(HCBSCompliance!$I$2:$I$455,$A38, HCBSCompliance!$D$2:$D$455, "*855*", HCBSCompliance!$G$2:$G$455,"*Submitted*", HCBSCompliance!$CY$2:$CY$455,"*No*")  + COUNTIFS(HCBSCompliance!$I$2:$I$455,$A38, HCBSCompliance!$D$2:$D$455, "028", HCBSCompliance!$G$2:$G$455,"*Completed*", HCBSCompliance!$CY$2:$CY$455,"*No*")   + COUNTIFS(HCBSCompliance!$I$2:$I$455,$A38, HCBSCompliance!$D$2:$D$455, "055", HCBSCompliance!$G$2:$G$455,"*Completed*", HCBSCompliance!$CY$2:$CY$455,"*No*")   + COUNTIFS(HCBSCompliance!$I$2:$I$455,$A38, HCBSCompliance!$D$2:$D$455, "*63*", HCBSCompliance!$G$2:$G$455,"*Completed*", HCBSCompliance!$CY$2:$CY$455,"*No*")   + COUNTIFS(HCBSCompliance!$I$2:$I$455,$A38, HCBSCompliance!$D$2:$D$455, "*475*", HCBSCompliance!$G$2:$G$455,"*Completed*", HCBSCompliance!$CY$2:$CY$455,"*No*")   + COUNTIFS(HCBSCompliance!$I$2:$I$455,$A38, HCBSCompliance!$D$2:$D$455, "*505*", HCBSCompliance!$G$2:$G$455,"*Completed*", HCBSCompliance!$CY$2:$CY$455,"*No*") + COUNTIFS(HCBSCompliance!$I$2:$I$455,$A38, HCBSCompliance!$D$2:$D$455, "*510*", HCBSCompliance!$G$2:$G$455,"*Completed*", HCBSCompliance!$CY$2:$CY$455,"*No*") + COUNTIFS(HCBSCompliance!$I$2:$I$455,$A38, HCBSCompliance!$D$2:$D$455, "*515*", HCBSCompliance!$G$2:$G$455,"*Completed*", HCBSCompliance!$CY$2:$CY$455,"*No*") + COUNTIFS(HCBSCompliance!$I$2:$I$455,$A38, HCBSCompliance!$D$2:$D$455, "*855*", HCBSCompliance!$G$2:$G$455,"*Completed*", HCBSCompliance!$CY$2:$CY$455,"*No*")+ COUNTIFS(HCBSCompliance!$I$2:$I$455,$A38, HCBSCompliance!$D$2:$D$455, "028", HCBSCompliance!$G$2:$G$455,"*Submitted*", HCBSCompliance!$CY$2:$CY$455,"*No*") + COUNTIFS(HCBSCompliance!$I$2:$I$455,$A38, HCBSCompliance!$D$2:$D$455, "055", HCBSCompliance!$G$2:$G$455,"*Submitted*", HCBSCompliance!$CY$2:$CY$455,"*No*") + COUNTIFS(HCBSCompliance!$I$2:$I$455,$A38, HCBSCompliance!$D$2:$D$455, "*63*", HCBSCompliance!$G$2:$G$455,"*Submitted*", HCBSCompliance!$CY$2:$CY$455,"*No*") + COUNTIFS(HCBSCompliance!$I$2:$I$455,$A38, HCBSCompliance!$D$2:$D$455, "*475*", HCBSCompliance!$G$2:$G$455,"*Submitted*", HCBSCompliance!$CY$2:$CY$455,"*No*") + COUNTIFS(HCBSCompliance!$I$2:$I$455,$A38, HCBSCompliance!$D$2:$D$455, "*505*", HCBSCompliance!$G$2:$G$455,"*Submitted*", HCBSCompliance!$CY$2:$CY$455,"*No*") + COUNTIFS(HCBSCompliance!$I$2:$I$455,$A38, HCBSCompliance!$D$2:$D$455, "*510*", HCBSCompliance!$G$2:$G$455,"*Submitted*", HCBSCompliance!$CY$2:$CY$455,"*No*") + COUNTIFS(HCBSCompliance!$I$2:$I$455,$A38, HCBSCompliance!$D$2:$D$455, "*515*", HCBSCompliance!$G$2:$G$455,"*Submitted*", HCBSCompliance!$CY$2:$CY$455,"*No*")+ COUNTIFS(HCBSCompliance!$I$2:$I$455,$A38, HCBSCompliance!$D$2:$D$455, "*855*", HCBSCompliance!$G$2:$G$455,"*Submitted*", HCBSCompliance!$CY$2:$CY$455,"*No*")</f>
        <v>0</v>
      </c>
      <c r="M38" s="55">
        <f>COUNTIFS(HCBSCompliance!$I$2:$I$455,$A38, HCBSCompliance!$D$2:$D$455, "028", HCBSCompliance!$G$2:$G$455,"*Completed*", HCBSCompliance!$DI$2:$DI$455,"*No*")   + COUNTIFS(HCBSCompliance!$I$2:$I$455,$A38, HCBSCompliance!$D$2:$D$455, "055", HCBSCompliance!$G$2:$G$455,"*Completed*", HCBSCompliance!$DI$2:$DI$455,"*No*")   + COUNTIFS(HCBSCompliance!$I$2:$I$455,$A38, HCBSCompliance!$D$2:$D$455, "*63*", HCBSCompliance!$G$2:$G$455,"*Completed*", HCBSCompliance!$DI$2:$DI$455,"*No*")   + COUNTIFS(HCBSCompliance!$I$2:$I$455,$A38, HCBSCompliance!$D$2:$D$455, "*475*", HCBSCompliance!$G$2:$G$455,"*Completed*", HCBSCompliance!$DI$2:$DI$455,"*No*")   + COUNTIFS(HCBSCompliance!$I$2:$I$455,$A38, HCBSCompliance!$D$2:$D$455, "*505*", HCBSCompliance!$G$2:$G$455,"*Completed*", HCBSCompliance!$DI$2:$DI$455,"*No*") + COUNTIFS(HCBSCompliance!$I$2:$I$455,$A38, HCBSCompliance!$D$2:$D$455, "*510*", HCBSCompliance!$G$2:$G$455,"*Completed*", HCBSCompliance!$DI$2:$DI$455,"*No*") + COUNTIFS(HCBSCompliance!$I$2:$I$455,$A38, HCBSCompliance!$D$2:$D$455, "*515*", HCBSCompliance!$G$2:$G$455,"*Completed*", HCBSCompliance!$DI$2:$DI$455,"*No*") + COUNTIFS(HCBSCompliance!$I$2:$I$455,$A38, HCBSCompliance!$D$2:$D$455, "*855*", HCBSCompliance!$G$2:$G$455,"*Completed*", HCBSCompliance!$DI$2:$DI$455,"*No*")+ COUNTIFS(HCBSCompliance!$I$2:$I$455,$A38, HCBSCompliance!$D$2:$D$455, "028", HCBSCompliance!$G$2:$G$455,"*Submitted*", HCBSCompliance!$DI$2:$DI$455,"*No*") + COUNTIFS(HCBSCompliance!$I$2:$I$455,$A38, HCBSCompliance!$D$2:$D$455, "055", HCBSCompliance!$G$2:$G$455,"*Submitted*", HCBSCompliance!$DI$2:$DI$455,"*No*") + COUNTIFS(HCBSCompliance!$I$2:$I$455,$A38, HCBSCompliance!$D$2:$D$455, "*63*", HCBSCompliance!$G$2:$G$455,"*Submitted*", HCBSCompliance!$DI$2:$DI$455,"*No*") + COUNTIFS(HCBSCompliance!$I$2:$I$455,$A38, HCBSCompliance!$D$2:$D$455, "*475*", HCBSCompliance!$G$2:$G$455,"*Submitted*", HCBSCompliance!$DI$2:$DI$455,"*No*") + COUNTIFS(HCBSCompliance!$I$2:$I$455,$A38, HCBSCompliance!$D$2:$D$455, "*505*", HCBSCompliance!$G$2:$G$455,"*Submitted*", HCBSCompliance!$DI$2:$DI$455,"*No*") + COUNTIFS(HCBSCompliance!$I$2:$I$455,$A38, HCBSCompliance!$D$2:$D$455, "*510*", HCBSCompliance!$G$2:$G$455,"*Submitted*", HCBSCompliance!$DI$2:$DI$455,"*No*") + COUNTIFS(HCBSCompliance!$I$2:$I$455,$A38, HCBSCompliance!$D$2:$D$455, "*515*", HCBSCompliance!$G$2:$G$455,"*Submitted*", HCBSCompliance!$DI$2:$DI$455,"*No*")+ COUNTIFS(HCBSCompliance!$I$2:$I$455,$A38, HCBSCompliance!$D$2:$D$455, "*855*", HCBSCompliance!$G$2:$G$455,"*Submitted*", HCBSCompliance!$DI$2:$DI$455,"*No*")  + COUNTIFS(HCBSCompliance!$I$2:$I$455,$A38, HCBSCompliance!$D$2:$D$455, "028", HCBSCompliance!$G$2:$G$455,"*Completed*", HCBSCompliance!$DI$2:$DI$455,"*No*")   + COUNTIFS(HCBSCompliance!$I$2:$I$455,$A38, HCBSCompliance!$D$2:$D$455, "055", HCBSCompliance!$G$2:$G$455,"*Completed*", HCBSCompliance!$DI$2:$DI$455,"*No*")   + COUNTIFS(HCBSCompliance!$I$2:$I$455,$A38, HCBSCompliance!$D$2:$D$455, "*63*", HCBSCompliance!$G$2:$G$455,"*Completed*", HCBSCompliance!$DI$2:$DI$455,"*No*")   + COUNTIFS(HCBSCompliance!$I$2:$I$455,$A38, HCBSCompliance!$D$2:$D$455, "*475*", HCBSCompliance!$G$2:$G$455,"*Completed*", HCBSCompliance!$DI$2:$DI$455,"*No*")   + COUNTIFS(HCBSCompliance!$I$2:$I$455,$A38, HCBSCompliance!$D$2:$D$455, "*505*", HCBSCompliance!$G$2:$G$455,"*Completed*", HCBSCompliance!$DI$2:$DI$455,"*No*") + COUNTIFS(HCBSCompliance!$I$2:$I$455,$A38, HCBSCompliance!$D$2:$D$455, "*510*", HCBSCompliance!$G$2:$G$455,"*Completed*", HCBSCompliance!$DI$2:$DI$455,"*No*") + COUNTIFS(HCBSCompliance!$I$2:$I$455,$A38, HCBSCompliance!$D$2:$D$455, "*515*", HCBSCompliance!$G$2:$G$455,"*Completed*", HCBSCompliance!$DI$2:$DI$455,"*No*") + COUNTIFS(HCBSCompliance!$I$2:$I$455,$A38, HCBSCompliance!$D$2:$D$455, "*855*", HCBSCompliance!$G$2:$G$455,"*Completed*", HCBSCompliance!$DI$2:$DI$455,"*No*")+ COUNTIFS(HCBSCompliance!$I$2:$I$455,$A38, HCBSCompliance!$D$2:$D$455, "028", HCBSCompliance!$G$2:$G$455,"*Submitted*", HCBSCompliance!$DI$2:$DI$455,"*No*") + COUNTIFS(HCBSCompliance!$I$2:$I$455,$A38, HCBSCompliance!$D$2:$D$455, "055", HCBSCompliance!$G$2:$G$455,"*Submitted*", HCBSCompliance!$DI$2:$DI$455,"*No*") + COUNTIFS(HCBSCompliance!$I$2:$I$455,$A38, HCBSCompliance!$D$2:$D$455, "*63*", HCBSCompliance!$G$2:$G$455,"*Submitted*", HCBSCompliance!$DI$2:$DI$455,"*No*") + COUNTIFS(HCBSCompliance!$I$2:$I$455,$A38, HCBSCompliance!$D$2:$D$455, "*475*", HCBSCompliance!$G$2:$G$455,"*Submitted*", HCBSCompliance!$DI$2:$DI$455,"*No*") + COUNTIFS(HCBSCompliance!$I$2:$I$455,$A38, HCBSCompliance!$D$2:$D$455, "*505*", HCBSCompliance!$G$2:$G$455,"*Submitted*", HCBSCompliance!$DI$2:$DI$455,"*No*") + COUNTIFS(HCBSCompliance!$I$2:$I$455,$A38, HCBSCompliance!$D$2:$D$455, "*510*", HCBSCompliance!$G$2:$G$455,"*Submitted*", HCBSCompliance!$DI$2:$DI$455,"*No*") + COUNTIFS(HCBSCompliance!$I$2:$I$455,$A38, HCBSCompliance!$D$2:$D$455, "*515*", HCBSCompliance!$G$2:$G$455,"*Submitted*", HCBSCompliance!$DI$2:$DI$455,"*No*")+ COUNTIFS(HCBSCompliance!$I$2:$I$455,$A38, HCBSCompliance!$D$2:$D$455, "*855*", HCBSCompliance!$G$2:$G$455,"*Submitted*", HCBSCompliance!$DI$2:$DI$455,"*No*")</f>
        <v>0</v>
      </c>
    </row>
    <row r="39" spans="1:13" hidden="1" x14ac:dyDescent="0.2">
      <c r="A39" s="54" t="s">
        <v>274</v>
      </c>
      <c r="B39" s="55">
        <f>COUNTIFS(HCBSCompliance!$I$2:$I$455,$A39, HCBSCompliance!$D$2:$D$455, "028")  +COUNTIFS(HCBSCompliance!$I$2:$I$455,$A39, HCBSCompliance!$D$2:$D$455, "055")  +COUNTIFS(HCBSCompliance!$I$2:$I$455,$A39, HCBSCompliance!$D$2:$D$455, "*63*")  +COUNTIFS(HCBSCompliance!$I$2:$I$455,$A39, HCBSCompliance!$D$2:$D$455, "*475*")  +COUNTIFS(HCBSCompliance!$I$2:$I$455,$A39, HCBSCompliance!$D$2:$D$455, "*505*")  +COUNTIFS(HCBSCompliance!$I$2:$I$455,$A39, HCBSCompliance!$D$2:$D$455, "*510*")  +COUNTIFS(HCBSCompliance!$I$2:$I$455,$A39, HCBSCompliance!$D$2:$D$455, "*515*") +COUNTIFS(HCBSCompliance!$I$2:$I$455,$A39, HCBSCompliance!$D$2:$D$455, "*855*")</f>
        <v>0</v>
      </c>
      <c r="C39" s="55">
        <f>COUNTIFS(HCBSCompliance!$I$2:$I$455,$A39, HCBSCompliance!$D$2:$D$455, "028", HCBSCompliance!$G$2:$G$455,"*Completed*")  +COUNTIFS(HCBSCompliance!$I$2:$I$455,$A39, HCBSCompliance!$D$2:$D$455, "055", HCBSCompliance!$G$2:$G$455,"*Completed*")  +COUNTIFS(HCBSCompliance!$I$2:$I$455,$A39, HCBSCompliance!$D$2:$D$455, "*63*", HCBSCompliance!$G$2:$G$455,"*Completed*")  +COUNTIFS(HCBSCompliance!$I$2:$I$455,$A39, HCBSCompliance!$D$2:$D$455, "*475*", HCBSCompliance!$G$2:$G$455,"*Completed*")  +COUNTIFS(HCBSCompliance!$I$2:$I$455,$A39, HCBSCompliance!$D$2:$D$455, "*505*", HCBSCompliance!$G$2:$G$455,"*Completed*")  +COUNTIFS(HCBSCompliance!$I$2:$I$455,$A39, HCBSCompliance!$D$2:$D$455, "*510*", HCBSCompliance!$G$2:$G$455,"*Completed*")  +COUNTIFS(HCBSCompliance!$I$2:$I$455,$A39, HCBSCompliance!$D$2:$D$455, "*515*", HCBSCompliance!$G$2:$G$455,"*Completed*")  +COUNTIFS(HCBSCompliance!$I$2:$I$455,$A39, HCBSCompliance!$D$2:$D$455, "*855*", HCBSCompliance!$G$2:$G$455,"*Completed*")+COUNTIFS(HCBSCompliance!$I$2:$I$455,$A39, HCBSCompliance!$D$2:$D$455, "028", HCBSCompliance!$G$2:$G$455,"*Submitted*")  +COUNTIFS(HCBSCompliance!$I$2:$I$455,$A39, HCBSCompliance!$D$2:$D$455, "055", HCBSCompliance!$G$2:$G$455,"*Submitted*")  +COUNTIFS(HCBSCompliance!$I$2:$I$455,$A39, HCBSCompliance!$D$2:$D$455, "*63*", HCBSCompliance!$G$2:$G$455,"*Submitted*")  +COUNTIFS(HCBSCompliance!$I$2:$I$455,$A39, HCBSCompliance!$D$2:$D$455, "*475*", HCBSCompliance!$G$2:$G$455,"*Submitted*")  +COUNTIFS(HCBSCompliance!$I$2:$I$455,$A39, HCBSCompliance!$D$2:$D$455, "*505*", HCBSCompliance!$G$2:$G$455,"*Submitted*")  +COUNTIFS(HCBSCompliance!$I$2:$I$455,$A39, HCBSCompliance!$D$2:$D$455, "*510*", HCBSCompliance!$G$2:$G$455,"*Submitted*")  +COUNTIFS(HCBSCompliance!$I$2:$I$455,$A39, HCBSCompliance!$D$2:$D$455, "*515*", HCBSCompliance!$G$2:$G$455,"*Submitted*")  +COUNTIFS(HCBSCompliance!$I$2:$I$455,$A39, HCBSCompliance!$D$2:$D$455, "*855*", HCBSCompliance!$G$2:$G$455,"*Submitted*")</f>
        <v>0</v>
      </c>
      <c r="D39" s="56" t="str">
        <f t="shared" si="2"/>
        <v>n/a</v>
      </c>
      <c r="E39" s="56" t="str">
        <f>IFERROR((COUNTIFS(HCBSCompliance!$I$2:$I$455,$A39, HCBSCompliance!$D$2:$D$455, "028", HCBSCompliance!$FA$2:$FA$455,"*no*", HCBSCompliance!$G$2:$G$455, "*Completed*") + COUNTIFS(HCBSCompliance!$I$2:$I$455,$A39, HCBSCompliance!$D$2:$D$455, "055", HCBSCompliance!$FA$2:$FA$455,"*no*", HCBSCompliance!$G$2:$G$455, "*Completed*") + COUNTIFS(HCBSCompliance!$I$2:$I$455,$A39, HCBSCompliance!$D$2:$D$455, "*63*", HCBSCompliance!$FA$2:$FA$455,"*no*", HCBSCompliance!$G$2:$G$455, "*Completed*") + COUNTIFS(HCBSCompliance!$I$2:$I$455,$A39, HCBSCompliance!$D$2:$D$455, "*475*", HCBSCompliance!$FA$2:$FA$455,"*no*", HCBSCompliance!$G$2:$G$455, "*Completed*") + COUNTIFS(HCBSCompliance!$I$2:$I$455,$A39, HCBSCompliance!$D$2:$D$455, "*505*", HCBSCompliance!$FA$2:$FA$455,"*no*", HCBSCompliance!$G$2:$G$455, "*Completed*") + COUNTIFS(HCBSCompliance!$I$2:$I$455,$A39, HCBSCompliance!$D$2:$D$455, "*510*", HCBSCompliance!$FA$2:$FA$455,"*no*", HCBSCompliance!$G$2:$G$455, "*Completed*") + COUNTIFS(HCBSCompliance!$I$2:$I$455,$A39, HCBSCompliance!$D$2:$D$455, "*515*", HCBSCompliance!$FA$2:$FA$455,"*no*", HCBSCompliance!$G$2:$G$455, "*Completed*") + COUNTIFS(HCBSCompliance!$I$2:$I$455,$A39, HCBSCompliance!$D$2:$D$455, "*855*", HCBSCompliance!$FA$2:$FA$455,"*no*", HCBSCompliance!$G$2:$G$455, "*Completed*") +COUNTIFS(HCBSCompliance!$I$2:$I$455,$A39, HCBSCompliance!$D$2:$D$455, "028", HCBSCompliance!$FA$2:$FA$455,"*no*", HCBSCompliance!$G$2:$G$455, "*Submitted*") + COUNTIFS(HCBSCompliance!$I$2:$I$455,$A39, HCBSCompliance!$D$2:$D$455, "055", HCBSCompliance!$FA$2:$FA$455,"*no*", HCBSCompliance!$G$2:$G$455, "*Submitted*") + COUNTIFS(HCBSCompliance!$I$2:$I$455,$A39, HCBSCompliance!$D$2:$D$455, "*63*", HCBSCompliance!$FA$2:$FA$455,"*no*", HCBSCompliance!$G$2:$G$455, "*Submitted*") + COUNTIFS(HCBSCompliance!$I$2:$I$455,$A39, HCBSCompliance!$D$2:$D$455, "*475*", HCBSCompliance!$FA$2:$FA$455,"*no*", HCBSCompliance!$G$2:$G$455, "*Submitted*") + COUNTIFS(HCBSCompliance!$I$2:$I$455,$A39, HCBSCompliance!$D$2:$D$455, "*505*", HCBSCompliance!$FA$2:$FA$455,"*no*", HCBSCompliance!$G$2:$G$455, "*Submitted*") + COUNTIFS(HCBSCompliance!$I$2:$I$455,$A39, HCBSCompliance!$D$2:$D$455, "*510*", HCBSCompliance!$FA$2:$FA$455,"*no*", HCBSCompliance!$G$2:$G$455, "*Submitted*") + COUNTIFS(HCBSCompliance!$I$2:$I$455,$A39, HCBSCompliance!$D$2:$D$455, "*515*", HCBSCompliance!$FA$2:$FA$455,"*no*", HCBSCompliance!$G$2:$G$455, "*Submitted*") + COUNTIFS(HCBSCompliance!$I$2:$I$455,$A39, HCBSCompliance!$D$2:$D$455, "*855*", HCBSCompliance!$FA$2:$FA$455,"*no*", HCBSCompliance!$G$2:$G$455, "*Submitted*") ) / $C39, "n/a")</f>
        <v>n/a</v>
      </c>
      <c r="F39" s="56" t="str">
        <f>IFERROR((COUNTIFS(HCBSCompliance!$I$2:$I$455,$A39, HCBSCompliance!$D$2:$D$455, "028", HCBSCompliance!$FA$2:$FA$455,"*yes*", HCBSCompliance!$G$2:$G$455, "*Completed*") + COUNTIFS(HCBSCompliance!$I$2:$I$455,$A39, HCBSCompliance!$D$2:$D$455, "055", HCBSCompliance!$FA$2:$FA$455,"*yes*", HCBSCompliance!$G$2:$G$455, "*Completed*") + COUNTIFS(HCBSCompliance!$I$2:$I$455,$A39, HCBSCompliance!$D$2:$D$455, "*63*", HCBSCompliance!$FA$2:$FA$455,"*yes*", HCBSCompliance!$G$2:$G$455, "*Completed*") + COUNTIFS(HCBSCompliance!$I$2:$I$455,$A39, HCBSCompliance!$D$2:$D$455, "*475*", HCBSCompliance!$FA$2:$FA$455,"*yes*", HCBSCompliance!$G$2:$G$455, "*Completed*") + COUNTIFS(HCBSCompliance!$I$2:$I$455,$A39, HCBSCompliance!$D$2:$D$455, "*505*", HCBSCompliance!$FA$2:$FA$455,"*yes*", HCBSCompliance!$G$2:$G$455, "*Completed*") + COUNTIFS(HCBSCompliance!$I$2:$I$455,$A39, HCBSCompliance!$D$2:$D$455, "*510*", HCBSCompliance!$FA$2:$FA$455,"*yes*", HCBSCompliance!$G$2:$G$455, "*Completed*") + COUNTIFS(HCBSCompliance!$I$2:$I$455,$A39, HCBSCompliance!$D$2:$D$455, "*515*", HCBSCompliance!$FA$2:$FA$455,"*yes*", HCBSCompliance!$G$2:$G$455, "*Completed*") + COUNTIFS(HCBSCompliance!$I$2:$I$455,$A39, HCBSCompliance!$D$2:$D$455, "*855*", HCBSCompliance!$FA$2:$FA$455,"*yes*", HCBSCompliance!$G$2:$G$455, "*Completed*") +COUNTIFS(HCBSCompliance!$I$2:$I$455,$A39, HCBSCompliance!$D$2:$D$455, "028", HCBSCompliance!$FA$2:$FA$455,"*yes*", HCBSCompliance!$G$2:$G$455, "*Submitted*") + COUNTIFS(HCBSCompliance!$I$2:$I$455,$A39, HCBSCompliance!$D$2:$D$455, "055", HCBSCompliance!$FA$2:$FA$455,"*yes*", HCBSCompliance!$G$2:$G$455, "*Submitted*") + COUNTIFS(HCBSCompliance!$I$2:$I$455,$A39, HCBSCompliance!$D$2:$D$455, "*63*", HCBSCompliance!$FA$2:$FA$455,"*yes*", HCBSCompliance!$G$2:$G$455, "*Submitted*") + COUNTIFS(HCBSCompliance!$I$2:$I$455,$A39, HCBSCompliance!$D$2:$D$455, "*475*", HCBSCompliance!$FA$2:$FA$455,"*yes*", HCBSCompliance!$G$2:$G$455, "*Submitted*") + COUNTIFS(HCBSCompliance!$I$2:$I$455,$A39, HCBSCompliance!$D$2:$D$455, "*505*", HCBSCompliance!$FA$2:$FA$455,"*yes*", HCBSCompliance!$G$2:$G$455, "*Submitted*") + COUNTIFS(HCBSCompliance!$I$2:$I$455,$A39, HCBSCompliance!$D$2:$D$455, "*510*", HCBSCompliance!$FA$2:$FA$455,"*yes*", HCBSCompliance!$G$2:$G$455, "*Submitted*") + COUNTIFS(HCBSCompliance!$I$2:$I$455,$A39, HCBSCompliance!$D$2:$D$455, "*515*", HCBSCompliance!$FA$2:$FA$455,"*yes*", HCBSCompliance!$G$2:$G$455, "*Submitted*") + COUNTIFS(HCBSCompliance!$I$2:$I$455,$A39, HCBSCompliance!$D$2:$D$455, "*855*", HCBSCompliance!$FA$2:$FA$455,"*yes*", HCBSCompliance!$G$2:$G$455, "*Submitted*") ) / $C39, "n/a")</f>
        <v>n/a</v>
      </c>
      <c r="G39" s="56" t="str">
        <f>IFERROR((COUNTIFS(HCBSCompliance!$D$2:$D$455, "028", HCBSCompliance!$I$2:$I$455, $A39, HCBSCompliance!$G$2:$G$455, "*Completed*", HCBSCompliance!$FE$2:$FE$455, "TRUE") + COUNTIFS(HCBSCompliance!$D$2:$D$455, "055", HCBSCompliance!$I$2:$I$455, $A39, HCBSCompliance!$G$2:$G$455, "*Completed*", HCBSCompliance!$FE$2:$FE$455, "TRUE") + COUNTIFS(HCBSCompliance!$D$2:$D$455, "*63*", HCBSCompliance!$I$2:$I$455, $A39, HCBSCompliance!$G$2:$G$455, "*Completed*", HCBSCompliance!$FE$2:$FE$455, "TRUE") + COUNTIFS(HCBSCompliance!$D$2:$D$455, "*475*", HCBSCompliance!$I$2:$I$455, $A39, HCBSCompliance!$G$2:$G$455, "*Completed*", HCBSCompliance!$FE$2:$FE$455, "TRUE") + COUNTIFS(HCBSCompliance!$D$2:$D$455, "*505*", HCBSCompliance!$I$2:$I$455, $A39, HCBSCompliance!$G$2:$G$455, "*Completed*", HCBSCompliance!$FE$2:$FE$455, "TRUE") + COUNTIFS(HCBSCompliance!$D$2:$D$455, "*510*", HCBSCompliance!$I$2:$I$455, $A39, HCBSCompliance!$G$2:$G$455, "*Completed*", HCBSCompliance!$FE$2:$FE$455, "TRUE") + COUNTIFS(HCBSCompliance!$D$2:$D$455, "*515*", HCBSCompliance!$I$2:$I$455, $A39, HCBSCompliance!$G$2:$G$455, "*Completed*", HCBSCompliance!$FE$2:$FE$455, "TRUE") + COUNTIFS(HCBSCompliance!$D$2:$D$455, "*855*", HCBSCompliance!$I$2:$I$455, $A39, HCBSCompliance!$G$2:$G$455, "*Submitted*", HCBSCompliance!$FE$2:$FE$455, "TRUE") +COUNTIFS(HCBSCompliance!$D$2:$D$455, "028", HCBSCompliance!$I$2:$I$455, $A39, HCBSCompliance!$G$2:$G$455, "*Submitted*", HCBSCompliance!$FE$2:$FE$455, "TRUE") + COUNTIFS(HCBSCompliance!$D$2:$D$455, "055", HCBSCompliance!$I$2:$I$455, $A39, HCBSCompliance!$G$2:$G$455, "*Submitted*", HCBSCompliance!$FE$2:$FE$455, "TRUE") + COUNTIFS(HCBSCompliance!$D$2:$D$455, "*63*", HCBSCompliance!$I$2:$I$455, $A39, HCBSCompliance!$G$2:$G$455, "*Submitted*", HCBSCompliance!$FE$2:$FE$455, "TRUE") + COUNTIFS(HCBSCompliance!$D$2:$D$455, "*475*", HCBSCompliance!$I$2:$I$455, $A39, HCBSCompliance!$G$2:$G$455, "*Submitted*", HCBSCompliance!$FE$2:$FE$455, "TRUE") + COUNTIFS(HCBSCompliance!$D$2:$D$455, "*505*", HCBSCompliance!$I$2:$I$455, $A39, HCBSCompliance!$G$2:$G$455, "*Submitted*", HCBSCompliance!$FE$2:$FE$455, "TRUE") + COUNTIFS(HCBSCompliance!$D$2:$D$455, "*510*", HCBSCompliance!$I$2:$I$455, $A39, HCBSCompliance!$G$2:$G$455, "*Submitted*", HCBSCompliance!$FE$2:$FE$455, "TRUE") + COUNTIFS(HCBSCompliance!$D$2:$D$455, "*515*", HCBSCompliance!$I$2:$I$455, $A39, HCBSCompliance!$G$2:$G$455, "*Submitted*", HCBSCompliance!$FE$2:$FE$455, "TRUE") + COUNTIFS(HCBSCompliance!$D$2:$D$455, "*855*", HCBSCompliance!$I$2:$I$455, $A39, HCBSCompliance!$G$2:$G$455, "*Submitted*", HCBSCompliance!$FE$2:$FE$455, "TRUE"))    /  $C39, "n/a")</f>
        <v>n/a</v>
      </c>
      <c r="H39" s="56"/>
      <c r="I39" s="55">
        <f>COUNTIFS(HCBSCompliance!$I$2:$I$455,$A39, HCBSCompliance!$D$2:$D$455, "028", HCBSCompliance!$G$2:$G$455,"*Completed*", HCBSCompliance!$BC$2:$BC$455,"*Partially*")   + COUNTIFS(HCBSCompliance!$I$2:$I$455,$A39, HCBSCompliance!$D$2:$D$455, "055", HCBSCompliance!$G$2:$G$455,"*Completed*", HCBSCompliance!$BC$2:$BC$455,"*Partially*")   + COUNTIFS(HCBSCompliance!$I$2:$I$455,$A39, HCBSCompliance!$D$2:$D$455, "*63*", HCBSCompliance!$G$2:$G$455,"*Completed*", HCBSCompliance!$BC$2:$BC$455,"*Partially*")   + COUNTIFS(HCBSCompliance!$I$2:$I$455,$A39, HCBSCompliance!$D$2:$D$455, "*475*", HCBSCompliance!$G$2:$G$455,"*Completed*", HCBSCompliance!$BC$2:$BC$455,"*Partially*")   + COUNTIFS(HCBSCompliance!$I$2:$I$455,$A39, HCBSCompliance!$D$2:$D$455, "*505*", HCBSCompliance!$G$2:$G$455,"*Completed*", HCBSCompliance!$BC$2:$BC$455,"*Partially*") + COUNTIFS(HCBSCompliance!$I$2:$I$455,$A39, HCBSCompliance!$D$2:$D$455, "*510*", HCBSCompliance!$G$2:$G$455,"*Completed*", HCBSCompliance!$BC$2:$BC$455,"*Partially*") + COUNTIFS(HCBSCompliance!$I$2:$I$455,$A39, HCBSCompliance!$D$2:$D$455, "*515*", HCBSCompliance!$G$2:$G$455,"*Completed*", HCBSCompliance!$BC$2:$BC$455,"*Partially*") + COUNTIFS(HCBSCompliance!$I$2:$I$455,$A39, HCBSCompliance!$D$2:$D$455, "*855*", HCBSCompliance!$G$2:$G$455,"*Completed*", HCBSCompliance!$BC$2:$BC$455,"*Partially*")+ COUNTIFS(HCBSCompliance!$I$2:$I$455,$A39, HCBSCompliance!$D$2:$D$455, "028", HCBSCompliance!$G$2:$G$455,"*Submitted*", HCBSCompliance!$BC$2:$BC$455,"*Partially*") + COUNTIFS(HCBSCompliance!$I$2:$I$455,$A39, HCBSCompliance!$D$2:$D$455, "055", HCBSCompliance!$G$2:$G$455,"*Submitted*", HCBSCompliance!$BC$2:$BC$455,"*Partially*") + COUNTIFS(HCBSCompliance!$I$2:$I$455,$A39, HCBSCompliance!$D$2:$D$455, "*63*", HCBSCompliance!$G$2:$G$455,"*Submitted*", HCBSCompliance!$BC$2:$BC$455,"*Partially*") + COUNTIFS(HCBSCompliance!$I$2:$I$455,$A39, HCBSCompliance!$D$2:$D$455, "*475*", HCBSCompliance!$G$2:$G$455,"*Submitted*", HCBSCompliance!$BC$2:$BC$455,"*Partially*") + COUNTIFS(HCBSCompliance!$I$2:$I$455,$A39, HCBSCompliance!$D$2:$D$455, "*505*", HCBSCompliance!$G$2:$G$455,"*Submitted*", HCBSCompliance!$BC$2:$BC$455,"*Partially*") + COUNTIFS(HCBSCompliance!$I$2:$I$455,$A39, HCBSCompliance!$D$2:$D$455, "*510*", HCBSCompliance!$G$2:$G$455,"*Submitted*", HCBSCompliance!$BC$2:$BC$455,"*Partially*") + COUNTIFS(HCBSCompliance!$I$2:$I$455,$A39, HCBSCompliance!$D$2:$D$455, "*515*", HCBSCompliance!$G$2:$G$455,"*Submitted*", HCBSCompliance!$BC$2:$BC$455,"*Partially*")+ COUNTIFS(HCBSCompliance!$I$2:$I$455,$A39, HCBSCompliance!$D$2:$D$455, "*855*", HCBSCompliance!$G$2:$G$455,"*Submitted*", HCBSCompliance!$BC$2:$BC$455,"*Partially*")  + COUNTIFS(HCBSCompliance!$I$2:$I$455,$A39, HCBSCompliance!$D$2:$D$455, "028", HCBSCompliance!$G$2:$G$455,"*Completed*", HCBSCompliance!$BC$2:$BC$455,"*NotMet*")   + COUNTIFS(HCBSCompliance!$I$2:$I$455,$A39, HCBSCompliance!$D$2:$D$455, "055", HCBSCompliance!$G$2:$G$455,"*Completed*", HCBSCompliance!$BC$2:$BC$455,"*NotMet*")   + COUNTIFS(HCBSCompliance!$I$2:$I$455,$A39, HCBSCompliance!$D$2:$D$455, "*63*", HCBSCompliance!$G$2:$G$455,"*Completed*", HCBSCompliance!$BC$2:$BC$455,"*NotMet*")   + COUNTIFS(HCBSCompliance!$I$2:$I$455,$A39, HCBSCompliance!$D$2:$D$455, "*475*", HCBSCompliance!$G$2:$G$455,"*Completed*", HCBSCompliance!$BC$2:$BC$455,"*NotMet*")   + COUNTIFS(HCBSCompliance!$I$2:$I$455,$A39, HCBSCompliance!$D$2:$D$455, "*505*", HCBSCompliance!$G$2:$G$455,"*Completed*", HCBSCompliance!$BC$2:$BC$455,"*NotMet*") + COUNTIFS(HCBSCompliance!$I$2:$I$455,$A39, HCBSCompliance!$D$2:$D$455, "*510*", HCBSCompliance!$G$2:$G$455,"*Completed*", HCBSCompliance!$BC$2:$BC$455,"*NotMet*") + COUNTIFS(HCBSCompliance!$I$2:$I$455,$A39, HCBSCompliance!$D$2:$D$455, "*515*", HCBSCompliance!$G$2:$G$455,"*Completed*", HCBSCompliance!$BC$2:$BC$455,"*NotMet*") + COUNTIFS(HCBSCompliance!$I$2:$I$455,$A39, HCBSCompliance!$D$2:$D$455, "*855*", HCBSCompliance!$G$2:$G$455,"*Completed*", HCBSCompliance!$BC$2:$BC$455,"*NotMet*")+ COUNTIFS(HCBSCompliance!$I$2:$I$455,$A39, HCBSCompliance!$D$2:$D$455, "028", HCBSCompliance!$G$2:$G$455,"*Submitted*", HCBSCompliance!$BC$2:$BC$455,"*NotMet*") + COUNTIFS(HCBSCompliance!$I$2:$I$455,$A39, HCBSCompliance!$D$2:$D$455, "055", HCBSCompliance!$G$2:$G$455,"*Submitted*", HCBSCompliance!$BC$2:$BC$455,"*NotMet*") + COUNTIFS(HCBSCompliance!$I$2:$I$455,$A39, HCBSCompliance!$D$2:$D$455, "*63*", HCBSCompliance!$G$2:$G$455,"*Submitted*", HCBSCompliance!$BC$2:$BC$455,"*NotMet*") + COUNTIFS(HCBSCompliance!$I$2:$I$455,$A39, HCBSCompliance!$D$2:$D$455, "*475*", HCBSCompliance!$G$2:$G$455,"*Submitted*", HCBSCompliance!$BC$2:$BC$455,"*NotMet*") + COUNTIFS(HCBSCompliance!$I$2:$I$455,$A39, HCBSCompliance!$D$2:$D$455, "*505*", HCBSCompliance!$G$2:$G$455,"*Submitted*", HCBSCompliance!$BC$2:$BC$455,"*NotMet*") + COUNTIFS(HCBSCompliance!$I$2:$I$455,$A39, HCBSCompliance!$D$2:$D$455, "*510*", HCBSCompliance!$G$2:$G$455,"*Submitted*", HCBSCompliance!$BC$2:$BC$455,"*NotMet*") + COUNTIFS(HCBSCompliance!$I$2:$I$455,$A39, HCBSCompliance!$D$2:$D$455, "*515*", HCBSCompliance!$G$2:$G$455,"*Submitted*", HCBSCompliance!$BC$2:$BC$455,"*NotMet*")+ COUNTIFS(HCBSCompliance!$I$2:$I$455,$A39, HCBSCompliance!$D$2:$D$455, "*855*", HCBSCompliance!$G$2:$G$455,"*Submitted*", HCBSCompliance!$BC$2:$BC$455,"*NotMet*")</f>
        <v>0</v>
      </c>
      <c r="J39" s="55">
        <f>COUNTIFS(HCBSCompliance!$I$2:$I$455,$A39, HCBSCompliance!$D$2:$D$455, "028", HCBSCompliance!$G$2:$G$455,"*Completed*", HCBSCompliance!$BI$2:$BI$455,"*No*")   + COUNTIFS(HCBSCompliance!$I$2:$I$455,$A39, HCBSCompliance!$D$2:$D$455, "055", HCBSCompliance!$G$2:$G$455,"*Completed*", HCBSCompliance!$BI$2:$BI$455,"*No*")   + COUNTIFS(HCBSCompliance!$I$2:$I$455,$A39, HCBSCompliance!$D$2:$D$455, "*63*", HCBSCompliance!$G$2:$G$455,"*Completed*", HCBSCompliance!$BI$2:$BI$455,"*No*")   + COUNTIFS(HCBSCompliance!$I$2:$I$455,$A39, HCBSCompliance!$D$2:$D$455, "*475*", HCBSCompliance!$G$2:$G$455,"*Completed*", HCBSCompliance!$BI$2:$BI$455,"*No*")   + COUNTIFS(HCBSCompliance!$I$2:$I$455,$A39, HCBSCompliance!$D$2:$D$455, "*505*", HCBSCompliance!$G$2:$G$455,"*Completed*", HCBSCompliance!$BI$2:$BI$455,"*No*") + COUNTIFS(HCBSCompliance!$I$2:$I$455,$A39, HCBSCompliance!$D$2:$D$455, "*510*", HCBSCompliance!$G$2:$G$455,"*Completed*", HCBSCompliance!$BI$2:$BI$455,"*No*") + COUNTIFS(HCBSCompliance!$I$2:$I$455,$A39, HCBSCompliance!$D$2:$D$455, "*515*", HCBSCompliance!$G$2:$G$455,"*Completed*", HCBSCompliance!$BI$2:$BI$455,"*No*") + COUNTIFS(HCBSCompliance!$I$2:$I$455,$A39, HCBSCompliance!$D$2:$D$455, "*855*", HCBSCompliance!$G$2:$G$455,"*Completed*", HCBSCompliance!$BI$2:$BI$455,"*No*")+ COUNTIFS(HCBSCompliance!$I$2:$I$455,$A39, HCBSCompliance!$D$2:$D$455, "028", HCBSCompliance!$G$2:$G$455,"*Submitted*", HCBSCompliance!$BI$2:$BI$455,"*No*") + COUNTIFS(HCBSCompliance!$I$2:$I$455,$A39, HCBSCompliance!$D$2:$D$455, "055", HCBSCompliance!$G$2:$G$455,"*Submitted*", HCBSCompliance!$BI$2:$BI$455,"*No*") + COUNTIFS(HCBSCompliance!$I$2:$I$455,$A39, HCBSCompliance!$D$2:$D$455, "*63*", HCBSCompliance!$G$2:$G$455,"*Submitted*", HCBSCompliance!$BI$2:$BI$455,"*No*") + COUNTIFS(HCBSCompliance!$I$2:$I$455,$A39, HCBSCompliance!$D$2:$D$455, "*475*", HCBSCompliance!$G$2:$G$455,"*Submitted*", HCBSCompliance!$BI$2:$BI$455,"*No*") + COUNTIFS(HCBSCompliance!$I$2:$I$455,$A39, HCBSCompliance!$D$2:$D$455, "*505*", HCBSCompliance!$G$2:$G$455,"*Submitted*", HCBSCompliance!$BI$2:$BI$455,"*No*") + COUNTIFS(HCBSCompliance!$I$2:$I$455,$A39, HCBSCompliance!$D$2:$D$455, "*510*", HCBSCompliance!$G$2:$G$455,"*Submitted*", HCBSCompliance!$BI$2:$BI$455,"*No*") + COUNTIFS(HCBSCompliance!$I$2:$I$455,$A39, HCBSCompliance!$D$2:$D$455, "*515*", HCBSCompliance!$G$2:$G$455,"*Submitted*", HCBSCompliance!$BI$2:$BI$455,"*No*")+ COUNTIFS(HCBSCompliance!$I$2:$I$455,$A39, HCBSCompliance!$D$2:$D$455, "*855*", HCBSCompliance!$G$2:$G$455,"*Submitted*", HCBSCompliance!$BI$2:$BI$455,"*No*")  + COUNTIFS(HCBSCompliance!$I$2:$I$455,$A39, HCBSCompliance!$D$2:$D$455, "028", HCBSCompliance!$G$2:$G$455,"*Completed*", HCBSCompliance!$BI$2:$BI$455,"*No*")   + COUNTIFS(HCBSCompliance!$I$2:$I$455,$A39, HCBSCompliance!$D$2:$D$455, "055", HCBSCompliance!$G$2:$G$455,"*Completed*", HCBSCompliance!$BI$2:$BI$455,"*No*")   + COUNTIFS(HCBSCompliance!$I$2:$I$455,$A39, HCBSCompliance!$D$2:$D$455, "*63*", HCBSCompliance!$G$2:$G$455,"*Completed*", HCBSCompliance!$BI$2:$BI$455,"*No*")   + COUNTIFS(HCBSCompliance!$I$2:$I$455,$A39, HCBSCompliance!$D$2:$D$455, "*475*", HCBSCompliance!$G$2:$G$455,"*Completed*", HCBSCompliance!$BI$2:$BI$455,"*No*")   + COUNTIFS(HCBSCompliance!$I$2:$I$455,$A39, HCBSCompliance!$D$2:$D$455, "*505*", HCBSCompliance!$G$2:$G$455,"*Completed*", HCBSCompliance!$BI$2:$BI$455,"*No*") + COUNTIFS(HCBSCompliance!$I$2:$I$455,$A39, HCBSCompliance!$D$2:$D$455, "*510*", HCBSCompliance!$G$2:$G$455,"*Completed*", HCBSCompliance!$BI$2:$BI$455,"*No*") + COUNTIFS(HCBSCompliance!$I$2:$I$455,$A39, HCBSCompliance!$D$2:$D$455, "*515*", HCBSCompliance!$G$2:$G$455,"*Completed*", HCBSCompliance!$BI$2:$BI$455,"*No*") + COUNTIFS(HCBSCompliance!$I$2:$I$455,$A39, HCBSCompliance!$D$2:$D$455, "*855*", HCBSCompliance!$G$2:$G$455,"*Completed*", HCBSCompliance!$BI$2:$BI$455,"*No*")+ COUNTIFS(HCBSCompliance!$I$2:$I$455,$A39, HCBSCompliance!$D$2:$D$455, "028", HCBSCompliance!$G$2:$G$455,"*Submitted*", HCBSCompliance!$BI$2:$BI$455,"*No*") + COUNTIFS(HCBSCompliance!$I$2:$I$455,$A39, HCBSCompliance!$D$2:$D$455, "055", HCBSCompliance!$G$2:$G$455,"*Submitted*", HCBSCompliance!$BI$2:$BI$455,"*No*") + COUNTIFS(HCBSCompliance!$I$2:$I$455,$A39, HCBSCompliance!$D$2:$D$455, "*63*", HCBSCompliance!$G$2:$G$455,"*Submitted*", HCBSCompliance!$BI$2:$BI$455,"*No*") + COUNTIFS(HCBSCompliance!$I$2:$I$455,$A39, HCBSCompliance!$D$2:$D$455, "*475*", HCBSCompliance!$G$2:$G$455,"*Submitted*", HCBSCompliance!$BI$2:$BI$455,"*No*") + COUNTIFS(HCBSCompliance!$I$2:$I$455,$A39, HCBSCompliance!$D$2:$D$455, "*505*", HCBSCompliance!$G$2:$G$455,"*Submitted*", HCBSCompliance!$BI$2:$BI$455,"*No*") + COUNTIFS(HCBSCompliance!$I$2:$I$455,$A39, HCBSCompliance!$D$2:$D$455, "*510*", HCBSCompliance!$G$2:$G$455,"*Submitted*", HCBSCompliance!$BI$2:$BI$455,"*No*") + COUNTIFS(HCBSCompliance!$I$2:$I$455,$A39, HCBSCompliance!$D$2:$D$455, "*515*", HCBSCompliance!$G$2:$G$455,"*Submitted*", HCBSCompliance!$BI$2:$BI$455,"*No*")+ COUNTIFS(HCBSCompliance!$I$2:$I$455,$A39, HCBSCompliance!$D$2:$D$455, "*855*", HCBSCompliance!$G$2:$G$455,"*Submitted*", HCBSCompliance!$BI$2:$BI$455,"*No*")</f>
        <v>0</v>
      </c>
      <c r="K39" s="55">
        <f>COUNTIFS(HCBSCompliance!$I$2:$I$455,$A39, HCBSCompliance!$D$2:$D$455, "028", HCBSCompliance!$G$2:$G$455,"*Completed*", HCBSCompliance!$CK$2:$CK$455,"*No*")   + COUNTIFS(HCBSCompliance!$I$2:$I$455,$A39, HCBSCompliance!$D$2:$D$455, "055", HCBSCompliance!$G$2:$G$455,"*Completed*", HCBSCompliance!$CK$2:$CK$455,"*No*")   + COUNTIFS(HCBSCompliance!$I$2:$I$455,$A39, HCBSCompliance!$D$2:$D$455, "*63*", HCBSCompliance!$G$2:$G$455,"*Completed*", HCBSCompliance!$CK$2:$CK$455,"*No*")   + COUNTIFS(HCBSCompliance!$I$2:$I$455,$A39, HCBSCompliance!$D$2:$D$455, "*475*", HCBSCompliance!$G$2:$G$455,"*Completed*", HCBSCompliance!$CK$2:$CK$455,"*No*")   + COUNTIFS(HCBSCompliance!$I$2:$I$455,$A39, HCBSCompliance!$D$2:$D$455, "*505*", HCBSCompliance!$G$2:$G$455,"*Completed*", HCBSCompliance!$CK$2:$CK$455,"*No*") + COUNTIFS(HCBSCompliance!$I$2:$I$455,$A39, HCBSCompliance!$D$2:$D$455, "*510*", HCBSCompliance!$G$2:$G$455,"*Completed*", HCBSCompliance!$CK$2:$CK$455,"*No*") + COUNTIFS(HCBSCompliance!$I$2:$I$455,$A39, HCBSCompliance!$D$2:$D$455, "*515*", HCBSCompliance!$G$2:$G$455,"*Completed*", HCBSCompliance!$CK$2:$CK$455,"*No*") + COUNTIFS(HCBSCompliance!$I$2:$I$455,$A39, HCBSCompliance!$D$2:$D$455, "*855*", HCBSCompliance!$G$2:$G$455,"*Completed*", HCBSCompliance!$CK$2:$CK$455,"*No*")+ COUNTIFS(HCBSCompliance!$I$2:$I$455,$A39, HCBSCompliance!$D$2:$D$455, "028", HCBSCompliance!$G$2:$G$455,"*Submitted*", HCBSCompliance!$CK$2:$CK$455,"*No*") + COUNTIFS(HCBSCompliance!$I$2:$I$455,$A39, HCBSCompliance!$D$2:$D$455, "055", HCBSCompliance!$G$2:$G$455,"*Submitted*", HCBSCompliance!$CK$2:$CK$455,"*No*") + COUNTIFS(HCBSCompliance!$I$2:$I$455,$A39, HCBSCompliance!$D$2:$D$455, "*63*", HCBSCompliance!$G$2:$G$455,"*Submitted*", HCBSCompliance!$CK$2:$CK$455,"*No*") + COUNTIFS(HCBSCompliance!$I$2:$I$455,$A39, HCBSCompliance!$D$2:$D$455, "*475*", HCBSCompliance!$G$2:$G$455,"*Submitted*", HCBSCompliance!$CK$2:$CK$455,"*No*") + COUNTIFS(HCBSCompliance!$I$2:$I$455,$A39, HCBSCompliance!$D$2:$D$455, "*505*", HCBSCompliance!$G$2:$G$455,"*Submitted*", HCBSCompliance!$CK$2:$CK$455,"*No*") + COUNTIFS(HCBSCompliance!$I$2:$I$455,$A39, HCBSCompliance!$D$2:$D$455, "*510*", HCBSCompliance!$G$2:$G$455,"*Submitted*", HCBSCompliance!$CK$2:$CK$455,"*No*") + COUNTIFS(HCBSCompliance!$I$2:$I$455,$A39, HCBSCompliance!$D$2:$D$455, "*515*", HCBSCompliance!$G$2:$G$455,"*Submitted*", HCBSCompliance!$CK$2:$CK$455,"*No*")+ COUNTIFS(HCBSCompliance!$I$2:$I$455,$A39, HCBSCompliance!$D$2:$D$455, "*855*", HCBSCompliance!$G$2:$G$455,"*Submitted*", HCBSCompliance!$CK$2:$CK$455,"*No*")  + COUNTIFS(HCBSCompliance!$I$2:$I$455,$A39, HCBSCompliance!$D$2:$D$455, "028", HCBSCompliance!$G$2:$G$455,"*Completed*", HCBSCompliance!$CK$2:$CK$455,"*No*")   + COUNTIFS(HCBSCompliance!$I$2:$I$455,$A39, HCBSCompliance!$D$2:$D$455, "055", HCBSCompliance!$G$2:$G$455,"*Completed*", HCBSCompliance!$CK$2:$CK$455,"*No*")   + COUNTIFS(HCBSCompliance!$I$2:$I$455,$A39, HCBSCompliance!$D$2:$D$455, "*63*", HCBSCompliance!$G$2:$G$455,"*Completed*", HCBSCompliance!$CK$2:$CK$455,"*No*")   + COUNTIFS(HCBSCompliance!$I$2:$I$455,$A39, HCBSCompliance!$D$2:$D$455, "*475*", HCBSCompliance!$G$2:$G$455,"*Completed*", HCBSCompliance!$CK$2:$CK$455,"*No*")   + COUNTIFS(HCBSCompliance!$I$2:$I$455,$A39, HCBSCompliance!$D$2:$D$455, "*505*", HCBSCompliance!$G$2:$G$455,"*Completed*", HCBSCompliance!$CK$2:$CK$455,"*No*") + COUNTIFS(HCBSCompliance!$I$2:$I$455,$A39, HCBSCompliance!$D$2:$D$455, "*510*", HCBSCompliance!$G$2:$G$455,"*Completed*", HCBSCompliance!$CK$2:$CK$455,"*No*") + COUNTIFS(HCBSCompliance!$I$2:$I$455,$A39, HCBSCompliance!$D$2:$D$455, "*515*", HCBSCompliance!$G$2:$G$455,"*Completed*", HCBSCompliance!$CK$2:$CK$455,"*No*") + COUNTIFS(HCBSCompliance!$I$2:$I$455,$A39, HCBSCompliance!$D$2:$D$455, "*855*", HCBSCompliance!$G$2:$G$455,"*Completed*", HCBSCompliance!$CK$2:$CK$455,"*No*")+ COUNTIFS(HCBSCompliance!$I$2:$I$455,$A39, HCBSCompliance!$D$2:$D$455, "028", HCBSCompliance!$G$2:$G$455,"*Submitted*", HCBSCompliance!$CK$2:$CK$455,"*No*") + COUNTIFS(HCBSCompliance!$I$2:$I$455,$A39, HCBSCompliance!$D$2:$D$455, "055", HCBSCompliance!$G$2:$G$455,"*Submitted*", HCBSCompliance!$CK$2:$CK$455,"*No*") + COUNTIFS(HCBSCompliance!$I$2:$I$455,$A39, HCBSCompliance!$D$2:$D$455, "*63*", HCBSCompliance!$G$2:$G$455,"*Submitted*", HCBSCompliance!$CK$2:$CK$455,"*No*") + COUNTIFS(HCBSCompliance!$I$2:$I$455,$A39, HCBSCompliance!$D$2:$D$455, "*475*", HCBSCompliance!$G$2:$G$455,"*Submitted*", HCBSCompliance!$CK$2:$CK$455,"*No*") + COUNTIFS(HCBSCompliance!$I$2:$I$455,$A39, HCBSCompliance!$D$2:$D$455, "*505*", HCBSCompliance!$G$2:$G$455,"*Submitted*", HCBSCompliance!$CK$2:$CK$455,"*No*") + COUNTIFS(HCBSCompliance!$I$2:$I$455,$A39, HCBSCompliance!$D$2:$D$455, "*510*", HCBSCompliance!$G$2:$G$455,"*Submitted*", HCBSCompliance!$CK$2:$CK$455,"*No*") + COUNTIFS(HCBSCompliance!$I$2:$I$455,$A39, HCBSCompliance!$D$2:$D$455, "*515*", HCBSCompliance!$G$2:$G$455,"*Submitted*", HCBSCompliance!$CK$2:$CK$455,"*No*")+ COUNTIFS(HCBSCompliance!$I$2:$I$455,$A39, HCBSCompliance!$D$2:$D$455, "*855*", HCBSCompliance!$G$2:$G$455,"*Submitted*", HCBSCompliance!$CK$2:$CK$455,"*No*")</f>
        <v>0</v>
      </c>
      <c r="L39" s="55">
        <f>COUNTIFS(HCBSCompliance!$I$2:$I$455,$A39, HCBSCompliance!$D$2:$D$455, "028", HCBSCompliance!$G$2:$G$455,"*Completed*", HCBSCompliance!$CY$2:$CY$455,"*No*")   + COUNTIFS(HCBSCompliance!$I$2:$I$455,$A39, HCBSCompliance!$D$2:$D$455, "055", HCBSCompliance!$G$2:$G$455,"*Completed*", HCBSCompliance!$CY$2:$CY$455,"*No*")   + COUNTIFS(HCBSCompliance!$I$2:$I$455,$A39, HCBSCompliance!$D$2:$D$455, "*63*", HCBSCompliance!$G$2:$G$455,"*Completed*", HCBSCompliance!$CY$2:$CY$455,"*No*")   + COUNTIFS(HCBSCompliance!$I$2:$I$455,$A39, HCBSCompliance!$D$2:$D$455, "*475*", HCBSCompliance!$G$2:$G$455,"*Completed*", HCBSCompliance!$CY$2:$CY$455,"*No*")   + COUNTIFS(HCBSCompliance!$I$2:$I$455,$A39, HCBSCompliance!$D$2:$D$455, "*505*", HCBSCompliance!$G$2:$G$455,"*Completed*", HCBSCompliance!$CY$2:$CY$455,"*No*") + COUNTIFS(HCBSCompliance!$I$2:$I$455,$A39, HCBSCompliance!$D$2:$D$455, "*510*", HCBSCompliance!$G$2:$G$455,"*Completed*", HCBSCompliance!$CY$2:$CY$455,"*No*") + COUNTIFS(HCBSCompliance!$I$2:$I$455,$A39, HCBSCompliance!$D$2:$D$455, "*515*", HCBSCompliance!$G$2:$G$455,"*Completed*", HCBSCompliance!$CY$2:$CY$455,"*No*") + COUNTIFS(HCBSCompliance!$I$2:$I$455,$A39, HCBSCompliance!$D$2:$D$455, "*855*", HCBSCompliance!$G$2:$G$455,"*Completed*", HCBSCompliance!$CY$2:$CY$455,"*No*")+ COUNTIFS(HCBSCompliance!$I$2:$I$455,$A39, HCBSCompliance!$D$2:$D$455, "028", HCBSCompliance!$G$2:$G$455,"*Submitted*", HCBSCompliance!$CY$2:$CY$455,"*No*") + COUNTIFS(HCBSCompliance!$I$2:$I$455,$A39, HCBSCompliance!$D$2:$D$455, "055", HCBSCompliance!$G$2:$G$455,"*Submitted*", HCBSCompliance!$CY$2:$CY$455,"*No*") + COUNTIFS(HCBSCompliance!$I$2:$I$455,$A39, HCBSCompliance!$D$2:$D$455, "*63*", HCBSCompliance!$G$2:$G$455,"*Submitted*", HCBSCompliance!$CY$2:$CY$455,"*No*") + COUNTIFS(HCBSCompliance!$I$2:$I$455,$A39, HCBSCompliance!$D$2:$D$455, "*475*", HCBSCompliance!$G$2:$G$455,"*Submitted*", HCBSCompliance!$CY$2:$CY$455,"*No*") + COUNTIFS(HCBSCompliance!$I$2:$I$455,$A39, HCBSCompliance!$D$2:$D$455, "*505*", HCBSCompliance!$G$2:$G$455,"*Submitted*", HCBSCompliance!$CY$2:$CY$455,"*No*") + COUNTIFS(HCBSCompliance!$I$2:$I$455,$A39, HCBSCompliance!$D$2:$D$455, "*510*", HCBSCompliance!$G$2:$G$455,"*Submitted*", HCBSCompliance!$CY$2:$CY$455,"*No*") + COUNTIFS(HCBSCompliance!$I$2:$I$455,$A39, HCBSCompliance!$D$2:$D$455, "*515*", HCBSCompliance!$G$2:$G$455,"*Submitted*", HCBSCompliance!$CY$2:$CY$455,"*No*")+ COUNTIFS(HCBSCompliance!$I$2:$I$455,$A39, HCBSCompliance!$D$2:$D$455, "*855*", HCBSCompliance!$G$2:$G$455,"*Submitted*", HCBSCompliance!$CY$2:$CY$455,"*No*")  + COUNTIFS(HCBSCompliance!$I$2:$I$455,$A39, HCBSCompliance!$D$2:$D$455, "028", HCBSCompliance!$G$2:$G$455,"*Completed*", HCBSCompliance!$CY$2:$CY$455,"*No*")   + COUNTIFS(HCBSCompliance!$I$2:$I$455,$A39, HCBSCompliance!$D$2:$D$455, "055", HCBSCompliance!$G$2:$G$455,"*Completed*", HCBSCompliance!$CY$2:$CY$455,"*No*")   + COUNTIFS(HCBSCompliance!$I$2:$I$455,$A39, HCBSCompliance!$D$2:$D$455, "*63*", HCBSCompliance!$G$2:$G$455,"*Completed*", HCBSCompliance!$CY$2:$CY$455,"*No*")   + COUNTIFS(HCBSCompliance!$I$2:$I$455,$A39, HCBSCompliance!$D$2:$D$455, "*475*", HCBSCompliance!$G$2:$G$455,"*Completed*", HCBSCompliance!$CY$2:$CY$455,"*No*")   + COUNTIFS(HCBSCompliance!$I$2:$I$455,$A39, HCBSCompliance!$D$2:$D$455, "*505*", HCBSCompliance!$G$2:$G$455,"*Completed*", HCBSCompliance!$CY$2:$CY$455,"*No*") + COUNTIFS(HCBSCompliance!$I$2:$I$455,$A39, HCBSCompliance!$D$2:$D$455, "*510*", HCBSCompliance!$G$2:$G$455,"*Completed*", HCBSCompliance!$CY$2:$CY$455,"*No*") + COUNTIFS(HCBSCompliance!$I$2:$I$455,$A39, HCBSCompliance!$D$2:$D$455, "*515*", HCBSCompliance!$G$2:$G$455,"*Completed*", HCBSCompliance!$CY$2:$CY$455,"*No*") + COUNTIFS(HCBSCompliance!$I$2:$I$455,$A39, HCBSCompliance!$D$2:$D$455, "*855*", HCBSCompliance!$G$2:$G$455,"*Completed*", HCBSCompliance!$CY$2:$CY$455,"*No*")+ COUNTIFS(HCBSCompliance!$I$2:$I$455,$A39, HCBSCompliance!$D$2:$D$455, "028", HCBSCompliance!$G$2:$G$455,"*Submitted*", HCBSCompliance!$CY$2:$CY$455,"*No*") + COUNTIFS(HCBSCompliance!$I$2:$I$455,$A39, HCBSCompliance!$D$2:$D$455, "055", HCBSCompliance!$G$2:$G$455,"*Submitted*", HCBSCompliance!$CY$2:$CY$455,"*No*") + COUNTIFS(HCBSCompliance!$I$2:$I$455,$A39, HCBSCompliance!$D$2:$D$455, "*63*", HCBSCompliance!$G$2:$G$455,"*Submitted*", HCBSCompliance!$CY$2:$CY$455,"*No*") + COUNTIFS(HCBSCompliance!$I$2:$I$455,$A39, HCBSCompliance!$D$2:$D$455, "*475*", HCBSCompliance!$G$2:$G$455,"*Submitted*", HCBSCompliance!$CY$2:$CY$455,"*No*") + COUNTIFS(HCBSCompliance!$I$2:$I$455,$A39, HCBSCompliance!$D$2:$D$455, "*505*", HCBSCompliance!$G$2:$G$455,"*Submitted*", HCBSCompliance!$CY$2:$CY$455,"*No*") + COUNTIFS(HCBSCompliance!$I$2:$I$455,$A39, HCBSCompliance!$D$2:$D$455, "*510*", HCBSCompliance!$G$2:$G$455,"*Submitted*", HCBSCompliance!$CY$2:$CY$455,"*No*") + COUNTIFS(HCBSCompliance!$I$2:$I$455,$A39, HCBSCompliance!$D$2:$D$455, "*515*", HCBSCompliance!$G$2:$G$455,"*Submitted*", HCBSCompliance!$CY$2:$CY$455,"*No*")+ COUNTIFS(HCBSCompliance!$I$2:$I$455,$A39, HCBSCompliance!$D$2:$D$455, "*855*", HCBSCompliance!$G$2:$G$455,"*Submitted*", HCBSCompliance!$CY$2:$CY$455,"*No*")</f>
        <v>0</v>
      </c>
      <c r="M39" s="55">
        <f>COUNTIFS(HCBSCompliance!$I$2:$I$455,$A39, HCBSCompliance!$D$2:$D$455, "028", HCBSCompliance!$G$2:$G$455,"*Completed*", HCBSCompliance!$DI$2:$DI$455,"*No*")   + COUNTIFS(HCBSCompliance!$I$2:$I$455,$A39, HCBSCompliance!$D$2:$D$455, "055", HCBSCompliance!$G$2:$G$455,"*Completed*", HCBSCompliance!$DI$2:$DI$455,"*No*")   + COUNTIFS(HCBSCompliance!$I$2:$I$455,$A39, HCBSCompliance!$D$2:$D$455, "*63*", HCBSCompliance!$G$2:$G$455,"*Completed*", HCBSCompliance!$DI$2:$DI$455,"*No*")   + COUNTIFS(HCBSCompliance!$I$2:$I$455,$A39, HCBSCompliance!$D$2:$D$455, "*475*", HCBSCompliance!$G$2:$G$455,"*Completed*", HCBSCompliance!$DI$2:$DI$455,"*No*")   + COUNTIFS(HCBSCompliance!$I$2:$I$455,$A39, HCBSCompliance!$D$2:$D$455, "*505*", HCBSCompliance!$G$2:$G$455,"*Completed*", HCBSCompliance!$DI$2:$DI$455,"*No*") + COUNTIFS(HCBSCompliance!$I$2:$I$455,$A39, HCBSCompliance!$D$2:$D$455, "*510*", HCBSCompliance!$G$2:$G$455,"*Completed*", HCBSCompliance!$DI$2:$DI$455,"*No*") + COUNTIFS(HCBSCompliance!$I$2:$I$455,$A39, HCBSCompliance!$D$2:$D$455, "*515*", HCBSCompliance!$G$2:$G$455,"*Completed*", HCBSCompliance!$DI$2:$DI$455,"*No*") + COUNTIFS(HCBSCompliance!$I$2:$I$455,$A39, HCBSCompliance!$D$2:$D$455, "*855*", HCBSCompliance!$G$2:$G$455,"*Completed*", HCBSCompliance!$DI$2:$DI$455,"*No*")+ COUNTIFS(HCBSCompliance!$I$2:$I$455,$A39, HCBSCompliance!$D$2:$D$455, "028", HCBSCompliance!$G$2:$G$455,"*Submitted*", HCBSCompliance!$DI$2:$DI$455,"*No*") + COUNTIFS(HCBSCompliance!$I$2:$I$455,$A39, HCBSCompliance!$D$2:$D$455, "055", HCBSCompliance!$G$2:$G$455,"*Submitted*", HCBSCompliance!$DI$2:$DI$455,"*No*") + COUNTIFS(HCBSCompliance!$I$2:$I$455,$A39, HCBSCompliance!$D$2:$D$455, "*63*", HCBSCompliance!$G$2:$G$455,"*Submitted*", HCBSCompliance!$DI$2:$DI$455,"*No*") + COUNTIFS(HCBSCompliance!$I$2:$I$455,$A39, HCBSCompliance!$D$2:$D$455, "*475*", HCBSCompliance!$G$2:$G$455,"*Submitted*", HCBSCompliance!$DI$2:$DI$455,"*No*") + COUNTIFS(HCBSCompliance!$I$2:$I$455,$A39, HCBSCompliance!$D$2:$D$455, "*505*", HCBSCompliance!$G$2:$G$455,"*Submitted*", HCBSCompliance!$DI$2:$DI$455,"*No*") + COUNTIFS(HCBSCompliance!$I$2:$I$455,$A39, HCBSCompliance!$D$2:$D$455, "*510*", HCBSCompliance!$G$2:$G$455,"*Submitted*", HCBSCompliance!$DI$2:$DI$455,"*No*") + COUNTIFS(HCBSCompliance!$I$2:$I$455,$A39, HCBSCompliance!$D$2:$D$455, "*515*", HCBSCompliance!$G$2:$G$455,"*Submitted*", HCBSCompliance!$DI$2:$DI$455,"*No*")+ COUNTIFS(HCBSCompliance!$I$2:$I$455,$A39, HCBSCompliance!$D$2:$D$455, "*855*", HCBSCompliance!$G$2:$G$455,"*Submitted*", HCBSCompliance!$DI$2:$DI$455,"*No*")  + COUNTIFS(HCBSCompliance!$I$2:$I$455,$A39, HCBSCompliance!$D$2:$D$455, "028", HCBSCompliance!$G$2:$G$455,"*Completed*", HCBSCompliance!$DI$2:$DI$455,"*No*")   + COUNTIFS(HCBSCompliance!$I$2:$I$455,$A39, HCBSCompliance!$D$2:$D$455, "055", HCBSCompliance!$G$2:$G$455,"*Completed*", HCBSCompliance!$DI$2:$DI$455,"*No*")   + COUNTIFS(HCBSCompliance!$I$2:$I$455,$A39, HCBSCompliance!$D$2:$D$455, "*63*", HCBSCompliance!$G$2:$G$455,"*Completed*", HCBSCompliance!$DI$2:$DI$455,"*No*")   + COUNTIFS(HCBSCompliance!$I$2:$I$455,$A39, HCBSCompliance!$D$2:$D$455, "*475*", HCBSCompliance!$G$2:$G$455,"*Completed*", HCBSCompliance!$DI$2:$DI$455,"*No*")   + COUNTIFS(HCBSCompliance!$I$2:$I$455,$A39, HCBSCompliance!$D$2:$D$455, "*505*", HCBSCompliance!$G$2:$G$455,"*Completed*", HCBSCompliance!$DI$2:$DI$455,"*No*") + COUNTIFS(HCBSCompliance!$I$2:$I$455,$A39, HCBSCompliance!$D$2:$D$455, "*510*", HCBSCompliance!$G$2:$G$455,"*Completed*", HCBSCompliance!$DI$2:$DI$455,"*No*") + COUNTIFS(HCBSCompliance!$I$2:$I$455,$A39, HCBSCompliance!$D$2:$D$455, "*515*", HCBSCompliance!$G$2:$G$455,"*Completed*", HCBSCompliance!$DI$2:$DI$455,"*No*") + COUNTIFS(HCBSCompliance!$I$2:$I$455,$A39, HCBSCompliance!$D$2:$D$455, "*855*", HCBSCompliance!$G$2:$G$455,"*Completed*", HCBSCompliance!$DI$2:$DI$455,"*No*")+ COUNTIFS(HCBSCompliance!$I$2:$I$455,$A39, HCBSCompliance!$D$2:$D$455, "028", HCBSCompliance!$G$2:$G$455,"*Submitted*", HCBSCompliance!$DI$2:$DI$455,"*No*") + COUNTIFS(HCBSCompliance!$I$2:$I$455,$A39, HCBSCompliance!$D$2:$D$455, "055", HCBSCompliance!$G$2:$G$455,"*Submitted*", HCBSCompliance!$DI$2:$DI$455,"*No*") + COUNTIFS(HCBSCompliance!$I$2:$I$455,$A39, HCBSCompliance!$D$2:$D$455, "*63*", HCBSCompliance!$G$2:$G$455,"*Submitted*", HCBSCompliance!$DI$2:$DI$455,"*No*") + COUNTIFS(HCBSCompliance!$I$2:$I$455,$A39, HCBSCompliance!$D$2:$D$455, "*475*", HCBSCompliance!$G$2:$G$455,"*Submitted*", HCBSCompliance!$DI$2:$DI$455,"*No*") + COUNTIFS(HCBSCompliance!$I$2:$I$455,$A39, HCBSCompliance!$D$2:$D$455, "*505*", HCBSCompliance!$G$2:$G$455,"*Submitted*", HCBSCompliance!$DI$2:$DI$455,"*No*") + COUNTIFS(HCBSCompliance!$I$2:$I$455,$A39, HCBSCompliance!$D$2:$D$455, "*510*", HCBSCompliance!$G$2:$G$455,"*Submitted*", HCBSCompliance!$DI$2:$DI$455,"*No*") + COUNTIFS(HCBSCompliance!$I$2:$I$455,$A39, HCBSCompliance!$D$2:$D$455, "*515*", HCBSCompliance!$G$2:$G$455,"*Submitted*", HCBSCompliance!$DI$2:$DI$455,"*No*")+ COUNTIFS(HCBSCompliance!$I$2:$I$455,$A39, HCBSCompliance!$D$2:$D$455, "*855*", HCBSCompliance!$G$2:$G$455,"*Submitted*", HCBSCompliance!$DI$2:$DI$455,"*No*")</f>
        <v>0</v>
      </c>
    </row>
    <row r="40" spans="1:13" hidden="1" x14ac:dyDescent="0.2">
      <c r="A40" s="54" t="s">
        <v>185</v>
      </c>
      <c r="B40" s="55">
        <f>COUNTIFS(HCBSCompliance!$I$2:$I$455,$A40, HCBSCompliance!$D$2:$D$455, "028")  +COUNTIFS(HCBSCompliance!$I$2:$I$455,$A40, HCBSCompliance!$D$2:$D$455, "055")  +COUNTIFS(HCBSCompliance!$I$2:$I$455,$A40, HCBSCompliance!$D$2:$D$455, "*63*")  +COUNTIFS(HCBSCompliance!$I$2:$I$455,$A40, HCBSCompliance!$D$2:$D$455, "*475*")  +COUNTIFS(HCBSCompliance!$I$2:$I$455,$A40, HCBSCompliance!$D$2:$D$455, "*505*")  +COUNTIFS(HCBSCompliance!$I$2:$I$455,$A40, HCBSCompliance!$D$2:$D$455, "*510*")  +COUNTIFS(HCBSCompliance!$I$2:$I$455,$A40, HCBSCompliance!$D$2:$D$455, "*515*") +COUNTIFS(HCBSCompliance!$I$2:$I$455,$A40, HCBSCompliance!$D$2:$D$455, "*855*")</f>
        <v>0</v>
      </c>
      <c r="C40" s="55">
        <f>COUNTIFS(HCBSCompliance!$I$2:$I$455,$A40, HCBSCompliance!$D$2:$D$455, "028", HCBSCompliance!$G$2:$G$455,"*Completed*")  +COUNTIFS(HCBSCompliance!$I$2:$I$455,$A40, HCBSCompliance!$D$2:$D$455, "055", HCBSCompliance!$G$2:$G$455,"*Completed*")  +COUNTIFS(HCBSCompliance!$I$2:$I$455,$A40, HCBSCompliance!$D$2:$D$455, "*63*", HCBSCompliance!$G$2:$G$455,"*Completed*")  +COUNTIFS(HCBSCompliance!$I$2:$I$455,$A40, HCBSCompliance!$D$2:$D$455, "*475*", HCBSCompliance!$G$2:$G$455,"*Completed*")  +COUNTIFS(HCBSCompliance!$I$2:$I$455,$A40, HCBSCompliance!$D$2:$D$455, "*505*", HCBSCompliance!$G$2:$G$455,"*Completed*")  +COUNTIFS(HCBSCompliance!$I$2:$I$455,$A40, HCBSCompliance!$D$2:$D$455, "*510*", HCBSCompliance!$G$2:$G$455,"*Completed*")  +COUNTIFS(HCBSCompliance!$I$2:$I$455,$A40, HCBSCompliance!$D$2:$D$455, "*515*", HCBSCompliance!$G$2:$G$455,"*Completed*")  +COUNTIFS(HCBSCompliance!$I$2:$I$455,$A40, HCBSCompliance!$D$2:$D$455, "*855*", HCBSCompliance!$G$2:$G$455,"*Completed*")+COUNTIFS(HCBSCompliance!$I$2:$I$455,$A40, HCBSCompliance!$D$2:$D$455, "028", HCBSCompliance!$G$2:$G$455,"*Submitted*")  +COUNTIFS(HCBSCompliance!$I$2:$I$455,$A40, HCBSCompliance!$D$2:$D$455, "055", HCBSCompliance!$G$2:$G$455,"*Submitted*")  +COUNTIFS(HCBSCompliance!$I$2:$I$455,$A40, HCBSCompliance!$D$2:$D$455, "*63*", HCBSCompliance!$G$2:$G$455,"*Submitted*")  +COUNTIFS(HCBSCompliance!$I$2:$I$455,$A40, HCBSCompliance!$D$2:$D$455, "*475*", HCBSCompliance!$G$2:$G$455,"*Submitted*")  +COUNTIFS(HCBSCompliance!$I$2:$I$455,$A40, HCBSCompliance!$D$2:$D$455, "*505*", HCBSCompliance!$G$2:$G$455,"*Submitted*")  +COUNTIFS(HCBSCompliance!$I$2:$I$455,$A40, HCBSCompliance!$D$2:$D$455, "*510*", HCBSCompliance!$G$2:$G$455,"*Submitted*")  +COUNTIFS(HCBSCompliance!$I$2:$I$455,$A40, HCBSCompliance!$D$2:$D$455, "*515*", HCBSCompliance!$G$2:$G$455,"*Submitted*")  +COUNTIFS(HCBSCompliance!$I$2:$I$455,$A40, HCBSCompliance!$D$2:$D$455, "*855*", HCBSCompliance!$G$2:$G$455,"*Submitted*")</f>
        <v>0</v>
      </c>
      <c r="D40" s="56" t="str">
        <f t="shared" si="2"/>
        <v>n/a</v>
      </c>
      <c r="E40" s="56" t="str">
        <f>IFERROR((COUNTIFS(HCBSCompliance!$I$2:$I$455,$A40, HCBSCompliance!$D$2:$D$455, "028", HCBSCompliance!$FA$2:$FA$455,"*no*", HCBSCompliance!$G$2:$G$455, "*Completed*") + COUNTIFS(HCBSCompliance!$I$2:$I$455,$A40, HCBSCompliance!$D$2:$D$455, "055", HCBSCompliance!$FA$2:$FA$455,"*no*", HCBSCompliance!$G$2:$G$455, "*Completed*") + COUNTIFS(HCBSCompliance!$I$2:$I$455,$A40, HCBSCompliance!$D$2:$D$455, "*63*", HCBSCompliance!$FA$2:$FA$455,"*no*", HCBSCompliance!$G$2:$G$455, "*Completed*") + COUNTIFS(HCBSCompliance!$I$2:$I$455,$A40, HCBSCompliance!$D$2:$D$455, "*475*", HCBSCompliance!$FA$2:$FA$455,"*no*", HCBSCompliance!$G$2:$G$455, "*Completed*") + COUNTIFS(HCBSCompliance!$I$2:$I$455,$A40, HCBSCompliance!$D$2:$D$455, "*505*", HCBSCompliance!$FA$2:$FA$455,"*no*", HCBSCompliance!$G$2:$G$455, "*Completed*") + COUNTIFS(HCBSCompliance!$I$2:$I$455,$A40, HCBSCompliance!$D$2:$D$455, "*510*", HCBSCompliance!$FA$2:$FA$455,"*no*", HCBSCompliance!$G$2:$G$455, "*Completed*") + COUNTIFS(HCBSCompliance!$I$2:$I$455,$A40, HCBSCompliance!$D$2:$D$455, "*515*", HCBSCompliance!$FA$2:$FA$455,"*no*", HCBSCompliance!$G$2:$G$455, "*Completed*") + COUNTIFS(HCBSCompliance!$I$2:$I$455,$A40, HCBSCompliance!$D$2:$D$455, "*855*", HCBSCompliance!$FA$2:$FA$455,"*no*", HCBSCompliance!$G$2:$G$455, "*Completed*") +COUNTIFS(HCBSCompliance!$I$2:$I$455,$A40, HCBSCompliance!$D$2:$D$455, "028", HCBSCompliance!$FA$2:$FA$455,"*no*", HCBSCompliance!$G$2:$G$455, "*Submitted*") + COUNTIFS(HCBSCompliance!$I$2:$I$455,$A40, HCBSCompliance!$D$2:$D$455, "055", HCBSCompliance!$FA$2:$FA$455,"*no*", HCBSCompliance!$G$2:$G$455, "*Submitted*") + COUNTIFS(HCBSCompliance!$I$2:$I$455,$A40, HCBSCompliance!$D$2:$D$455, "*63*", HCBSCompliance!$FA$2:$FA$455,"*no*", HCBSCompliance!$G$2:$G$455, "*Submitted*") + COUNTIFS(HCBSCompliance!$I$2:$I$455,$A40, HCBSCompliance!$D$2:$D$455, "*475*", HCBSCompliance!$FA$2:$FA$455,"*no*", HCBSCompliance!$G$2:$G$455, "*Submitted*") + COUNTIFS(HCBSCompliance!$I$2:$I$455,$A40, HCBSCompliance!$D$2:$D$455, "*505*", HCBSCompliance!$FA$2:$FA$455,"*no*", HCBSCompliance!$G$2:$G$455, "*Submitted*") + COUNTIFS(HCBSCompliance!$I$2:$I$455,$A40, HCBSCompliance!$D$2:$D$455, "*510*", HCBSCompliance!$FA$2:$FA$455,"*no*", HCBSCompliance!$G$2:$G$455, "*Submitted*") + COUNTIFS(HCBSCompliance!$I$2:$I$455,$A40, HCBSCompliance!$D$2:$D$455, "*515*", HCBSCompliance!$FA$2:$FA$455,"*no*", HCBSCompliance!$G$2:$G$455, "*Submitted*") + COUNTIFS(HCBSCompliance!$I$2:$I$455,$A40, HCBSCompliance!$D$2:$D$455, "*855*", HCBSCompliance!$FA$2:$FA$455,"*no*", HCBSCompliance!$G$2:$G$455, "*Submitted*") ) / $C40, "n/a")</f>
        <v>n/a</v>
      </c>
      <c r="F40" s="56" t="str">
        <f>IFERROR((COUNTIFS(HCBSCompliance!$I$2:$I$455,$A40, HCBSCompliance!$D$2:$D$455, "028", HCBSCompliance!$FA$2:$FA$455,"*yes*", HCBSCompliance!$G$2:$G$455, "*Completed*") + COUNTIFS(HCBSCompliance!$I$2:$I$455,$A40, HCBSCompliance!$D$2:$D$455, "055", HCBSCompliance!$FA$2:$FA$455,"*yes*", HCBSCompliance!$G$2:$G$455, "*Completed*") + COUNTIFS(HCBSCompliance!$I$2:$I$455,$A40, HCBSCompliance!$D$2:$D$455, "*63*", HCBSCompliance!$FA$2:$FA$455,"*yes*", HCBSCompliance!$G$2:$G$455, "*Completed*") + COUNTIFS(HCBSCompliance!$I$2:$I$455,$A40, HCBSCompliance!$D$2:$D$455, "*475*", HCBSCompliance!$FA$2:$FA$455,"*yes*", HCBSCompliance!$G$2:$G$455, "*Completed*") + COUNTIFS(HCBSCompliance!$I$2:$I$455,$A40, HCBSCompliance!$D$2:$D$455, "*505*", HCBSCompliance!$FA$2:$FA$455,"*yes*", HCBSCompliance!$G$2:$G$455, "*Completed*") + COUNTIFS(HCBSCompliance!$I$2:$I$455,$A40, HCBSCompliance!$D$2:$D$455, "*510*", HCBSCompliance!$FA$2:$FA$455,"*yes*", HCBSCompliance!$G$2:$G$455, "*Completed*") + COUNTIFS(HCBSCompliance!$I$2:$I$455,$A40, HCBSCompliance!$D$2:$D$455, "*515*", HCBSCompliance!$FA$2:$FA$455,"*yes*", HCBSCompliance!$G$2:$G$455, "*Completed*") + COUNTIFS(HCBSCompliance!$I$2:$I$455,$A40, HCBSCompliance!$D$2:$D$455, "*855*", HCBSCompliance!$FA$2:$FA$455,"*yes*", HCBSCompliance!$G$2:$G$455, "*Completed*") +COUNTIFS(HCBSCompliance!$I$2:$I$455,$A40, HCBSCompliance!$D$2:$D$455, "028", HCBSCompliance!$FA$2:$FA$455,"*yes*", HCBSCompliance!$G$2:$G$455, "*Submitted*") + COUNTIFS(HCBSCompliance!$I$2:$I$455,$A40, HCBSCompliance!$D$2:$D$455, "055", HCBSCompliance!$FA$2:$FA$455,"*yes*", HCBSCompliance!$G$2:$G$455, "*Submitted*") + COUNTIFS(HCBSCompliance!$I$2:$I$455,$A40, HCBSCompliance!$D$2:$D$455, "*63*", HCBSCompliance!$FA$2:$FA$455,"*yes*", HCBSCompliance!$G$2:$G$455, "*Submitted*") + COUNTIFS(HCBSCompliance!$I$2:$I$455,$A40, HCBSCompliance!$D$2:$D$455, "*475*", HCBSCompliance!$FA$2:$FA$455,"*yes*", HCBSCompliance!$G$2:$G$455, "*Submitted*") + COUNTIFS(HCBSCompliance!$I$2:$I$455,$A40, HCBSCompliance!$D$2:$D$455, "*505*", HCBSCompliance!$FA$2:$FA$455,"*yes*", HCBSCompliance!$G$2:$G$455, "*Submitted*") + COUNTIFS(HCBSCompliance!$I$2:$I$455,$A40, HCBSCompliance!$D$2:$D$455, "*510*", HCBSCompliance!$FA$2:$FA$455,"*yes*", HCBSCompliance!$G$2:$G$455, "*Submitted*") + COUNTIFS(HCBSCompliance!$I$2:$I$455,$A40, HCBSCompliance!$D$2:$D$455, "*515*", HCBSCompliance!$FA$2:$FA$455,"*yes*", HCBSCompliance!$G$2:$G$455, "*Submitted*") + COUNTIFS(HCBSCompliance!$I$2:$I$455,$A40, HCBSCompliance!$D$2:$D$455, "*855*", HCBSCompliance!$FA$2:$FA$455,"*yes*", HCBSCompliance!$G$2:$G$455, "*Submitted*") ) / $C40, "n/a")</f>
        <v>n/a</v>
      </c>
      <c r="G40" s="56" t="str">
        <f>IFERROR((COUNTIFS(HCBSCompliance!$D$2:$D$455, "028", HCBSCompliance!$I$2:$I$455, $A40, HCBSCompliance!$G$2:$G$455, "*Completed*", HCBSCompliance!$FE$2:$FE$455, "TRUE") + COUNTIFS(HCBSCompliance!$D$2:$D$455, "055", HCBSCompliance!$I$2:$I$455, $A40, HCBSCompliance!$G$2:$G$455, "*Completed*", HCBSCompliance!$FE$2:$FE$455, "TRUE") + COUNTIFS(HCBSCompliance!$D$2:$D$455, "*63*", HCBSCompliance!$I$2:$I$455, $A40, HCBSCompliance!$G$2:$G$455, "*Completed*", HCBSCompliance!$FE$2:$FE$455, "TRUE") + COUNTIFS(HCBSCompliance!$D$2:$D$455, "*475*", HCBSCompliance!$I$2:$I$455, $A40, HCBSCompliance!$G$2:$G$455, "*Completed*", HCBSCompliance!$FE$2:$FE$455, "TRUE") + COUNTIFS(HCBSCompliance!$D$2:$D$455, "*505*", HCBSCompliance!$I$2:$I$455, $A40, HCBSCompliance!$G$2:$G$455, "*Completed*", HCBSCompliance!$FE$2:$FE$455, "TRUE") + COUNTIFS(HCBSCompliance!$D$2:$D$455, "*510*", HCBSCompliance!$I$2:$I$455, $A40, HCBSCompliance!$G$2:$G$455, "*Completed*", HCBSCompliance!$FE$2:$FE$455, "TRUE") + COUNTIFS(HCBSCompliance!$D$2:$D$455, "*515*", HCBSCompliance!$I$2:$I$455, $A40, HCBSCompliance!$G$2:$G$455, "*Completed*", HCBSCompliance!$FE$2:$FE$455, "TRUE") + COUNTIFS(HCBSCompliance!$D$2:$D$455, "*855*", HCBSCompliance!$I$2:$I$455, $A40, HCBSCompliance!$G$2:$G$455, "*Submitted*", HCBSCompliance!$FE$2:$FE$455, "TRUE") +COUNTIFS(HCBSCompliance!$D$2:$D$455, "028", HCBSCompliance!$I$2:$I$455, $A40, HCBSCompliance!$G$2:$G$455, "*Submitted*", HCBSCompliance!$FE$2:$FE$455, "TRUE") + COUNTIFS(HCBSCompliance!$D$2:$D$455, "055", HCBSCompliance!$I$2:$I$455, $A40, HCBSCompliance!$G$2:$G$455, "*Submitted*", HCBSCompliance!$FE$2:$FE$455, "TRUE") + COUNTIFS(HCBSCompliance!$D$2:$D$455, "*63*", HCBSCompliance!$I$2:$I$455, $A40, HCBSCompliance!$G$2:$G$455, "*Submitted*", HCBSCompliance!$FE$2:$FE$455, "TRUE") + COUNTIFS(HCBSCompliance!$D$2:$D$455, "*475*", HCBSCompliance!$I$2:$I$455, $A40, HCBSCompliance!$G$2:$G$455, "*Submitted*", HCBSCompliance!$FE$2:$FE$455, "TRUE") + COUNTIFS(HCBSCompliance!$D$2:$D$455, "*505*", HCBSCompliance!$I$2:$I$455, $A40, HCBSCompliance!$G$2:$G$455, "*Submitted*", HCBSCompliance!$FE$2:$FE$455, "TRUE") + COUNTIFS(HCBSCompliance!$D$2:$D$455, "*510*", HCBSCompliance!$I$2:$I$455, $A40, HCBSCompliance!$G$2:$G$455, "*Submitted*", HCBSCompliance!$FE$2:$FE$455, "TRUE") + COUNTIFS(HCBSCompliance!$D$2:$D$455, "*515*", HCBSCompliance!$I$2:$I$455, $A40, HCBSCompliance!$G$2:$G$455, "*Submitted*", HCBSCompliance!$FE$2:$FE$455, "TRUE") + COUNTIFS(HCBSCompliance!$D$2:$D$455, "*855*", HCBSCompliance!$I$2:$I$455, $A40, HCBSCompliance!$G$2:$G$455, "*Submitted*", HCBSCompliance!$FE$2:$FE$455, "TRUE"))    /  $C40, "n/a")</f>
        <v>n/a</v>
      </c>
      <c r="H40" s="56"/>
      <c r="I40" s="55">
        <f>COUNTIFS(HCBSCompliance!$I$2:$I$455,$A40, HCBSCompliance!$D$2:$D$455, "028", HCBSCompliance!$G$2:$G$455,"*Completed*", HCBSCompliance!$BC$2:$BC$455,"*Partially*")   + COUNTIFS(HCBSCompliance!$I$2:$I$455,$A40, HCBSCompliance!$D$2:$D$455, "055", HCBSCompliance!$G$2:$G$455,"*Completed*", HCBSCompliance!$BC$2:$BC$455,"*Partially*")   + COUNTIFS(HCBSCompliance!$I$2:$I$455,$A40, HCBSCompliance!$D$2:$D$455, "*63*", HCBSCompliance!$G$2:$G$455,"*Completed*", HCBSCompliance!$BC$2:$BC$455,"*Partially*")   + COUNTIFS(HCBSCompliance!$I$2:$I$455,$A40, HCBSCompliance!$D$2:$D$455, "*475*", HCBSCompliance!$G$2:$G$455,"*Completed*", HCBSCompliance!$BC$2:$BC$455,"*Partially*")   + COUNTIFS(HCBSCompliance!$I$2:$I$455,$A40, HCBSCompliance!$D$2:$D$455, "*505*", HCBSCompliance!$G$2:$G$455,"*Completed*", HCBSCompliance!$BC$2:$BC$455,"*Partially*") + COUNTIFS(HCBSCompliance!$I$2:$I$455,$A40, HCBSCompliance!$D$2:$D$455, "*510*", HCBSCompliance!$G$2:$G$455,"*Completed*", HCBSCompliance!$BC$2:$BC$455,"*Partially*") + COUNTIFS(HCBSCompliance!$I$2:$I$455,$A40, HCBSCompliance!$D$2:$D$455, "*515*", HCBSCompliance!$G$2:$G$455,"*Completed*", HCBSCompliance!$BC$2:$BC$455,"*Partially*") + COUNTIFS(HCBSCompliance!$I$2:$I$455,$A40, HCBSCompliance!$D$2:$D$455, "*855*", HCBSCompliance!$G$2:$G$455,"*Completed*", HCBSCompliance!$BC$2:$BC$455,"*Partially*")+ COUNTIFS(HCBSCompliance!$I$2:$I$455,$A40, HCBSCompliance!$D$2:$D$455, "028", HCBSCompliance!$G$2:$G$455,"*Submitted*", HCBSCompliance!$BC$2:$BC$455,"*Partially*") + COUNTIFS(HCBSCompliance!$I$2:$I$455,$A40, HCBSCompliance!$D$2:$D$455, "055", HCBSCompliance!$G$2:$G$455,"*Submitted*", HCBSCompliance!$BC$2:$BC$455,"*Partially*") + COUNTIFS(HCBSCompliance!$I$2:$I$455,$A40, HCBSCompliance!$D$2:$D$455, "*63*", HCBSCompliance!$G$2:$G$455,"*Submitted*", HCBSCompliance!$BC$2:$BC$455,"*Partially*") + COUNTIFS(HCBSCompliance!$I$2:$I$455,$A40, HCBSCompliance!$D$2:$D$455, "*475*", HCBSCompliance!$G$2:$G$455,"*Submitted*", HCBSCompliance!$BC$2:$BC$455,"*Partially*") + COUNTIFS(HCBSCompliance!$I$2:$I$455,$A40, HCBSCompliance!$D$2:$D$455, "*505*", HCBSCompliance!$G$2:$G$455,"*Submitted*", HCBSCompliance!$BC$2:$BC$455,"*Partially*") + COUNTIFS(HCBSCompliance!$I$2:$I$455,$A40, HCBSCompliance!$D$2:$D$455, "*510*", HCBSCompliance!$G$2:$G$455,"*Submitted*", HCBSCompliance!$BC$2:$BC$455,"*Partially*") + COUNTIFS(HCBSCompliance!$I$2:$I$455,$A40, HCBSCompliance!$D$2:$D$455, "*515*", HCBSCompliance!$G$2:$G$455,"*Submitted*", HCBSCompliance!$BC$2:$BC$455,"*Partially*")+ COUNTIFS(HCBSCompliance!$I$2:$I$455,$A40, HCBSCompliance!$D$2:$D$455, "*855*", HCBSCompliance!$G$2:$G$455,"*Submitted*", HCBSCompliance!$BC$2:$BC$455,"*Partially*")  + COUNTIFS(HCBSCompliance!$I$2:$I$455,$A40, HCBSCompliance!$D$2:$D$455, "028", HCBSCompliance!$G$2:$G$455,"*Completed*", HCBSCompliance!$BC$2:$BC$455,"*NotMet*")   + COUNTIFS(HCBSCompliance!$I$2:$I$455,$A40, HCBSCompliance!$D$2:$D$455, "055", HCBSCompliance!$G$2:$G$455,"*Completed*", HCBSCompliance!$BC$2:$BC$455,"*NotMet*")   + COUNTIFS(HCBSCompliance!$I$2:$I$455,$A40, HCBSCompliance!$D$2:$D$455, "*63*", HCBSCompliance!$G$2:$G$455,"*Completed*", HCBSCompliance!$BC$2:$BC$455,"*NotMet*")   + COUNTIFS(HCBSCompliance!$I$2:$I$455,$A40, HCBSCompliance!$D$2:$D$455, "*475*", HCBSCompliance!$G$2:$G$455,"*Completed*", HCBSCompliance!$BC$2:$BC$455,"*NotMet*")   + COUNTIFS(HCBSCompliance!$I$2:$I$455,$A40, HCBSCompliance!$D$2:$D$455, "*505*", HCBSCompliance!$G$2:$G$455,"*Completed*", HCBSCompliance!$BC$2:$BC$455,"*NotMet*") + COUNTIFS(HCBSCompliance!$I$2:$I$455,$A40, HCBSCompliance!$D$2:$D$455, "*510*", HCBSCompliance!$G$2:$G$455,"*Completed*", HCBSCompliance!$BC$2:$BC$455,"*NotMet*") + COUNTIFS(HCBSCompliance!$I$2:$I$455,$A40, HCBSCompliance!$D$2:$D$455, "*515*", HCBSCompliance!$G$2:$G$455,"*Completed*", HCBSCompliance!$BC$2:$BC$455,"*NotMet*") + COUNTIFS(HCBSCompliance!$I$2:$I$455,$A40, HCBSCompliance!$D$2:$D$455, "*855*", HCBSCompliance!$G$2:$G$455,"*Completed*", HCBSCompliance!$BC$2:$BC$455,"*NotMet*")+ COUNTIFS(HCBSCompliance!$I$2:$I$455,$A40, HCBSCompliance!$D$2:$D$455, "028", HCBSCompliance!$G$2:$G$455,"*Submitted*", HCBSCompliance!$BC$2:$BC$455,"*NotMet*") + COUNTIFS(HCBSCompliance!$I$2:$I$455,$A40, HCBSCompliance!$D$2:$D$455, "055", HCBSCompliance!$G$2:$G$455,"*Submitted*", HCBSCompliance!$BC$2:$BC$455,"*NotMet*") + COUNTIFS(HCBSCompliance!$I$2:$I$455,$A40, HCBSCompliance!$D$2:$D$455, "*63*", HCBSCompliance!$G$2:$G$455,"*Submitted*", HCBSCompliance!$BC$2:$BC$455,"*NotMet*") + COUNTIFS(HCBSCompliance!$I$2:$I$455,$A40, HCBSCompliance!$D$2:$D$455, "*475*", HCBSCompliance!$G$2:$G$455,"*Submitted*", HCBSCompliance!$BC$2:$BC$455,"*NotMet*") + COUNTIFS(HCBSCompliance!$I$2:$I$455,$A40, HCBSCompliance!$D$2:$D$455, "*505*", HCBSCompliance!$G$2:$G$455,"*Submitted*", HCBSCompliance!$BC$2:$BC$455,"*NotMet*") + COUNTIFS(HCBSCompliance!$I$2:$I$455,$A40, HCBSCompliance!$D$2:$D$455, "*510*", HCBSCompliance!$G$2:$G$455,"*Submitted*", HCBSCompliance!$BC$2:$BC$455,"*NotMet*") + COUNTIFS(HCBSCompliance!$I$2:$I$455,$A40, HCBSCompliance!$D$2:$D$455, "*515*", HCBSCompliance!$G$2:$G$455,"*Submitted*", HCBSCompliance!$BC$2:$BC$455,"*NotMet*")+ COUNTIFS(HCBSCompliance!$I$2:$I$455,$A40, HCBSCompliance!$D$2:$D$455, "*855*", HCBSCompliance!$G$2:$G$455,"*Submitted*", HCBSCompliance!$BC$2:$BC$455,"*NotMet*")</f>
        <v>0</v>
      </c>
      <c r="J40" s="55">
        <f>COUNTIFS(HCBSCompliance!$I$2:$I$455,$A40, HCBSCompliance!$D$2:$D$455, "028", HCBSCompliance!$G$2:$G$455,"*Completed*", HCBSCompliance!$BI$2:$BI$455,"*No*")   + COUNTIFS(HCBSCompliance!$I$2:$I$455,$A40, HCBSCompliance!$D$2:$D$455, "055", HCBSCompliance!$G$2:$G$455,"*Completed*", HCBSCompliance!$BI$2:$BI$455,"*No*")   + COUNTIFS(HCBSCompliance!$I$2:$I$455,$A40, HCBSCompliance!$D$2:$D$455, "*63*", HCBSCompliance!$G$2:$G$455,"*Completed*", HCBSCompliance!$BI$2:$BI$455,"*No*")   + COUNTIFS(HCBSCompliance!$I$2:$I$455,$A40, HCBSCompliance!$D$2:$D$455, "*475*", HCBSCompliance!$G$2:$G$455,"*Completed*", HCBSCompliance!$BI$2:$BI$455,"*No*")   + COUNTIFS(HCBSCompliance!$I$2:$I$455,$A40, HCBSCompliance!$D$2:$D$455, "*505*", HCBSCompliance!$G$2:$G$455,"*Completed*", HCBSCompliance!$BI$2:$BI$455,"*No*") + COUNTIFS(HCBSCompliance!$I$2:$I$455,$A40, HCBSCompliance!$D$2:$D$455, "*510*", HCBSCompliance!$G$2:$G$455,"*Completed*", HCBSCompliance!$BI$2:$BI$455,"*No*") + COUNTIFS(HCBSCompliance!$I$2:$I$455,$A40, HCBSCompliance!$D$2:$D$455, "*515*", HCBSCompliance!$G$2:$G$455,"*Completed*", HCBSCompliance!$BI$2:$BI$455,"*No*") + COUNTIFS(HCBSCompliance!$I$2:$I$455,$A40, HCBSCompliance!$D$2:$D$455, "*855*", HCBSCompliance!$G$2:$G$455,"*Completed*", HCBSCompliance!$BI$2:$BI$455,"*No*")+ COUNTIFS(HCBSCompliance!$I$2:$I$455,$A40, HCBSCompliance!$D$2:$D$455, "028", HCBSCompliance!$G$2:$G$455,"*Submitted*", HCBSCompliance!$BI$2:$BI$455,"*No*") + COUNTIFS(HCBSCompliance!$I$2:$I$455,$A40, HCBSCompliance!$D$2:$D$455, "055", HCBSCompliance!$G$2:$G$455,"*Submitted*", HCBSCompliance!$BI$2:$BI$455,"*No*") + COUNTIFS(HCBSCompliance!$I$2:$I$455,$A40, HCBSCompliance!$D$2:$D$455, "*63*", HCBSCompliance!$G$2:$G$455,"*Submitted*", HCBSCompliance!$BI$2:$BI$455,"*No*") + COUNTIFS(HCBSCompliance!$I$2:$I$455,$A40, HCBSCompliance!$D$2:$D$455, "*475*", HCBSCompliance!$G$2:$G$455,"*Submitted*", HCBSCompliance!$BI$2:$BI$455,"*No*") + COUNTIFS(HCBSCompliance!$I$2:$I$455,$A40, HCBSCompliance!$D$2:$D$455, "*505*", HCBSCompliance!$G$2:$G$455,"*Submitted*", HCBSCompliance!$BI$2:$BI$455,"*No*") + COUNTIFS(HCBSCompliance!$I$2:$I$455,$A40, HCBSCompliance!$D$2:$D$455, "*510*", HCBSCompliance!$G$2:$G$455,"*Submitted*", HCBSCompliance!$BI$2:$BI$455,"*No*") + COUNTIFS(HCBSCompliance!$I$2:$I$455,$A40, HCBSCompliance!$D$2:$D$455, "*515*", HCBSCompliance!$G$2:$G$455,"*Submitted*", HCBSCompliance!$BI$2:$BI$455,"*No*")+ COUNTIFS(HCBSCompliance!$I$2:$I$455,$A40, HCBSCompliance!$D$2:$D$455, "*855*", HCBSCompliance!$G$2:$G$455,"*Submitted*", HCBSCompliance!$BI$2:$BI$455,"*No*")  + COUNTIFS(HCBSCompliance!$I$2:$I$455,$A40, HCBSCompliance!$D$2:$D$455, "028", HCBSCompliance!$G$2:$G$455,"*Completed*", HCBSCompliance!$BI$2:$BI$455,"*No*")   + COUNTIFS(HCBSCompliance!$I$2:$I$455,$A40, HCBSCompliance!$D$2:$D$455, "055", HCBSCompliance!$G$2:$G$455,"*Completed*", HCBSCompliance!$BI$2:$BI$455,"*No*")   + COUNTIFS(HCBSCompliance!$I$2:$I$455,$A40, HCBSCompliance!$D$2:$D$455, "*63*", HCBSCompliance!$G$2:$G$455,"*Completed*", HCBSCompliance!$BI$2:$BI$455,"*No*")   + COUNTIFS(HCBSCompliance!$I$2:$I$455,$A40, HCBSCompliance!$D$2:$D$455, "*475*", HCBSCompliance!$G$2:$G$455,"*Completed*", HCBSCompliance!$BI$2:$BI$455,"*No*")   + COUNTIFS(HCBSCompliance!$I$2:$I$455,$A40, HCBSCompliance!$D$2:$D$455, "*505*", HCBSCompliance!$G$2:$G$455,"*Completed*", HCBSCompliance!$BI$2:$BI$455,"*No*") + COUNTIFS(HCBSCompliance!$I$2:$I$455,$A40, HCBSCompliance!$D$2:$D$455, "*510*", HCBSCompliance!$G$2:$G$455,"*Completed*", HCBSCompliance!$BI$2:$BI$455,"*No*") + COUNTIFS(HCBSCompliance!$I$2:$I$455,$A40, HCBSCompliance!$D$2:$D$455, "*515*", HCBSCompliance!$G$2:$G$455,"*Completed*", HCBSCompliance!$BI$2:$BI$455,"*No*") + COUNTIFS(HCBSCompliance!$I$2:$I$455,$A40, HCBSCompliance!$D$2:$D$455, "*855*", HCBSCompliance!$G$2:$G$455,"*Completed*", HCBSCompliance!$BI$2:$BI$455,"*No*")+ COUNTIFS(HCBSCompliance!$I$2:$I$455,$A40, HCBSCompliance!$D$2:$D$455, "028", HCBSCompliance!$G$2:$G$455,"*Submitted*", HCBSCompliance!$BI$2:$BI$455,"*No*") + COUNTIFS(HCBSCompliance!$I$2:$I$455,$A40, HCBSCompliance!$D$2:$D$455, "055", HCBSCompliance!$G$2:$G$455,"*Submitted*", HCBSCompliance!$BI$2:$BI$455,"*No*") + COUNTIFS(HCBSCompliance!$I$2:$I$455,$A40, HCBSCompliance!$D$2:$D$455, "*63*", HCBSCompliance!$G$2:$G$455,"*Submitted*", HCBSCompliance!$BI$2:$BI$455,"*No*") + COUNTIFS(HCBSCompliance!$I$2:$I$455,$A40, HCBSCompliance!$D$2:$D$455, "*475*", HCBSCompliance!$G$2:$G$455,"*Submitted*", HCBSCompliance!$BI$2:$BI$455,"*No*") + COUNTIFS(HCBSCompliance!$I$2:$I$455,$A40, HCBSCompliance!$D$2:$D$455, "*505*", HCBSCompliance!$G$2:$G$455,"*Submitted*", HCBSCompliance!$BI$2:$BI$455,"*No*") + COUNTIFS(HCBSCompliance!$I$2:$I$455,$A40, HCBSCompliance!$D$2:$D$455, "*510*", HCBSCompliance!$G$2:$G$455,"*Submitted*", HCBSCompliance!$BI$2:$BI$455,"*No*") + COUNTIFS(HCBSCompliance!$I$2:$I$455,$A40, HCBSCompliance!$D$2:$D$455, "*515*", HCBSCompliance!$G$2:$G$455,"*Submitted*", HCBSCompliance!$BI$2:$BI$455,"*No*")+ COUNTIFS(HCBSCompliance!$I$2:$I$455,$A40, HCBSCompliance!$D$2:$D$455, "*855*", HCBSCompliance!$G$2:$G$455,"*Submitted*", HCBSCompliance!$BI$2:$BI$455,"*No*")</f>
        <v>0</v>
      </c>
      <c r="K40" s="55">
        <f>COUNTIFS(HCBSCompliance!$I$2:$I$455,$A40, HCBSCompliance!$D$2:$D$455, "028", HCBSCompliance!$G$2:$G$455,"*Completed*", HCBSCompliance!$CK$2:$CK$455,"*No*")   + COUNTIFS(HCBSCompliance!$I$2:$I$455,$A40, HCBSCompliance!$D$2:$D$455, "055", HCBSCompliance!$G$2:$G$455,"*Completed*", HCBSCompliance!$CK$2:$CK$455,"*No*")   + COUNTIFS(HCBSCompliance!$I$2:$I$455,$A40, HCBSCompliance!$D$2:$D$455, "*63*", HCBSCompliance!$G$2:$G$455,"*Completed*", HCBSCompliance!$CK$2:$CK$455,"*No*")   + COUNTIFS(HCBSCompliance!$I$2:$I$455,$A40, HCBSCompliance!$D$2:$D$455, "*475*", HCBSCompliance!$G$2:$G$455,"*Completed*", HCBSCompliance!$CK$2:$CK$455,"*No*")   + COUNTIFS(HCBSCompliance!$I$2:$I$455,$A40, HCBSCompliance!$D$2:$D$455, "*505*", HCBSCompliance!$G$2:$G$455,"*Completed*", HCBSCompliance!$CK$2:$CK$455,"*No*") + COUNTIFS(HCBSCompliance!$I$2:$I$455,$A40, HCBSCompliance!$D$2:$D$455, "*510*", HCBSCompliance!$G$2:$G$455,"*Completed*", HCBSCompliance!$CK$2:$CK$455,"*No*") + COUNTIFS(HCBSCompliance!$I$2:$I$455,$A40, HCBSCompliance!$D$2:$D$455, "*515*", HCBSCompliance!$G$2:$G$455,"*Completed*", HCBSCompliance!$CK$2:$CK$455,"*No*") + COUNTIFS(HCBSCompliance!$I$2:$I$455,$A40, HCBSCompliance!$D$2:$D$455, "*855*", HCBSCompliance!$G$2:$G$455,"*Completed*", HCBSCompliance!$CK$2:$CK$455,"*No*")+ COUNTIFS(HCBSCompliance!$I$2:$I$455,$A40, HCBSCompliance!$D$2:$D$455, "028", HCBSCompliance!$G$2:$G$455,"*Submitted*", HCBSCompliance!$CK$2:$CK$455,"*No*") + COUNTIFS(HCBSCompliance!$I$2:$I$455,$A40, HCBSCompliance!$D$2:$D$455, "055", HCBSCompliance!$G$2:$G$455,"*Submitted*", HCBSCompliance!$CK$2:$CK$455,"*No*") + COUNTIFS(HCBSCompliance!$I$2:$I$455,$A40, HCBSCompliance!$D$2:$D$455, "*63*", HCBSCompliance!$G$2:$G$455,"*Submitted*", HCBSCompliance!$CK$2:$CK$455,"*No*") + COUNTIFS(HCBSCompliance!$I$2:$I$455,$A40, HCBSCompliance!$D$2:$D$455, "*475*", HCBSCompliance!$G$2:$G$455,"*Submitted*", HCBSCompliance!$CK$2:$CK$455,"*No*") + COUNTIFS(HCBSCompliance!$I$2:$I$455,$A40, HCBSCompliance!$D$2:$D$455, "*505*", HCBSCompliance!$G$2:$G$455,"*Submitted*", HCBSCompliance!$CK$2:$CK$455,"*No*") + COUNTIFS(HCBSCompliance!$I$2:$I$455,$A40, HCBSCompliance!$D$2:$D$455, "*510*", HCBSCompliance!$G$2:$G$455,"*Submitted*", HCBSCompliance!$CK$2:$CK$455,"*No*") + COUNTIFS(HCBSCompliance!$I$2:$I$455,$A40, HCBSCompliance!$D$2:$D$455, "*515*", HCBSCompliance!$G$2:$G$455,"*Submitted*", HCBSCompliance!$CK$2:$CK$455,"*No*")+ COUNTIFS(HCBSCompliance!$I$2:$I$455,$A40, HCBSCompliance!$D$2:$D$455, "*855*", HCBSCompliance!$G$2:$G$455,"*Submitted*", HCBSCompliance!$CK$2:$CK$455,"*No*")  + COUNTIFS(HCBSCompliance!$I$2:$I$455,$A40, HCBSCompliance!$D$2:$D$455, "028", HCBSCompliance!$G$2:$G$455,"*Completed*", HCBSCompliance!$CK$2:$CK$455,"*No*")   + COUNTIFS(HCBSCompliance!$I$2:$I$455,$A40, HCBSCompliance!$D$2:$D$455, "055", HCBSCompliance!$G$2:$G$455,"*Completed*", HCBSCompliance!$CK$2:$CK$455,"*No*")   + COUNTIFS(HCBSCompliance!$I$2:$I$455,$A40, HCBSCompliance!$D$2:$D$455, "*63*", HCBSCompliance!$G$2:$G$455,"*Completed*", HCBSCompliance!$CK$2:$CK$455,"*No*")   + COUNTIFS(HCBSCompliance!$I$2:$I$455,$A40, HCBSCompliance!$D$2:$D$455, "*475*", HCBSCompliance!$G$2:$G$455,"*Completed*", HCBSCompliance!$CK$2:$CK$455,"*No*")   + COUNTIFS(HCBSCompliance!$I$2:$I$455,$A40, HCBSCompliance!$D$2:$D$455, "*505*", HCBSCompliance!$G$2:$G$455,"*Completed*", HCBSCompliance!$CK$2:$CK$455,"*No*") + COUNTIFS(HCBSCompliance!$I$2:$I$455,$A40, HCBSCompliance!$D$2:$D$455, "*510*", HCBSCompliance!$G$2:$G$455,"*Completed*", HCBSCompliance!$CK$2:$CK$455,"*No*") + COUNTIFS(HCBSCompliance!$I$2:$I$455,$A40, HCBSCompliance!$D$2:$D$455, "*515*", HCBSCompliance!$G$2:$G$455,"*Completed*", HCBSCompliance!$CK$2:$CK$455,"*No*") + COUNTIFS(HCBSCompliance!$I$2:$I$455,$A40, HCBSCompliance!$D$2:$D$455, "*855*", HCBSCompliance!$G$2:$G$455,"*Completed*", HCBSCompliance!$CK$2:$CK$455,"*No*")+ COUNTIFS(HCBSCompliance!$I$2:$I$455,$A40, HCBSCompliance!$D$2:$D$455, "028", HCBSCompliance!$G$2:$G$455,"*Submitted*", HCBSCompliance!$CK$2:$CK$455,"*No*") + COUNTIFS(HCBSCompliance!$I$2:$I$455,$A40, HCBSCompliance!$D$2:$D$455, "055", HCBSCompliance!$G$2:$G$455,"*Submitted*", HCBSCompliance!$CK$2:$CK$455,"*No*") + COUNTIFS(HCBSCompliance!$I$2:$I$455,$A40, HCBSCompliance!$D$2:$D$455, "*63*", HCBSCompliance!$G$2:$G$455,"*Submitted*", HCBSCompliance!$CK$2:$CK$455,"*No*") + COUNTIFS(HCBSCompliance!$I$2:$I$455,$A40, HCBSCompliance!$D$2:$D$455, "*475*", HCBSCompliance!$G$2:$G$455,"*Submitted*", HCBSCompliance!$CK$2:$CK$455,"*No*") + COUNTIFS(HCBSCompliance!$I$2:$I$455,$A40, HCBSCompliance!$D$2:$D$455, "*505*", HCBSCompliance!$G$2:$G$455,"*Submitted*", HCBSCompliance!$CK$2:$CK$455,"*No*") + COUNTIFS(HCBSCompliance!$I$2:$I$455,$A40, HCBSCompliance!$D$2:$D$455, "*510*", HCBSCompliance!$G$2:$G$455,"*Submitted*", HCBSCompliance!$CK$2:$CK$455,"*No*") + COUNTIFS(HCBSCompliance!$I$2:$I$455,$A40, HCBSCompliance!$D$2:$D$455, "*515*", HCBSCompliance!$G$2:$G$455,"*Submitted*", HCBSCompliance!$CK$2:$CK$455,"*No*")+ COUNTIFS(HCBSCompliance!$I$2:$I$455,$A40, HCBSCompliance!$D$2:$D$455, "*855*", HCBSCompliance!$G$2:$G$455,"*Submitted*", HCBSCompliance!$CK$2:$CK$455,"*No*")</f>
        <v>0</v>
      </c>
      <c r="L40" s="55">
        <f>COUNTIFS(HCBSCompliance!$I$2:$I$455,$A40, HCBSCompliance!$D$2:$D$455, "028", HCBSCompliance!$G$2:$G$455,"*Completed*", HCBSCompliance!$CY$2:$CY$455,"*No*")   + COUNTIFS(HCBSCompliance!$I$2:$I$455,$A40, HCBSCompliance!$D$2:$D$455, "055", HCBSCompliance!$G$2:$G$455,"*Completed*", HCBSCompliance!$CY$2:$CY$455,"*No*")   + COUNTIFS(HCBSCompliance!$I$2:$I$455,$A40, HCBSCompliance!$D$2:$D$455, "*63*", HCBSCompliance!$G$2:$G$455,"*Completed*", HCBSCompliance!$CY$2:$CY$455,"*No*")   + COUNTIFS(HCBSCompliance!$I$2:$I$455,$A40, HCBSCompliance!$D$2:$D$455, "*475*", HCBSCompliance!$G$2:$G$455,"*Completed*", HCBSCompliance!$CY$2:$CY$455,"*No*")   + COUNTIFS(HCBSCompliance!$I$2:$I$455,$A40, HCBSCompliance!$D$2:$D$455, "*505*", HCBSCompliance!$G$2:$G$455,"*Completed*", HCBSCompliance!$CY$2:$CY$455,"*No*") + COUNTIFS(HCBSCompliance!$I$2:$I$455,$A40, HCBSCompliance!$D$2:$D$455, "*510*", HCBSCompliance!$G$2:$G$455,"*Completed*", HCBSCompliance!$CY$2:$CY$455,"*No*") + COUNTIFS(HCBSCompliance!$I$2:$I$455,$A40, HCBSCompliance!$D$2:$D$455, "*515*", HCBSCompliance!$G$2:$G$455,"*Completed*", HCBSCompliance!$CY$2:$CY$455,"*No*") + COUNTIFS(HCBSCompliance!$I$2:$I$455,$A40, HCBSCompliance!$D$2:$D$455, "*855*", HCBSCompliance!$G$2:$G$455,"*Completed*", HCBSCompliance!$CY$2:$CY$455,"*No*")+ COUNTIFS(HCBSCompliance!$I$2:$I$455,$A40, HCBSCompliance!$D$2:$D$455, "028", HCBSCompliance!$G$2:$G$455,"*Submitted*", HCBSCompliance!$CY$2:$CY$455,"*No*") + COUNTIFS(HCBSCompliance!$I$2:$I$455,$A40, HCBSCompliance!$D$2:$D$455, "055", HCBSCompliance!$G$2:$G$455,"*Submitted*", HCBSCompliance!$CY$2:$CY$455,"*No*") + COUNTIFS(HCBSCompliance!$I$2:$I$455,$A40, HCBSCompliance!$D$2:$D$455, "*63*", HCBSCompliance!$G$2:$G$455,"*Submitted*", HCBSCompliance!$CY$2:$CY$455,"*No*") + COUNTIFS(HCBSCompliance!$I$2:$I$455,$A40, HCBSCompliance!$D$2:$D$455, "*475*", HCBSCompliance!$G$2:$G$455,"*Submitted*", HCBSCompliance!$CY$2:$CY$455,"*No*") + COUNTIFS(HCBSCompliance!$I$2:$I$455,$A40, HCBSCompliance!$D$2:$D$455, "*505*", HCBSCompliance!$G$2:$G$455,"*Submitted*", HCBSCompliance!$CY$2:$CY$455,"*No*") + COUNTIFS(HCBSCompliance!$I$2:$I$455,$A40, HCBSCompliance!$D$2:$D$455, "*510*", HCBSCompliance!$G$2:$G$455,"*Submitted*", HCBSCompliance!$CY$2:$CY$455,"*No*") + COUNTIFS(HCBSCompliance!$I$2:$I$455,$A40, HCBSCompliance!$D$2:$D$455, "*515*", HCBSCompliance!$G$2:$G$455,"*Submitted*", HCBSCompliance!$CY$2:$CY$455,"*No*")+ COUNTIFS(HCBSCompliance!$I$2:$I$455,$A40, HCBSCompliance!$D$2:$D$455, "*855*", HCBSCompliance!$G$2:$G$455,"*Submitted*", HCBSCompliance!$CY$2:$CY$455,"*No*")  + COUNTIFS(HCBSCompliance!$I$2:$I$455,$A40, HCBSCompliance!$D$2:$D$455, "028", HCBSCompliance!$G$2:$G$455,"*Completed*", HCBSCompliance!$CY$2:$CY$455,"*No*")   + COUNTIFS(HCBSCompliance!$I$2:$I$455,$A40, HCBSCompliance!$D$2:$D$455, "055", HCBSCompliance!$G$2:$G$455,"*Completed*", HCBSCompliance!$CY$2:$CY$455,"*No*")   + COUNTIFS(HCBSCompliance!$I$2:$I$455,$A40, HCBSCompliance!$D$2:$D$455, "*63*", HCBSCompliance!$G$2:$G$455,"*Completed*", HCBSCompliance!$CY$2:$CY$455,"*No*")   + COUNTIFS(HCBSCompliance!$I$2:$I$455,$A40, HCBSCompliance!$D$2:$D$455, "*475*", HCBSCompliance!$G$2:$G$455,"*Completed*", HCBSCompliance!$CY$2:$CY$455,"*No*")   + COUNTIFS(HCBSCompliance!$I$2:$I$455,$A40, HCBSCompliance!$D$2:$D$455, "*505*", HCBSCompliance!$G$2:$G$455,"*Completed*", HCBSCompliance!$CY$2:$CY$455,"*No*") + COUNTIFS(HCBSCompliance!$I$2:$I$455,$A40, HCBSCompliance!$D$2:$D$455, "*510*", HCBSCompliance!$G$2:$G$455,"*Completed*", HCBSCompliance!$CY$2:$CY$455,"*No*") + COUNTIFS(HCBSCompliance!$I$2:$I$455,$A40, HCBSCompliance!$D$2:$D$455, "*515*", HCBSCompliance!$G$2:$G$455,"*Completed*", HCBSCompliance!$CY$2:$CY$455,"*No*") + COUNTIFS(HCBSCompliance!$I$2:$I$455,$A40, HCBSCompliance!$D$2:$D$455, "*855*", HCBSCompliance!$G$2:$G$455,"*Completed*", HCBSCompliance!$CY$2:$CY$455,"*No*")+ COUNTIFS(HCBSCompliance!$I$2:$I$455,$A40, HCBSCompliance!$D$2:$D$455, "028", HCBSCompliance!$G$2:$G$455,"*Submitted*", HCBSCompliance!$CY$2:$CY$455,"*No*") + COUNTIFS(HCBSCompliance!$I$2:$I$455,$A40, HCBSCompliance!$D$2:$D$455, "055", HCBSCompliance!$G$2:$G$455,"*Submitted*", HCBSCompliance!$CY$2:$CY$455,"*No*") + COUNTIFS(HCBSCompliance!$I$2:$I$455,$A40, HCBSCompliance!$D$2:$D$455, "*63*", HCBSCompliance!$G$2:$G$455,"*Submitted*", HCBSCompliance!$CY$2:$CY$455,"*No*") + COUNTIFS(HCBSCompliance!$I$2:$I$455,$A40, HCBSCompliance!$D$2:$D$455, "*475*", HCBSCompliance!$G$2:$G$455,"*Submitted*", HCBSCompliance!$CY$2:$CY$455,"*No*") + COUNTIFS(HCBSCompliance!$I$2:$I$455,$A40, HCBSCompliance!$D$2:$D$455, "*505*", HCBSCompliance!$G$2:$G$455,"*Submitted*", HCBSCompliance!$CY$2:$CY$455,"*No*") + COUNTIFS(HCBSCompliance!$I$2:$I$455,$A40, HCBSCompliance!$D$2:$D$455, "*510*", HCBSCompliance!$G$2:$G$455,"*Submitted*", HCBSCompliance!$CY$2:$CY$455,"*No*") + COUNTIFS(HCBSCompliance!$I$2:$I$455,$A40, HCBSCompliance!$D$2:$D$455, "*515*", HCBSCompliance!$G$2:$G$455,"*Submitted*", HCBSCompliance!$CY$2:$CY$455,"*No*")+ COUNTIFS(HCBSCompliance!$I$2:$I$455,$A40, HCBSCompliance!$D$2:$D$455, "*855*", HCBSCompliance!$G$2:$G$455,"*Submitted*", HCBSCompliance!$CY$2:$CY$455,"*No*")</f>
        <v>0</v>
      </c>
      <c r="M40" s="55">
        <f>COUNTIFS(HCBSCompliance!$I$2:$I$455,$A40, HCBSCompliance!$D$2:$D$455, "028", HCBSCompliance!$G$2:$G$455,"*Completed*", HCBSCompliance!$DI$2:$DI$455,"*No*")   + COUNTIFS(HCBSCompliance!$I$2:$I$455,$A40, HCBSCompliance!$D$2:$D$455, "055", HCBSCompliance!$G$2:$G$455,"*Completed*", HCBSCompliance!$DI$2:$DI$455,"*No*")   + COUNTIFS(HCBSCompliance!$I$2:$I$455,$A40, HCBSCompliance!$D$2:$D$455, "*63*", HCBSCompliance!$G$2:$G$455,"*Completed*", HCBSCompliance!$DI$2:$DI$455,"*No*")   + COUNTIFS(HCBSCompliance!$I$2:$I$455,$A40, HCBSCompliance!$D$2:$D$455, "*475*", HCBSCompliance!$G$2:$G$455,"*Completed*", HCBSCompliance!$DI$2:$DI$455,"*No*")   + COUNTIFS(HCBSCompliance!$I$2:$I$455,$A40, HCBSCompliance!$D$2:$D$455, "*505*", HCBSCompliance!$G$2:$G$455,"*Completed*", HCBSCompliance!$DI$2:$DI$455,"*No*") + COUNTIFS(HCBSCompliance!$I$2:$I$455,$A40, HCBSCompliance!$D$2:$D$455, "*510*", HCBSCompliance!$G$2:$G$455,"*Completed*", HCBSCompliance!$DI$2:$DI$455,"*No*") + COUNTIFS(HCBSCompliance!$I$2:$I$455,$A40, HCBSCompliance!$D$2:$D$455, "*515*", HCBSCompliance!$G$2:$G$455,"*Completed*", HCBSCompliance!$DI$2:$DI$455,"*No*") + COUNTIFS(HCBSCompliance!$I$2:$I$455,$A40, HCBSCompliance!$D$2:$D$455, "*855*", HCBSCompliance!$G$2:$G$455,"*Completed*", HCBSCompliance!$DI$2:$DI$455,"*No*")+ COUNTIFS(HCBSCompliance!$I$2:$I$455,$A40, HCBSCompliance!$D$2:$D$455, "028", HCBSCompliance!$G$2:$G$455,"*Submitted*", HCBSCompliance!$DI$2:$DI$455,"*No*") + COUNTIFS(HCBSCompliance!$I$2:$I$455,$A40, HCBSCompliance!$D$2:$D$455, "055", HCBSCompliance!$G$2:$G$455,"*Submitted*", HCBSCompliance!$DI$2:$DI$455,"*No*") + COUNTIFS(HCBSCompliance!$I$2:$I$455,$A40, HCBSCompliance!$D$2:$D$455, "*63*", HCBSCompliance!$G$2:$G$455,"*Submitted*", HCBSCompliance!$DI$2:$DI$455,"*No*") + COUNTIFS(HCBSCompliance!$I$2:$I$455,$A40, HCBSCompliance!$D$2:$D$455, "*475*", HCBSCompliance!$G$2:$G$455,"*Submitted*", HCBSCompliance!$DI$2:$DI$455,"*No*") + COUNTIFS(HCBSCompliance!$I$2:$I$455,$A40, HCBSCompliance!$D$2:$D$455, "*505*", HCBSCompliance!$G$2:$G$455,"*Submitted*", HCBSCompliance!$DI$2:$DI$455,"*No*") + COUNTIFS(HCBSCompliance!$I$2:$I$455,$A40, HCBSCompliance!$D$2:$D$455, "*510*", HCBSCompliance!$G$2:$G$455,"*Submitted*", HCBSCompliance!$DI$2:$DI$455,"*No*") + COUNTIFS(HCBSCompliance!$I$2:$I$455,$A40, HCBSCompliance!$D$2:$D$455, "*515*", HCBSCompliance!$G$2:$G$455,"*Submitted*", HCBSCompliance!$DI$2:$DI$455,"*No*")+ COUNTIFS(HCBSCompliance!$I$2:$I$455,$A40, HCBSCompliance!$D$2:$D$455, "*855*", HCBSCompliance!$G$2:$G$455,"*Submitted*", HCBSCompliance!$DI$2:$DI$455,"*No*")  + COUNTIFS(HCBSCompliance!$I$2:$I$455,$A40, HCBSCompliance!$D$2:$D$455, "028", HCBSCompliance!$G$2:$G$455,"*Completed*", HCBSCompliance!$DI$2:$DI$455,"*No*")   + COUNTIFS(HCBSCompliance!$I$2:$I$455,$A40, HCBSCompliance!$D$2:$D$455, "055", HCBSCompliance!$G$2:$G$455,"*Completed*", HCBSCompliance!$DI$2:$DI$455,"*No*")   + COUNTIFS(HCBSCompliance!$I$2:$I$455,$A40, HCBSCompliance!$D$2:$D$455, "*63*", HCBSCompliance!$G$2:$G$455,"*Completed*", HCBSCompliance!$DI$2:$DI$455,"*No*")   + COUNTIFS(HCBSCompliance!$I$2:$I$455,$A40, HCBSCompliance!$D$2:$D$455, "*475*", HCBSCompliance!$G$2:$G$455,"*Completed*", HCBSCompliance!$DI$2:$DI$455,"*No*")   + COUNTIFS(HCBSCompliance!$I$2:$I$455,$A40, HCBSCompliance!$D$2:$D$455, "*505*", HCBSCompliance!$G$2:$G$455,"*Completed*", HCBSCompliance!$DI$2:$DI$455,"*No*") + COUNTIFS(HCBSCompliance!$I$2:$I$455,$A40, HCBSCompliance!$D$2:$D$455, "*510*", HCBSCompliance!$G$2:$G$455,"*Completed*", HCBSCompliance!$DI$2:$DI$455,"*No*") + COUNTIFS(HCBSCompliance!$I$2:$I$455,$A40, HCBSCompliance!$D$2:$D$455, "*515*", HCBSCompliance!$G$2:$G$455,"*Completed*", HCBSCompliance!$DI$2:$DI$455,"*No*") + COUNTIFS(HCBSCompliance!$I$2:$I$455,$A40, HCBSCompliance!$D$2:$D$455, "*855*", HCBSCompliance!$G$2:$G$455,"*Completed*", HCBSCompliance!$DI$2:$DI$455,"*No*")+ COUNTIFS(HCBSCompliance!$I$2:$I$455,$A40, HCBSCompliance!$D$2:$D$455, "028", HCBSCompliance!$G$2:$G$455,"*Submitted*", HCBSCompliance!$DI$2:$DI$455,"*No*") + COUNTIFS(HCBSCompliance!$I$2:$I$455,$A40, HCBSCompliance!$D$2:$D$455, "055", HCBSCompliance!$G$2:$G$455,"*Submitted*", HCBSCompliance!$DI$2:$DI$455,"*No*") + COUNTIFS(HCBSCompliance!$I$2:$I$455,$A40, HCBSCompliance!$D$2:$D$455, "*63*", HCBSCompliance!$G$2:$G$455,"*Submitted*", HCBSCompliance!$DI$2:$DI$455,"*No*") + COUNTIFS(HCBSCompliance!$I$2:$I$455,$A40, HCBSCompliance!$D$2:$D$455, "*475*", HCBSCompliance!$G$2:$G$455,"*Submitted*", HCBSCompliance!$DI$2:$DI$455,"*No*") + COUNTIFS(HCBSCompliance!$I$2:$I$455,$A40, HCBSCompliance!$D$2:$D$455, "*505*", HCBSCompliance!$G$2:$G$455,"*Submitted*", HCBSCompliance!$DI$2:$DI$455,"*No*") + COUNTIFS(HCBSCompliance!$I$2:$I$455,$A40, HCBSCompliance!$D$2:$D$455, "*510*", HCBSCompliance!$G$2:$G$455,"*Submitted*", HCBSCompliance!$DI$2:$DI$455,"*No*") + COUNTIFS(HCBSCompliance!$I$2:$I$455,$A40, HCBSCompliance!$D$2:$D$455, "*515*", HCBSCompliance!$G$2:$G$455,"*Submitted*", HCBSCompliance!$DI$2:$DI$455,"*No*")+ COUNTIFS(HCBSCompliance!$I$2:$I$455,$A40, HCBSCompliance!$D$2:$D$455, "*855*", HCBSCompliance!$G$2:$G$455,"*Submitted*", HCBSCompliance!$DI$2:$DI$455,"*No*")</f>
        <v>0</v>
      </c>
    </row>
    <row r="41" spans="1:13" hidden="1" x14ac:dyDescent="0.2">
      <c r="A41" s="54" t="s">
        <v>193</v>
      </c>
      <c r="B41" s="55">
        <f>COUNTIFS(HCBSCompliance!$I$2:$I$455,$A41, HCBSCompliance!$D$2:$D$455, "028")  +COUNTIFS(HCBSCompliance!$I$2:$I$455,$A41, HCBSCompliance!$D$2:$D$455, "055")  +COUNTIFS(HCBSCompliance!$I$2:$I$455,$A41, HCBSCompliance!$D$2:$D$455, "*63*")  +COUNTIFS(HCBSCompliance!$I$2:$I$455,$A41, HCBSCompliance!$D$2:$D$455, "*475*")  +COUNTIFS(HCBSCompliance!$I$2:$I$455,$A41, HCBSCompliance!$D$2:$D$455, "*505*")  +COUNTIFS(HCBSCompliance!$I$2:$I$455,$A41, HCBSCompliance!$D$2:$D$455, "*510*")  +COUNTIFS(HCBSCompliance!$I$2:$I$455,$A41, HCBSCompliance!$D$2:$D$455, "*515*") +COUNTIFS(HCBSCompliance!$I$2:$I$455,$A41, HCBSCompliance!$D$2:$D$455, "*855*")</f>
        <v>0</v>
      </c>
      <c r="C41" s="55">
        <f>COUNTIFS(HCBSCompliance!$I$2:$I$455,$A41, HCBSCompliance!$D$2:$D$455, "028", HCBSCompliance!$G$2:$G$455,"*Completed*")  +COUNTIFS(HCBSCompliance!$I$2:$I$455,$A41, HCBSCompliance!$D$2:$D$455, "055", HCBSCompliance!$G$2:$G$455,"*Completed*")  +COUNTIFS(HCBSCompliance!$I$2:$I$455,$A41, HCBSCompliance!$D$2:$D$455, "*63*", HCBSCompliance!$G$2:$G$455,"*Completed*")  +COUNTIFS(HCBSCompliance!$I$2:$I$455,$A41, HCBSCompliance!$D$2:$D$455, "*475*", HCBSCompliance!$G$2:$G$455,"*Completed*")  +COUNTIFS(HCBSCompliance!$I$2:$I$455,$A41, HCBSCompliance!$D$2:$D$455, "*505*", HCBSCompliance!$G$2:$G$455,"*Completed*")  +COUNTIFS(HCBSCompliance!$I$2:$I$455,$A41, HCBSCompliance!$D$2:$D$455, "*510*", HCBSCompliance!$G$2:$G$455,"*Completed*")  +COUNTIFS(HCBSCompliance!$I$2:$I$455,$A41, HCBSCompliance!$D$2:$D$455, "*515*", HCBSCompliance!$G$2:$G$455,"*Completed*")  +COUNTIFS(HCBSCompliance!$I$2:$I$455,$A41, HCBSCompliance!$D$2:$D$455, "*855*", HCBSCompliance!$G$2:$G$455,"*Completed*")+COUNTIFS(HCBSCompliance!$I$2:$I$455,$A41, HCBSCompliance!$D$2:$D$455, "028", HCBSCompliance!$G$2:$G$455,"*Submitted*")  +COUNTIFS(HCBSCompliance!$I$2:$I$455,$A41, HCBSCompliance!$D$2:$D$455, "055", HCBSCompliance!$G$2:$G$455,"*Submitted*")  +COUNTIFS(HCBSCompliance!$I$2:$I$455,$A41, HCBSCompliance!$D$2:$D$455, "*63*", HCBSCompliance!$G$2:$G$455,"*Submitted*")  +COUNTIFS(HCBSCompliance!$I$2:$I$455,$A41, HCBSCompliance!$D$2:$D$455, "*475*", HCBSCompliance!$G$2:$G$455,"*Submitted*")  +COUNTIFS(HCBSCompliance!$I$2:$I$455,$A41, HCBSCompliance!$D$2:$D$455, "*505*", HCBSCompliance!$G$2:$G$455,"*Submitted*")  +COUNTIFS(HCBSCompliance!$I$2:$I$455,$A41, HCBSCompliance!$D$2:$D$455, "*510*", HCBSCompliance!$G$2:$G$455,"*Submitted*")  +COUNTIFS(HCBSCompliance!$I$2:$I$455,$A41, HCBSCompliance!$D$2:$D$455, "*515*", HCBSCompliance!$G$2:$G$455,"*Submitted*")  +COUNTIFS(HCBSCompliance!$I$2:$I$455,$A41, HCBSCompliance!$D$2:$D$455, "*855*", HCBSCompliance!$G$2:$G$455,"*Submitted*")</f>
        <v>0</v>
      </c>
      <c r="D41" s="56" t="str">
        <f t="shared" si="2"/>
        <v>n/a</v>
      </c>
      <c r="E41" s="56" t="str">
        <f>IFERROR((COUNTIFS(HCBSCompliance!$I$2:$I$455,$A41, HCBSCompliance!$D$2:$D$455, "028", HCBSCompliance!$FA$2:$FA$455,"*no*", HCBSCompliance!$G$2:$G$455, "*Completed*") + COUNTIFS(HCBSCompliance!$I$2:$I$455,$A41, HCBSCompliance!$D$2:$D$455, "055", HCBSCompliance!$FA$2:$FA$455,"*no*", HCBSCompliance!$G$2:$G$455, "*Completed*") + COUNTIFS(HCBSCompliance!$I$2:$I$455,$A41, HCBSCompliance!$D$2:$D$455, "*63*", HCBSCompliance!$FA$2:$FA$455,"*no*", HCBSCompliance!$G$2:$G$455, "*Completed*") + COUNTIFS(HCBSCompliance!$I$2:$I$455,$A41, HCBSCompliance!$D$2:$D$455, "*475*", HCBSCompliance!$FA$2:$FA$455,"*no*", HCBSCompliance!$G$2:$G$455, "*Completed*") + COUNTIFS(HCBSCompliance!$I$2:$I$455,$A41, HCBSCompliance!$D$2:$D$455, "*505*", HCBSCompliance!$FA$2:$FA$455,"*no*", HCBSCompliance!$G$2:$G$455, "*Completed*") + COUNTIFS(HCBSCompliance!$I$2:$I$455,$A41, HCBSCompliance!$D$2:$D$455, "*510*", HCBSCompliance!$FA$2:$FA$455,"*no*", HCBSCompliance!$G$2:$G$455, "*Completed*") + COUNTIFS(HCBSCompliance!$I$2:$I$455,$A41, HCBSCompliance!$D$2:$D$455, "*515*", HCBSCompliance!$FA$2:$FA$455,"*no*", HCBSCompliance!$G$2:$G$455, "*Completed*") + COUNTIFS(HCBSCompliance!$I$2:$I$455,$A41, HCBSCompliance!$D$2:$D$455, "*855*", HCBSCompliance!$FA$2:$FA$455,"*no*", HCBSCompliance!$G$2:$G$455, "*Completed*") +COUNTIFS(HCBSCompliance!$I$2:$I$455,$A41, HCBSCompliance!$D$2:$D$455, "028", HCBSCompliance!$FA$2:$FA$455,"*no*", HCBSCompliance!$G$2:$G$455, "*Submitted*") + COUNTIFS(HCBSCompliance!$I$2:$I$455,$A41, HCBSCompliance!$D$2:$D$455, "055", HCBSCompliance!$FA$2:$FA$455,"*no*", HCBSCompliance!$G$2:$G$455, "*Submitted*") + COUNTIFS(HCBSCompliance!$I$2:$I$455,$A41, HCBSCompliance!$D$2:$D$455, "*63*", HCBSCompliance!$FA$2:$FA$455,"*no*", HCBSCompliance!$G$2:$G$455, "*Submitted*") + COUNTIFS(HCBSCompliance!$I$2:$I$455,$A41, HCBSCompliance!$D$2:$D$455, "*475*", HCBSCompliance!$FA$2:$FA$455,"*no*", HCBSCompliance!$G$2:$G$455, "*Submitted*") + COUNTIFS(HCBSCompliance!$I$2:$I$455,$A41, HCBSCompliance!$D$2:$D$455, "*505*", HCBSCompliance!$FA$2:$FA$455,"*no*", HCBSCompliance!$G$2:$G$455, "*Submitted*") + COUNTIFS(HCBSCompliance!$I$2:$I$455,$A41, HCBSCompliance!$D$2:$D$455, "*510*", HCBSCompliance!$FA$2:$FA$455,"*no*", HCBSCompliance!$G$2:$G$455, "*Submitted*") + COUNTIFS(HCBSCompliance!$I$2:$I$455,$A41, HCBSCompliance!$D$2:$D$455, "*515*", HCBSCompliance!$FA$2:$FA$455,"*no*", HCBSCompliance!$G$2:$G$455, "*Submitted*") + COUNTIFS(HCBSCompliance!$I$2:$I$455,$A41, HCBSCompliance!$D$2:$D$455, "*855*", HCBSCompliance!$FA$2:$FA$455,"*no*", HCBSCompliance!$G$2:$G$455, "*Submitted*") ) / $C41, "n/a")</f>
        <v>n/a</v>
      </c>
      <c r="F41" s="56" t="str">
        <f>IFERROR((COUNTIFS(HCBSCompliance!$I$2:$I$455,$A41, HCBSCompliance!$D$2:$D$455, "028", HCBSCompliance!$FA$2:$FA$455,"*yes*", HCBSCompliance!$G$2:$G$455, "*Completed*") + COUNTIFS(HCBSCompliance!$I$2:$I$455,$A41, HCBSCompliance!$D$2:$D$455, "055", HCBSCompliance!$FA$2:$FA$455,"*yes*", HCBSCompliance!$G$2:$G$455, "*Completed*") + COUNTIFS(HCBSCompliance!$I$2:$I$455,$A41, HCBSCompliance!$D$2:$D$455, "*63*", HCBSCompliance!$FA$2:$FA$455,"*yes*", HCBSCompliance!$G$2:$G$455, "*Completed*") + COUNTIFS(HCBSCompliance!$I$2:$I$455,$A41, HCBSCompliance!$D$2:$D$455, "*475*", HCBSCompliance!$FA$2:$FA$455,"*yes*", HCBSCompliance!$G$2:$G$455, "*Completed*") + COUNTIFS(HCBSCompliance!$I$2:$I$455,$A41, HCBSCompliance!$D$2:$D$455, "*505*", HCBSCompliance!$FA$2:$FA$455,"*yes*", HCBSCompliance!$G$2:$G$455, "*Completed*") + COUNTIFS(HCBSCompliance!$I$2:$I$455,$A41, HCBSCompliance!$D$2:$D$455, "*510*", HCBSCompliance!$FA$2:$FA$455,"*yes*", HCBSCompliance!$G$2:$G$455, "*Completed*") + COUNTIFS(HCBSCompliance!$I$2:$I$455,$A41, HCBSCompliance!$D$2:$D$455, "*515*", HCBSCompliance!$FA$2:$FA$455,"*yes*", HCBSCompliance!$G$2:$G$455, "*Completed*") + COUNTIFS(HCBSCompliance!$I$2:$I$455,$A41, HCBSCompliance!$D$2:$D$455, "*855*", HCBSCompliance!$FA$2:$FA$455,"*yes*", HCBSCompliance!$G$2:$G$455, "*Completed*") +COUNTIFS(HCBSCompliance!$I$2:$I$455,$A41, HCBSCompliance!$D$2:$D$455, "028", HCBSCompliance!$FA$2:$FA$455,"*yes*", HCBSCompliance!$G$2:$G$455, "*Submitted*") + COUNTIFS(HCBSCompliance!$I$2:$I$455,$A41, HCBSCompliance!$D$2:$D$455, "055", HCBSCompliance!$FA$2:$FA$455,"*yes*", HCBSCompliance!$G$2:$G$455, "*Submitted*") + COUNTIFS(HCBSCompliance!$I$2:$I$455,$A41, HCBSCompliance!$D$2:$D$455, "*63*", HCBSCompliance!$FA$2:$FA$455,"*yes*", HCBSCompliance!$G$2:$G$455, "*Submitted*") + COUNTIFS(HCBSCompliance!$I$2:$I$455,$A41, HCBSCompliance!$D$2:$D$455, "*475*", HCBSCompliance!$FA$2:$FA$455,"*yes*", HCBSCompliance!$G$2:$G$455, "*Submitted*") + COUNTIFS(HCBSCompliance!$I$2:$I$455,$A41, HCBSCompliance!$D$2:$D$455, "*505*", HCBSCompliance!$FA$2:$FA$455,"*yes*", HCBSCompliance!$G$2:$G$455, "*Submitted*") + COUNTIFS(HCBSCompliance!$I$2:$I$455,$A41, HCBSCompliance!$D$2:$D$455, "*510*", HCBSCompliance!$FA$2:$FA$455,"*yes*", HCBSCompliance!$G$2:$G$455, "*Submitted*") + COUNTIFS(HCBSCompliance!$I$2:$I$455,$A41, HCBSCompliance!$D$2:$D$455, "*515*", HCBSCompliance!$FA$2:$FA$455,"*yes*", HCBSCompliance!$G$2:$G$455, "*Submitted*") + COUNTIFS(HCBSCompliance!$I$2:$I$455,$A41, HCBSCompliance!$D$2:$D$455, "*855*", HCBSCompliance!$FA$2:$FA$455,"*yes*", HCBSCompliance!$G$2:$G$455, "*Submitted*") ) / $C41, "n/a")</f>
        <v>n/a</v>
      </c>
      <c r="G41" s="56" t="str">
        <f>IFERROR((COUNTIFS(HCBSCompliance!$D$2:$D$455, "028", HCBSCompliance!$I$2:$I$455, $A41, HCBSCompliance!$G$2:$G$455, "*Completed*", HCBSCompliance!$FE$2:$FE$455, "TRUE") + COUNTIFS(HCBSCompliance!$D$2:$D$455, "055", HCBSCompliance!$I$2:$I$455, $A41, HCBSCompliance!$G$2:$G$455, "*Completed*", HCBSCompliance!$FE$2:$FE$455, "TRUE") + COUNTIFS(HCBSCompliance!$D$2:$D$455, "*63*", HCBSCompliance!$I$2:$I$455, $A41, HCBSCompliance!$G$2:$G$455, "*Completed*", HCBSCompliance!$FE$2:$FE$455, "TRUE") + COUNTIFS(HCBSCompliance!$D$2:$D$455, "*475*", HCBSCompliance!$I$2:$I$455, $A41, HCBSCompliance!$G$2:$G$455, "*Completed*", HCBSCompliance!$FE$2:$FE$455, "TRUE") + COUNTIFS(HCBSCompliance!$D$2:$D$455, "*505*", HCBSCompliance!$I$2:$I$455, $A41, HCBSCompliance!$G$2:$G$455, "*Completed*", HCBSCompliance!$FE$2:$FE$455, "TRUE") + COUNTIFS(HCBSCompliance!$D$2:$D$455, "*510*", HCBSCompliance!$I$2:$I$455, $A41, HCBSCompliance!$G$2:$G$455, "*Completed*", HCBSCompliance!$FE$2:$FE$455, "TRUE") + COUNTIFS(HCBSCompliance!$D$2:$D$455, "*515*", HCBSCompliance!$I$2:$I$455, $A41, HCBSCompliance!$G$2:$G$455, "*Completed*", HCBSCompliance!$FE$2:$FE$455, "TRUE") + COUNTIFS(HCBSCompliance!$D$2:$D$455, "*855*", HCBSCompliance!$I$2:$I$455, $A41, HCBSCompliance!$G$2:$G$455, "*Submitted*", HCBSCompliance!$FE$2:$FE$455, "TRUE") +COUNTIFS(HCBSCompliance!$D$2:$D$455, "028", HCBSCompliance!$I$2:$I$455, $A41, HCBSCompliance!$G$2:$G$455, "*Submitted*", HCBSCompliance!$FE$2:$FE$455, "TRUE") + COUNTIFS(HCBSCompliance!$D$2:$D$455, "055", HCBSCompliance!$I$2:$I$455, $A41, HCBSCompliance!$G$2:$G$455, "*Submitted*", HCBSCompliance!$FE$2:$FE$455, "TRUE") + COUNTIFS(HCBSCompliance!$D$2:$D$455, "*63*", HCBSCompliance!$I$2:$I$455, $A41, HCBSCompliance!$G$2:$G$455, "*Submitted*", HCBSCompliance!$FE$2:$FE$455, "TRUE") + COUNTIFS(HCBSCompliance!$D$2:$D$455, "*475*", HCBSCompliance!$I$2:$I$455, $A41, HCBSCompliance!$G$2:$G$455, "*Submitted*", HCBSCompliance!$FE$2:$FE$455, "TRUE") + COUNTIFS(HCBSCompliance!$D$2:$D$455, "*505*", HCBSCompliance!$I$2:$I$455, $A41, HCBSCompliance!$G$2:$G$455, "*Submitted*", HCBSCompliance!$FE$2:$FE$455, "TRUE") + COUNTIFS(HCBSCompliance!$D$2:$D$455, "*510*", HCBSCompliance!$I$2:$I$455, $A41, HCBSCompliance!$G$2:$G$455, "*Submitted*", HCBSCompliance!$FE$2:$FE$455, "TRUE") + COUNTIFS(HCBSCompliance!$D$2:$D$455, "*515*", HCBSCompliance!$I$2:$I$455, $A41, HCBSCompliance!$G$2:$G$455, "*Submitted*", HCBSCompliance!$FE$2:$FE$455, "TRUE") + COUNTIFS(HCBSCompliance!$D$2:$D$455, "*855*", HCBSCompliance!$I$2:$I$455, $A41, HCBSCompliance!$G$2:$G$455, "*Submitted*", HCBSCompliance!$FE$2:$FE$455, "TRUE"))    /  $C41, "n/a")</f>
        <v>n/a</v>
      </c>
      <c r="H41" s="56"/>
      <c r="I41" s="55">
        <f>COUNTIFS(HCBSCompliance!$I$2:$I$455,$A41, HCBSCompliance!$D$2:$D$455, "028", HCBSCompliance!$G$2:$G$455,"*Completed*", HCBSCompliance!$BC$2:$BC$455,"*Partially*")   + COUNTIFS(HCBSCompliance!$I$2:$I$455,$A41, HCBSCompliance!$D$2:$D$455, "055", HCBSCompliance!$G$2:$G$455,"*Completed*", HCBSCompliance!$BC$2:$BC$455,"*Partially*")   + COUNTIFS(HCBSCompliance!$I$2:$I$455,$A41, HCBSCompliance!$D$2:$D$455, "*63*", HCBSCompliance!$G$2:$G$455,"*Completed*", HCBSCompliance!$BC$2:$BC$455,"*Partially*")   + COUNTIFS(HCBSCompliance!$I$2:$I$455,$A41, HCBSCompliance!$D$2:$D$455, "*475*", HCBSCompliance!$G$2:$G$455,"*Completed*", HCBSCompliance!$BC$2:$BC$455,"*Partially*")   + COUNTIFS(HCBSCompliance!$I$2:$I$455,$A41, HCBSCompliance!$D$2:$D$455, "*505*", HCBSCompliance!$G$2:$G$455,"*Completed*", HCBSCompliance!$BC$2:$BC$455,"*Partially*") + COUNTIFS(HCBSCompliance!$I$2:$I$455,$A41, HCBSCompliance!$D$2:$D$455, "*510*", HCBSCompliance!$G$2:$G$455,"*Completed*", HCBSCompliance!$BC$2:$BC$455,"*Partially*") + COUNTIFS(HCBSCompliance!$I$2:$I$455,$A41, HCBSCompliance!$D$2:$D$455, "*515*", HCBSCompliance!$G$2:$G$455,"*Completed*", HCBSCompliance!$BC$2:$BC$455,"*Partially*") + COUNTIFS(HCBSCompliance!$I$2:$I$455,$A41, HCBSCompliance!$D$2:$D$455, "*855*", HCBSCompliance!$G$2:$G$455,"*Completed*", HCBSCompliance!$BC$2:$BC$455,"*Partially*")+ COUNTIFS(HCBSCompliance!$I$2:$I$455,$A41, HCBSCompliance!$D$2:$D$455, "028", HCBSCompliance!$G$2:$G$455,"*Submitted*", HCBSCompliance!$BC$2:$BC$455,"*Partially*") + COUNTIFS(HCBSCompliance!$I$2:$I$455,$A41, HCBSCompliance!$D$2:$D$455, "055", HCBSCompliance!$G$2:$G$455,"*Submitted*", HCBSCompliance!$BC$2:$BC$455,"*Partially*") + COUNTIFS(HCBSCompliance!$I$2:$I$455,$A41, HCBSCompliance!$D$2:$D$455, "*63*", HCBSCompliance!$G$2:$G$455,"*Submitted*", HCBSCompliance!$BC$2:$BC$455,"*Partially*") + COUNTIFS(HCBSCompliance!$I$2:$I$455,$A41, HCBSCompliance!$D$2:$D$455, "*475*", HCBSCompliance!$G$2:$G$455,"*Submitted*", HCBSCompliance!$BC$2:$BC$455,"*Partially*") + COUNTIFS(HCBSCompliance!$I$2:$I$455,$A41, HCBSCompliance!$D$2:$D$455, "*505*", HCBSCompliance!$G$2:$G$455,"*Submitted*", HCBSCompliance!$BC$2:$BC$455,"*Partially*") + COUNTIFS(HCBSCompliance!$I$2:$I$455,$A41, HCBSCompliance!$D$2:$D$455, "*510*", HCBSCompliance!$G$2:$G$455,"*Submitted*", HCBSCompliance!$BC$2:$BC$455,"*Partially*") + COUNTIFS(HCBSCompliance!$I$2:$I$455,$A41, HCBSCompliance!$D$2:$D$455, "*515*", HCBSCompliance!$G$2:$G$455,"*Submitted*", HCBSCompliance!$BC$2:$BC$455,"*Partially*")+ COUNTIFS(HCBSCompliance!$I$2:$I$455,$A41, HCBSCompliance!$D$2:$D$455, "*855*", HCBSCompliance!$G$2:$G$455,"*Submitted*", HCBSCompliance!$BC$2:$BC$455,"*Partially*")  + COUNTIFS(HCBSCompliance!$I$2:$I$455,$A41, HCBSCompliance!$D$2:$D$455, "028", HCBSCompliance!$G$2:$G$455,"*Completed*", HCBSCompliance!$BC$2:$BC$455,"*NotMet*")   + COUNTIFS(HCBSCompliance!$I$2:$I$455,$A41, HCBSCompliance!$D$2:$D$455, "055", HCBSCompliance!$G$2:$G$455,"*Completed*", HCBSCompliance!$BC$2:$BC$455,"*NotMet*")   + COUNTIFS(HCBSCompliance!$I$2:$I$455,$A41, HCBSCompliance!$D$2:$D$455, "*63*", HCBSCompliance!$G$2:$G$455,"*Completed*", HCBSCompliance!$BC$2:$BC$455,"*NotMet*")   + COUNTIFS(HCBSCompliance!$I$2:$I$455,$A41, HCBSCompliance!$D$2:$D$455, "*475*", HCBSCompliance!$G$2:$G$455,"*Completed*", HCBSCompliance!$BC$2:$BC$455,"*NotMet*")   + COUNTIFS(HCBSCompliance!$I$2:$I$455,$A41, HCBSCompliance!$D$2:$D$455, "*505*", HCBSCompliance!$G$2:$G$455,"*Completed*", HCBSCompliance!$BC$2:$BC$455,"*NotMet*") + COUNTIFS(HCBSCompliance!$I$2:$I$455,$A41, HCBSCompliance!$D$2:$D$455, "*510*", HCBSCompliance!$G$2:$G$455,"*Completed*", HCBSCompliance!$BC$2:$BC$455,"*NotMet*") + COUNTIFS(HCBSCompliance!$I$2:$I$455,$A41, HCBSCompliance!$D$2:$D$455, "*515*", HCBSCompliance!$G$2:$G$455,"*Completed*", HCBSCompliance!$BC$2:$BC$455,"*NotMet*") + COUNTIFS(HCBSCompliance!$I$2:$I$455,$A41, HCBSCompliance!$D$2:$D$455, "*855*", HCBSCompliance!$G$2:$G$455,"*Completed*", HCBSCompliance!$BC$2:$BC$455,"*NotMet*")+ COUNTIFS(HCBSCompliance!$I$2:$I$455,$A41, HCBSCompliance!$D$2:$D$455, "028", HCBSCompliance!$G$2:$G$455,"*Submitted*", HCBSCompliance!$BC$2:$BC$455,"*NotMet*") + COUNTIFS(HCBSCompliance!$I$2:$I$455,$A41, HCBSCompliance!$D$2:$D$455, "055", HCBSCompliance!$G$2:$G$455,"*Submitted*", HCBSCompliance!$BC$2:$BC$455,"*NotMet*") + COUNTIFS(HCBSCompliance!$I$2:$I$455,$A41, HCBSCompliance!$D$2:$D$455, "*63*", HCBSCompliance!$G$2:$G$455,"*Submitted*", HCBSCompliance!$BC$2:$BC$455,"*NotMet*") + COUNTIFS(HCBSCompliance!$I$2:$I$455,$A41, HCBSCompliance!$D$2:$D$455, "*475*", HCBSCompliance!$G$2:$G$455,"*Submitted*", HCBSCompliance!$BC$2:$BC$455,"*NotMet*") + COUNTIFS(HCBSCompliance!$I$2:$I$455,$A41, HCBSCompliance!$D$2:$D$455, "*505*", HCBSCompliance!$G$2:$G$455,"*Submitted*", HCBSCompliance!$BC$2:$BC$455,"*NotMet*") + COUNTIFS(HCBSCompliance!$I$2:$I$455,$A41, HCBSCompliance!$D$2:$D$455, "*510*", HCBSCompliance!$G$2:$G$455,"*Submitted*", HCBSCompliance!$BC$2:$BC$455,"*NotMet*") + COUNTIFS(HCBSCompliance!$I$2:$I$455,$A41, HCBSCompliance!$D$2:$D$455, "*515*", HCBSCompliance!$G$2:$G$455,"*Submitted*", HCBSCompliance!$BC$2:$BC$455,"*NotMet*")+ COUNTIFS(HCBSCompliance!$I$2:$I$455,$A41, HCBSCompliance!$D$2:$D$455, "*855*", HCBSCompliance!$G$2:$G$455,"*Submitted*", HCBSCompliance!$BC$2:$BC$455,"*NotMet*")</f>
        <v>0</v>
      </c>
      <c r="J41" s="55">
        <f>COUNTIFS(HCBSCompliance!$I$2:$I$455,$A41, HCBSCompliance!$D$2:$D$455, "028", HCBSCompliance!$G$2:$G$455,"*Completed*", HCBSCompliance!$BI$2:$BI$455,"*No*")   + COUNTIFS(HCBSCompliance!$I$2:$I$455,$A41, HCBSCompliance!$D$2:$D$455, "055", HCBSCompliance!$G$2:$G$455,"*Completed*", HCBSCompliance!$BI$2:$BI$455,"*No*")   + COUNTIFS(HCBSCompliance!$I$2:$I$455,$A41, HCBSCompliance!$D$2:$D$455, "*63*", HCBSCompliance!$G$2:$G$455,"*Completed*", HCBSCompliance!$BI$2:$BI$455,"*No*")   + COUNTIFS(HCBSCompliance!$I$2:$I$455,$A41, HCBSCompliance!$D$2:$D$455, "*475*", HCBSCompliance!$G$2:$G$455,"*Completed*", HCBSCompliance!$BI$2:$BI$455,"*No*")   + COUNTIFS(HCBSCompliance!$I$2:$I$455,$A41, HCBSCompliance!$D$2:$D$455, "*505*", HCBSCompliance!$G$2:$G$455,"*Completed*", HCBSCompliance!$BI$2:$BI$455,"*No*") + COUNTIFS(HCBSCompliance!$I$2:$I$455,$A41, HCBSCompliance!$D$2:$D$455, "*510*", HCBSCompliance!$G$2:$G$455,"*Completed*", HCBSCompliance!$BI$2:$BI$455,"*No*") + COUNTIFS(HCBSCompliance!$I$2:$I$455,$A41, HCBSCompliance!$D$2:$D$455, "*515*", HCBSCompliance!$G$2:$G$455,"*Completed*", HCBSCompliance!$BI$2:$BI$455,"*No*") + COUNTIFS(HCBSCompliance!$I$2:$I$455,$A41, HCBSCompliance!$D$2:$D$455, "*855*", HCBSCompliance!$G$2:$G$455,"*Completed*", HCBSCompliance!$BI$2:$BI$455,"*No*")+ COUNTIFS(HCBSCompliance!$I$2:$I$455,$A41, HCBSCompliance!$D$2:$D$455, "028", HCBSCompliance!$G$2:$G$455,"*Submitted*", HCBSCompliance!$BI$2:$BI$455,"*No*") + COUNTIFS(HCBSCompliance!$I$2:$I$455,$A41, HCBSCompliance!$D$2:$D$455, "055", HCBSCompliance!$G$2:$G$455,"*Submitted*", HCBSCompliance!$BI$2:$BI$455,"*No*") + COUNTIFS(HCBSCompliance!$I$2:$I$455,$A41, HCBSCompliance!$D$2:$D$455, "*63*", HCBSCompliance!$G$2:$G$455,"*Submitted*", HCBSCompliance!$BI$2:$BI$455,"*No*") + COUNTIFS(HCBSCompliance!$I$2:$I$455,$A41, HCBSCompliance!$D$2:$D$455, "*475*", HCBSCompliance!$G$2:$G$455,"*Submitted*", HCBSCompliance!$BI$2:$BI$455,"*No*") + COUNTIFS(HCBSCompliance!$I$2:$I$455,$A41, HCBSCompliance!$D$2:$D$455, "*505*", HCBSCompliance!$G$2:$G$455,"*Submitted*", HCBSCompliance!$BI$2:$BI$455,"*No*") + COUNTIFS(HCBSCompliance!$I$2:$I$455,$A41, HCBSCompliance!$D$2:$D$455, "*510*", HCBSCompliance!$G$2:$G$455,"*Submitted*", HCBSCompliance!$BI$2:$BI$455,"*No*") + COUNTIFS(HCBSCompliance!$I$2:$I$455,$A41, HCBSCompliance!$D$2:$D$455, "*515*", HCBSCompliance!$G$2:$G$455,"*Submitted*", HCBSCompliance!$BI$2:$BI$455,"*No*")+ COUNTIFS(HCBSCompliance!$I$2:$I$455,$A41, HCBSCompliance!$D$2:$D$455, "*855*", HCBSCompliance!$G$2:$G$455,"*Submitted*", HCBSCompliance!$BI$2:$BI$455,"*No*")  + COUNTIFS(HCBSCompliance!$I$2:$I$455,$A41, HCBSCompliance!$D$2:$D$455, "028", HCBSCompliance!$G$2:$G$455,"*Completed*", HCBSCompliance!$BI$2:$BI$455,"*No*")   + COUNTIFS(HCBSCompliance!$I$2:$I$455,$A41, HCBSCompliance!$D$2:$D$455, "055", HCBSCompliance!$G$2:$G$455,"*Completed*", HCBSCompliance!$BI$2:$BI$455,"*No*")   + COUNTIFS(HCBSCompliance!$I$2:$I$455,$A41, HCBSCompliance!$D$2:$D$455, "*63*", HCBSCompliance!$G$2:$G$455,"*Completed*", HCBSCompliance!$BI$2:$BI$455,"*No*")   + COUNTIFS(HCBSCompliance!$I$2:$I$455,$A41, HCBSCompliance!$D$2:$D$455, "*475*", HCBSCompliance!$G$2:$G$455,"*Completed*", HCBSCompliance!$BI$2:$BI$455,"*No*")   + COUNTIFS(HCBSCompliance!$I$2:$I$455,$A41, HCBSCompliance!$D$2:$D$455, "*505*", HCBSCompliance!$G$2:$G$455,"*Completed*", HCBSCompliance!$BI$2:$BI$455,"*No*") + COUNTIFS(HCBSCompliance!$I$2:$I$455,$A41, HCBSCompliance!$D$2:$D$455, "*510*", HCBSCompliance!$G$2:$G$455,"*Completed*", HCBSCompliance!$BI$2:$BI$455,"*No*") + COUNTIFS(HCBSCompliance!$I$2:$I$455,$A41, HCBSCompliance!$D$2:$D$455, "*515*", HCBSCompliance!$G$2:$G$455,"*Completed*", HCBSCompliance!$BI$2:$BI$455,"*No*") + COUNTIFS(HCBSCompliance!$I$2:$I$455,$A41, HCBSCompliance!$D$2:$D$455, "*855*", HCBSCompliance!$G$2:$G$455,"*Completed*", HCBSCompliance!$BI$2:$BI$455,"*No*")+ COUNTIFS(HCBSCompliance!$I$2:$I$455,$A41, HCBSCompliance!$D$2:$D$455, "028", HCBSCompliance!$G$2:$G$455,"*Submitted*", HCBSCompliance!$BI$2:$BI$455,"*No*") + COUNTIFS(HCBSCompliance!$I$2:$I$455,$A41, HCBSCompliance!$D$2:$D$455, "055", HCBSCompliance!$G$2:$G$455,"*Submitted*", HCBSCompliance!$BI$2:$BI$455,"*No*") + COUNTIFS(HCBSCompliance!$I$2:$I$455,$A41, HCBSCompliance!$D$2:$D$455, "*63*", HCBSCompliance!$G$2:$G$455,"*Submitted*", HCBSCompliance!$BI$2:$BI$455,"*No*") + COUNTIFS(HCBSCompliance!$I$2:$I$455,$A41, HCBSCompliance!$D$2:$D$455, "*475*", HCBSCompliance!$G$2:$G$455,"*Submitted*", HCBSCompliance!$BI$2:$BI$455,"*No*") + COUNTIFS(HCBSCompliance!$I$2:$I$455,$A41, HCBSCompliance!$D$2:$D$455, "*505*", HCBSCompliance!$G$2:$G$455,"*Submitted*", HCBSCompliance!$BI$2:$BI$455,"*No*") + COUNTIFS(HCBSCompliance!$I$2:$I$455,$A41, HCBSCompliance!$D$2:$D$455, "*510*", HCBSCompliance!$G$2:$G$455,"*Submitted*", HCBSCompliance!$BI$2:$BI$455,"*No*") + COUNTIFS(HCBSCompliance!$I$2:$I$455,$A41, HCBSCompliance!$D$2:$D$455, "*515*", HCBSCompliance!$G$2:$G$455,"*Submitted*", HCBSCompliance!$BI$2:$BI$455,"*No*")+ COUNTIFS(HCBSCompliance!$I$2:$I$455,$A41, HCBSCompliance!$D$2:$D$455, "*855*", HCBSCompliance!$G$2:$G$455,"*Submitted*", HCBSCompliance!$BI$2:$BI$455,"*No*")</f>
        <v>0</v>
      </c>
      <c r="K41" s="55">
        <f>COUNTIFS(HCBSCompliance!$I$2:$I$455,$A41, HCBSCompliance!$D$2:$D$455, "028", HCBSCompliance!$G$2:$G$455,"*Completed*", HCBSCompliance!$CK$2:$CK$455,"*No*")   + COUNTIFS(HCBSCompliance!$I$2:$I$455,$A41, HCBSCompliance!$D$2:$D$455, "055", HCBSCompliance!$G$2:$G$455,"*Completed*", HCBSCompliance!$CK$2:$CK$455,"*No*")   + COUNTIFS(HCBSCompliance!$I$2:$I$455,$A41, HCBSCompliance!$D$2:$D$455, "*63*", HCBSCompliance!$G$2:$G$455,"*Completed*", HCBSCompliance!$CK$2:$CK$455,"*No*")   + COUNTIFS(HCBSCompliance!$I$2:$I$455,$A41, HCBSCompliance!$D$2:$D$455, "*475*", HCBSCompliance!$G$2:$G$455,"*Completed*", HCBSCompliance!$CK$2:$CK$455,"*No*")   + COUNTIFS(HCBSCompliance!$I$2:$I$455,$A41, HCBSCompliance!$D$2:$D$455, "*505*", HCBSCompliance!$G$2:$G$455,"*Completed*", HCBSCompliance!$CK$2:$CK$455,"*No*") + COUNTIFS(HCBSCompliance!$I$2:$I$455,$A41, HCBSCompliance!$D$2:$D$455, "*510*", HCBSCompliance!$G$2:$G$455,"*Completed*", HCBSCompliance!$CK$2:$CK$455,"*No*") + COUNTIFS(HCBSCompliance!$I$2:$I$455,$A41, HCBSCompliance!$D$2:$D$455, "*515*", HCBSCompliance!$G$2:$G$455,"*Completed*", HCBSCompliance!$CK$2:$CK$455,"*No*") + COUNTIFS(HCBSCompliance!$I$2:$I$455,$A41, HCBSCompliance!$D$2:$D$455, "*855*", HCBSCompliance!$G$2:$G$455,"*Completed*", HCBSCompliance!$CK$2:$CK$455,"*No*")+ COUNTIFS(HCBSCompliance!$I$2:$I$455,$A41, HCBSCompliance!$D$2:$D$455, "028", HCBSCompliance!$G$2:$G$455,"*Submitted*", HCBSCompliance!$CK$2:$CK$455,"*No*") + COUNTIFS(HCBSCompliance!$I$2:$I$455,$A41, HCBSCompliance!$D$2:$D$455, "055", HCBSCompliance!$G$2:$G$455,"*Submitted*", HCBSCompliance!$CK$2:$CK$455,"*No*") + COUNTIFS(HCBSCompliance!$I$2:$I$455,$A41, HCBSCompliance!$D$2:$D$455, "*63*", HCBSCompliance!$G$2:$G$455,"*Submitted*", HCBSCompliance!$CK$2:$CK$455,"*No*") + COUNTIFS(HCBSCompliance!$I$2:$I$455,$A41, HCBSCompliance!$D$2:$D$455, "*475*", HCBSCompliance!$G$2:$G$455,"*Submitted*", HCBSCompliance!$CK$2:$CK$455,"*No*") + COUNTIFS(HCBSCompliance!$I$2:$I$455,$A41, HCBSCompliance!$D$2:$D$455, "*505*", HCBSCompliance!$G$2:$G$455,"*Submitted*", HCBSCompliance!$CK$2:$CK$455,"*No*") + COUNTIFS(HCBSCompliance!$I$2:$I$455,$A41, HCBSCompliance!$D$2:$D$455, "*510*", HCBSCompliance!$G$2:$G$455,"*Submitted*", HCBSCompliance!$CK$2:$CK$455,"*No*") + COUNTIFS(HCBSCompliance!$I$2:$I$455,$A41, HCBSCompliance!$D$2:$D$455, "*515*", HCBSCompliance!$G$2:$G$455,"*Submitted*", HCBSCompliance!$CK$2:$CK$455,"*No*")+ COUNTIFS(HCBSCompliance!$I$2:$I$455,$A41, HCBSCompliance!$D$2:$D$455, "*855*", HCBSCompliance!$G$2:$G$455,"*Submitted*", HCBSCompliance!$CK$2:$CK$455,"*No*")  + COUNTIFS(HCBSCompliance!$I$2:$I$455,$A41, HCBSCompliance!$D$2:$D$455, "028", HCBSCompliance!$G$2:$G$455,"*Completed*", HCBSCompliance!$CK$2:$CK$455,"*No*")   + COUNTIFS(HCBSCompliance!$I$2:$I$455,$A41, HCBSCompliance!$D$2:$D$455, "055", HCBSCompliance!$G$2:$G$455,"*Completed*", HCBSCompliance!$CK$2:$CK$455,"*No*")   + COUNTIFS(HCBSCompliance!$I$2:$I$455,$A41, HCBSCompliance!$D$2:$D$455, "*63*", HCBSCompliance!$G$2:$G$455,"*Completed*", HCBSCompliance!$CK$2:$CK$455,"*No*")   + COUNTIFS(HCBSCompliance!$I$2:$I$455,$A41, HCBSCompliance!$D$2:$D$455, "*475*", HCBSCompliance!$G$2:$G$455,"*Completed*", HCBSCompliance!$CK$2:$CK$455,"*No*")   + COUNTIFS(HCBSCompliance!$I$2:$I$455,$A41, HCBSCompliance!$D$2:$D$455, "*505*", HCBSCompliance!$G$2:$G$455,"*Completed*", HCBSCompliance!$CK$2:$CK$455,"*No*") + COUNTIFS(HCBSCompliance!$I$2:$I$455,$A41, HCBSCompliance!$D$2:$D$455, "*510*", HCBSCompliance!$G$2:$G$455,"*Completed*", HCBSCompliance!$CK$2:$CK$455,"*No*") + COUNTIFS(HCBSCompliance!$I$2:$I$455,$A41, HCBSCompliance!$D$2:$D$455, "*515*", HCBSCompliance!$G$2:$G$455,"*Completed*", HCBSCompliance!$CK$2:$CK$455,"*No*") + COUNTIFS(HCBSCompliance!$I$2:$I$455,$A41, HCBSCompliance!$D$2:$D$455, "*855*", HCBSCompliance!$G$2:$G$455,"*Completed*", HCBSCompliance!$CK$2:$CK$455,"*No*")+ COUNTIFS(HCBSCompliance!$I$2:$I$455,$A41, HCBSCompliance!$D$2:$D$455, "028", HCBSCompliance!$G$2:$G$455,"*Submitted*", HCBSCompliance!$CK$2:$CK$455,"*No*") + COUNTIFS(HCBSCompliance!$I$2:$I$455,$A41, HCBSCompliance!$D$2:$D$455, "055", HCBSCompliance!$G$2:$G$455,"*Submitted*", HCBSCompliance!$CK$2:$CK$455,"*No*") + COUNTIFS(HCBSCompliance!$I$2:$I$455,$A41, HCBSCompliance!$D$2:$D$455, "*63*", HCBSCompliance!$G$2:$G$455,"*Submitted*", HCBSCompliance!$CK$2:$CK$455,"*No*") + COUNTIFS(HCBSCompliance!$I$2:$I$455,$A41, HCBSCompliance!$D$2:$D$455, "*475*", HCBSCompliance!$G$2:$G$455,"*Submitted*", HCBSCompliance!$CK$2:$CK$455,"*No*") + COUNTIFS(HCBSCompliance!$I$2:$I$455,$A41, HCBSCompliance!$D$2:$D$455, "*505*", HCBSCompliance!$G$2:$G$455,"*Submitted*", HCBSCompliance!$CK$2:$CK$455,"*No*") + COUNTIFS(HCBSCompliance!$I$2:$I$455,$A41, HCBSCompliance!$D$2:$D$455, "*510*", HCBSCompliance!$G$2:$G$455,"*Submitted*", HCBSCompliance!$CK$2:$CK$455,"*No*") + COUNTIFS(HCBSCompliance!$I$2:$I$455,$A41, HCBSCompliance!$D$2:$D$455, "*515*", HCBSCompliance!$G$2:$G$455,"*Submitted*", HCBSCompliance!$CK$2:$CK$455,"*No*")+ COUNTIFS(HCBSCompliance!$I$2:$I$455,$A41, HCBSCompliance!$D$2:$D$455, "*855*", HCBSCompliance!$G$2:$G$455,"*Submitted*", HCBSCompliance!$CK$2:$CK$455,"*No*")</f>
        <v>0</v>
      </c>
      <c r="L41" s="55">
        <f>COUNTIFS(HCBSCompliance!$I$2:$I$455,$A41, HCBSCompliance!$D$2:$D$455, "028", HCBSCompliance!$G$2:$G$455,"*Completed*", HCBSCompliance!$CY$2:$CY$455,"*No*")   + COUNTIFS(HCBSCompliance!$I$2:$I$455,$A41, HCBSCompliance!$D$2:$D$455, "055", HCBSCompliance!$G$2:$G$455,"*Completed*", HCBSCompliance!$CY$2:$CY$455,"*No*")   + COUNTIFS(HCBSCompliance!$I$2:$I$455,$A41, HCBSCompliance!$D$2:$D$455, "*63*", HCBSCompliance!$G$2:$G$455,"*Completed*", HCBSCompliance!$CY$2:$CY$455,"*No*")   + COUNTIFS(HCBSCompliance!$I$2:$I$455,$A41, HCBSCompliance!$D$2:$D$455, "*475*", HCBSCompliance!$G$2:$G$455,"*Completed*", HCBSCompliance!$CY$2:$CY$455,"*No*")   + COUNTIFS(HCBSCompliance!$I$2:$I$455,$A41, HCBSCompliance!$D$2:$D$455, "*505*", HCBSCompliance!$G$2:$G$455,"*Completed*", HCBSCompliance!$CY$2:$CY$455,"*No*") + COUNTIFS(HCBSCompliance!$I$2:$I$455,$A41, HCBSCompliance!$D$2:$D$455, "*510*", HCBSCompliance!$G$2:$G$455,"*Completed*", HCBSCompliance!$CY$2:$CY$455,"*No*") + COUNTIFS(HCBSCompliance!$I$2:$I$455,$A41, HCBSCompliance!$D$2:$D$455, "*515*", HCBSCompliance!$G$2:$G$455,"*Completed*", HCBSCompliance!$CY$2:$CY$455,"*No*") + COUNTIFS(HCBSCompliance!$I$2:$I$455,$A41, HCBSCompliance!$D$2:$D$455, "*855*", HCBSCompliance!$G$2:$G$455,"*Completed*", HCBSCompliance!$CY$2:$CY$455,"*No*")+ COUNTIFS(HCBSCompliance!$I$2:$I$455,$A41, HCBSCompliance!$D$2:$D$455, "028", HCBSCompliance!$G$2:$G$455,"*Submitted*", HCBSCompliance!$CY$2:$CY$455,"*No*") + COUNTIFS(HCBSCompliance!$I$2:$I$455,$A41, HCBSCompliance!$D$2:$D$455, "055", HCBSCompliance!$G$2:$G$455,"*Submitted*", HCBSCompliance!$CY$2:$CY$455,"*No*") + COUNTIFS(HCBSCompliance!$I$2:$I$455,$A41, HCBSCompliance!$D$2:$D$455, "*63*", HCBSCompliance!$G$2:$G$455,"*Submitted*", HCBSCompliance!$CY$2:$CY$455,"*No*") + COUNTIFS(HCBSCompliance!$I$2:$I$455,$A41, HCBSCompliance!$D$2:$D$455, "*475*", HCBSCompliance!$G$2:$G$455,"*Submitted*", HCBSCompliance!$CY$2:$CY$455,"*No*") + COUNTIFS(HCBSCompliance!$I$2:$I$455,$A41, HCBSCompliance!$D$2:$D$455, "*505*", HCBSCompliance!$G$2:$G$455,"*Submitted*", HCBSCompliance!$CY$2:$CY$455,"*No*") + COUNTIFS(HCBSCompliance!$I$2:$I$455,$A41, HCBSCompliance!$D$2:$D$455, "*510*", HCBSCompliance!$G$2:$G$455,"*Submitted*", HCBSCompliance!$CY$2:$CY$455,"*No*") + COUNTIFS(HCBSCompliance!$I$2:$I$455,$A41, HCBSCompliance!$D$2:$D$455, "*515*", HCBSCompliance!$G$2:$G$455,"*Submitted*", HCBSCompliance!$CY$2:$CY$455,"*No*")+ COUNTIFS(HCBSCompliance!$I$2:$I$455,$A41, HCBSCompliance!$D$2:$D$455, "*855*", HCBSCompliance!$G$2:$G$455,"*Submitted*", HCBSCompliance!$CY$2:$CY$455,"*No*")  + COUNTIFS(HCBSCompliance!$I$2:$I$455,$A41, HCBSCompliance!$D$2:$D$455, "028", HCBSCompliance!$G$2:$G$455,"*Completed*", HCBSCompliance!$CY$2:$CY$455,"*No*")   + COUNTIFS(HCBSCompliance!$I$2:$I$455,$A41, HCBSCompliance!$D$2:$D$455, "055", HCBSCompliance!$G$2:$G$455,"*Completed*", HCBSCompliance!$CY$2:$CY$455,"*No*")   + COUNTIFS(HCBSCompliance!$I$2:$I$455,$A41, HCBSCompliance!$D$2:$D$455, "*63*", HCBSCompliance!$G$2:$G$455,"*Completed*", HCBSCompliance!$CY$2:$CY$455,"*No*")   + COUNTIFS(HCBSCompliance!$I$2:$I$455,$A41, HCBSCompliance!$D$2:$D$455, "*475*", HCBSCompliance!$G$2:$G$455,"*Completed*", HCBSCompliance!$CY$2:$CY$455,"*No*")   + COUNTIFS(HCBSCompliance!$I$2:$I$455,$A41, HCBSCompliance!$D$2:$D$455, "*505*", HCBSCompliance!$G$2:$G$455,"*Completed*", HCBSCompliance!$CY$2:$CY$455,"*No*") + COUNTIFS(HCBSCompliance!$I$2:$I$455,$A41, HCBSCompliance!$D$2:$D$455, "*510*", HCBSCompliance!$G$2:$G$455,"*Completed*", HCBSCompliance!$CY$2:$CY$455,"*No*") + COUNTIFS(HCBSCompliance!$I$2:$I$455,$A41, HCBSCompliance!$D$2:$D$455, "*515*", HCBSCompliance!$G$2:$G$455,"*Completed*", HCBSCompliance!$CY$2:$CY$455,"*No*") + COUNTIFS(HCBSCompliance!$I$2:$I$455,$A41, HCBSCompliance!$D$2:$D$455, "*855*", HCBSCompliance!$G$2:$G$455,"*Completed*", HCBSCompliance!$CY$2:$CY$455,"*No*")+ COUNTIFS(HCBSCompliance!$I$2:$I$455,$A41, HCBSCompliance!$D$2:$D$455, "028", HCBSCompliance!$G$2:$G$455,"*Submitted*", HCBSCompliance!$CY$2:$CY$455,"*No*") + COUNTIFS(HCBSCompliance!$I$2:$I$455,$A41, HCBSCompliance!$D$2:$D$455, "055", HCBSCompliance!$G$2:$G$455,"*Submitted*", HCBSCompliance!$CY$2:$CY$455,"*No*") + COUNTIFS(HCBSCompliance!$I$2:$I$455,$A41, HCBSCompliance!$D$2:$D$455, "*63*", HCBSCompliance!$G$2:$G$455,"*Submitted*", HCBSCompliance!$CY$2:$CY$455,"*No*") + COUNTIFS(HCBSCompliance!$I$2:$I$455,$A41, HCBSCompliance!$D$2:$D$455, "*475*", HCBSCompliance!$G$2:$G$455,"*Submitted*", HCBSCompliance!$CY$2:$CY$455,"*No*") + COUNTIFS(HCBSCompliance!$I$2:$I$455,$A41, HCBSCompliance!$D$2:$D$455, "*505*", HCBSCompliance!$G$2:$G$455,"*Submitted*", HCBSCompliance!$CY$2:$CY$455,"*No*") + COUNTIFS(HCBSCompliance!$I$2:$I$455,$A41, HCBSCompliance!$D$2:$D$455, "*510*", HCBSCompliance!$G$2:$G$455,"*Submitted*", HCBSCompliance!$CY$2:$CY$455,"*No*") + COUNTIFS(HCBSCompliance!$I$2:$I$455,$A41, HCBSCompliance!$D$2:$D$455, "*515*", HCBSCompliance!$G$2:$G$455,"*Submitted*", HCBSCompliance!$CY$2:$CY$455,"*No*")+ COUNTIFS(HCBSCompliance!$I$2:$I$455,$A41, HCBSCompliance!$D$2:$D$455, "*855*", HCBSCompliance!$G$2:$G$455,"*Submitted*", HCBSCompliance!$CY$2:$CY$455,"*No*")</f>
        <v>0</v>
      </c>
      <c r="M41" s="55">
        <f>COUNTIFS(HCBSCompliance!$I$2:$I$455,$A41, HCBSCompliance!$D$2:$D$455, "028", HCBSCompliance!$G$2:$G$455,"*Completed*", HCBSCompliance!$DI$2:$DI$455,"*No*")   + COUNTIFS(HCBSCompliance!$I$2:$I$455,$A41, HCBSCompliance!$D$2:$D$455, "055", HCBSCompliance!$G$2:$G$455,"*Completed*", HCBSCompliance!$DI$2:$DI$455,"*No*")   + COUNTIFS(HCBSCompliance!$I$2:$I$455,$A41, HCBSCompliance!$D$2:$D$455, "*63*", HCBSCompliance!$G$2:$G$455,"*Completed*", HCBSCompliance!$DI$2:$DI$455,"*No*")   + COUNTIFS(HCBSCompliance!$I$2:$I$455,$A41, HCBSCompliance!$D$2:$D$455, "*475*", HCBSCompliance!$G$2:$G$455,"*Completed*", HCBSCompliance!$DI$2:$DI$455,"*No*")   + COUNTIFS(HCBSCompliance!$I$2:$I$455,$A41, HCBSCompliance!$D$2:$D$455, "*505*", HCBSCompliance!$G$2:$G$455,"*Completed*", HCBSCompliance!$DI$2:$DI$455,"*No*") + COUNTIFS(HCBSCompliance!$I$2:$I$455,$A41, HCBSCompliance!$D$2:$D$455, "*510*", HCBSCompliance!$G$2:$G$455,"*Completed*", HCBSCompliance!$DI$2:$DI$455,"*No*") + COUNTIFS(HCBSCompliance!$I$2:$I$455,$A41, HCBSCompliance!$D$2:$D$455, "*515*", HCBSCompliance!$G$2:$G$455,"*Completed*", HCBSCompliance!$DI$2:$DI$455,"*No*") + COUNTIFS(HCBSCompliance!$I$2:$I$455,$A41, HCBSCompliance!$D$2:$D$455, "*855*", HCBSCompliance!$G$2:$G$455,"*Completed*", HCBSCompliance!$DI$2:$DI$455,"*No*")+ COUNTIFS(HCBSCompliance!$I$2:$I$455,$A41, HCBSCompliance!$D$2:$D$455, "028", HCBSCompliance!$G$2:$G$455,"*Submitted*", HCBSCompliance!$DI$2:$DI$455,"*No*") + COUNTIFS(HCBSCompliance!$I$2:$I$455,$A41, HCBSCompliance!$D$2:$D$455, "055", HCBSCompliance!$G$2:$G$455,"*Submitted*", HCBSCompliance!$DI$2:$DI$455,"*No*") + COUNTIFS(HCBSCompliance!$I$2:$I$455,$A41, HCBSCompliance!$D$2:$D$455, "*63*", HCBSCompliance!$G$2:$G$455,"*Submitted*", HCBSCompliance!$DI$2:$DI$455,"*No*") + COUNTIFS(HCBSCompliance!$I$2:$I$455,$A41, HCBSCompliance!$D$2:$D$455, "*475*", HCBSCompliance!$G$2:$G$455,"*Submitted*", HCBSCompliance!$DI$2:$DI$455,"*No*") + COUNTIFS(HCBSCompliance!$I$2:$I$455,$A41, HCBSCompliance!$D$2:$D$455, "*505*", HCBSCompliance!$G$2:$G$455,"*Submitted*", HCBSCompliance!$DI$2:$DI$455,"*No*") + COUNTIFS(HCBSCompliance!$I$2:$I$455,$A41, HCBSCompliance!$D$2:$D$455, "*510*", HCBSCompliance!$G$2:$G$455,"*Submitted*", HCBSCompliance!$DI$2:$DI$455,"*No*") + COUNTIFS(HCBSCompliance!$I$2:$I$455,$A41, HCBSCompliance!$D$2:$D$455, "*515*", HCBSCompliance!$G$2:$G$455,"*Submitted*", HCBSCompliance!$DI$2:$DI$455,"*No*")+ COUNTIFS(HCBSCompliance!$I$2:$I$455,$A41, HCBSCompliance!$D$2:$D$455, "*855*", HCBSCompliance!$G$2:$G$455,"*Submitted*", HCBSCompliance!$DI$2:$DI$455,"*No*")  + COUNTIFS(HCBSCompliance!$I$2:$I$455,$A41, HCBSCompliance!$D$2:$D$455, "028", HCBSCompliance!$G$2:$G$455,"*Completed*", HCBSCompliance!$DI$2:$DI$455,"*No*")   + COUNTIFS(HCBSCompliance!$I$2:$I$455,$A41, HCBSCompliance!$D$2:$D$455, "055", HCBSCompliance!$G$2:$G$455,"*Completed*", HCBSCompliance!$DI$2:$DI$455,"*No*")   + COUNTIFS(HCBSCompliance!$I$2:$I$455,$A41, HCBSCompliance!$D$2:$D$455, "*63*", HCBSCompliance!$G$2:$G$455,"*Completed*", HCBSCompliance!$DI$2:$DI$455,"*No*")   + COUNTIFS(HCBSCompliance!$I$2:$I$455,$A41, HCBSCompliance!$D$2:$D$455, "*475*", HCBSCompliance!$G$2:$G$455,"*Completed*", HCBSCompliance!$DI$2:$DI$455,"*No*")   + COUNTIFS(HCBSCompliance!$I$2:$I$455,$A41, HCBSCompliance!$D$2:$D$455, "*505*", HCBSCompliance!$G$2:$G$455,"*Completed*", HCBSCompliance!$DI$2:$DI$455,"*No*") + COUNTIFS(HCBSCompliance!$I$2:$I$455,$A41, HCBSCompliance!$D$2:$D$455, "*510*", HCBSCompliance!$G$2:$G$455,"*Completed*", HCBSCompliance!$DI$2:$DI$455,"*No*") + COUNTIFS(HCBSCompliance!$I$2:$I$455,$A41, HCBSCompliance!$D$2:$D$455, "*515*", HCBSCompliance!$G$2:$G$455,"*Completed*", HCBSCompliance!$DI$2:$DI$455,"*No*") + COUNTIFS(HCBSCompliance!$I$2:$I$455,$A41, HCBSCompliance!$D$2:$D$455, "*855*", HCBSCompliance!$G$2:$G$455,"*Completed*", HCBSCompliance!$DI$2:$DI$455,"*No*")+ COUNTIFS(HCBSCompliance!$I$2:$I$455,$A41, HCBSCompliance!$D$2:$D$455, "028", HCBSCompliance!$G$2:$G$455,"*Submitted*", HCBSCompliance!$DI$2:$DI$455,"*No*") + COUNTIFS(HCBSCompliance!$I$2:$I$455,$A41, HCBSCompliance!$D$2:$D$455, "055", HCBSCompliance!$G$2:$G$455,"*Submitted*", HCBSCompliance!$DI$2:$DI$455,"*No*") + COUNTIFS(HCBSCompliance!$I$2:$I$455,$A41, HCBSCompliance!$D$2:$D$455, "*63*", HCBSCompliance!$G$2:$G$455,"*Submitted*", HCBSCompliance!$DI$2:$DI$455,"*No*") + COUNTIFS(HCBSCompliance!$I$2:$I$455,$A41, HCBSCompliance!$D$2:$D$455, "*475*", HCBSCompliance!$G$2:$G$455,"*Submitted*", HCBSCompliance!$DI$2:$DI$455,"*No*") + COUNTIFS(HCBSCompliance!$I$2:$I$455,$A41, HCBSCompliance!$D$2:$D$455, "*505*", HCBSCompliance!$G$2:$G$455,"*Submitted*", HCBSCompliance!$DI$2:$DI$455,"*No*") + COUNTIFS(HCBSCompliance!$I$2:$I$455,$A41, HCBSCompliance!$D$2:$D$455, "*510*", HCBSCompliance!$G$2:$G$455,"*Submitted*", HCBSCompliance!$DI$2:$DI$455,"*No*") + COUNTIFS(HCBSCompliance!$I$2:$I$455,$A41, HCBSCompliance!$D$2:$D$455, "*515*", HCBSCompliance!$G$2:$G$455,"*Submitted*", HCBSCompliance!$DI$2:$DI$455,"*No*")+ COUNTIFS(HCBSCompliance!$I$2:$I$455,$A41, HCBSCompliance!$D$2:$D$455, "*855*", HCBSCompliance!$G$2:$G$455,"*Submitted*", HCBSCompliance!$DI$2:$DI$455,"*No*")</f>
        <v>0</v>
      </c>
    </row>
    <row r="42" spans="1:13" hidden="1" x14ac:dyDescent="0.2">
      <c r="A42" s="54" t="s">
        <v>204</v>
      </c>
      <c r="B42" s="55">
        <f>COUNTIFS(HCBSCompliance!$I$2:$I$455,$A42, HCBSCompliance!$D$2:$D$455, "028")  +COUNTIFS(HCBSCompliance!$I$2:$I$455,$A42, HCBSCompliance!$D$2:$D$455, "055")  +COUNTIFS(HCBSCompliance!$I$2:$I$455,$A42, HCBSCompliance!$D$2:$D$455, "*63*")  +COUNTIFS(HCBSCompliance!$I$2:$I$455,$A42, HCBSCompliance!$D$2:$D$455, "*475*")  +COUNTIFS(HCBSCompliance!$I$2:$I$455,$A42, HCBSCompliance!$D$2:$D$455, "*505*")  +COUNTIFS(HCBSCompliance!$I$2:$I$455,$A42, HCBSCompliance!$D$2:$D$455, "*510*")  +COUNTIFS(HCBSCompliance!$I$2:$I$455,$A42, HCBSCompliance!$D$2:$D$455, "*515*") +COUNTIFS(HCBSCompliance!$I$2:$I$455,$A42, HCBSCompliance!$D$2:$D$455, "*855*")</f>
        <v>0</v>
      </c>
      <c r="C42" s="55">
        <f>COUNTIFS(HCBSCompliance!$I$2:$I$455,$A42, HCBSCompliance!$D$2:$D$455, "028", HCBSCompliance!$G$2:$G$455,"*Completed*")  +COUNTIFS(HCBSCompliance!$I$2:$I$455,$A42, HCBSCompliance!$D$2:$D$455, "055", HCBSCompliance!$G$2:$G$455,"*Completed*")  +COUNTIFS(HCBSCompliance!$I$2:$I$455,$A42, HCBSCompliance!$D$2:$D$455, "*63*", HCBSCompliance!$G$2:$G$455,"*Completed*")  +COUNTIFS(HCBSCompliance!$I$2:$I$455,$A42, HCBSCompliance!$D$2:$D$455, "*475*", HCBSCompliance!$G$2:$G$455,"*Completed*")  +COUNTIFS(HCBSCompliance!$I$2:$I$455,$A42, HCBSCompliance!$D$2:$D$455, "*505*", HCBSCompliance!$G$2:$G$455,"*Completed*")  +COUNTIFS(HCBSCompliance!$I$2:$I$455,$A42, HCBSCompliance!$D$2:$D$455, "*510*", HCBSCompliance!$G$2:$G$455,"*Completed*")  +COUNTIFS(HCBSCompliance!$I$2:$I$455,$A42, HCBSCompliance!$D$2:$D$455, "*515*", HCBSCompliance!$G$2:$G$455,"*Completed*")  +COUNTIFS(HCBSCompliance!$I$2:$I$455,$A42, HCBSCompliance!$D$2:$D$455, "*855*", HCBSCompliance!$G$2:$G$455,"*Completed*")+COUNTIFS(HCBSCompliance!$I$2:$I$455,$A42, HCBSCompliance!$D$2:$D$455, "028", HCBSCompliance!$G$2:$G$455,"*Submitted*")  +COUNTIFS(HCBSCompliance!$I$2:$I$455,$A42, HCBSCompliance!$D$2:$D$455, "055", HCBSCompliance!$G$2:$G$455,"*Submitted*")  +COUNTIFS(HCBSCompliance!$I$2:$I$455,$A42, HCBSCompliance!$D$2:$D$455, "*63*", HCBSCompliance!$G$2:$G$455,"*Submitted*")  +COUNTIFS(HCBSCompliance!$I$2:$I$455,$A42, HCBSCompliance!$D$2:$D$455, "*475*", HCBSCompliance!$G$2:$G$455,"*Submitted*")  +COUNTIFS(HCBSCompliance!$I$2:$I$455,$A42, HCBSCompliance!$D$2:$D$455, "*505*", HCBSCompliance!$G$2:$G$455,"*Submitted*")  +COUNTIFS(HCBSCompliance!$I$2:$I$455,$A42, HCBSCompliance!$D$2:$D$455, "*510*", HCBSCompliance!$G$2:$G$455,"*Submitted*")  +COUNTIFS(HCBSCompliance!$I$2:$I$455,$A42, HCBSCompliance!$D$2:$D$455, "*515*", HCBSCompliance!$G$2:$G$455,"*Submitted*")  +COUNTIFS(HCBSCompliance!$I$2:$I$455,$A42, HCBSCompliance!$D$2:$D$455, "*855*", HCBSCompliance!$G$2:$G$455,"*Submitted*")</f>
        <v>0</v>
      </c>
      <c r="D42" s="56" t="str">
        <f t="shared" si="2"/>
        <v>n/a</v>
      </c>
      <c r="E42" s="56" t="str">
        <f>IFERROR((COUNTIFS(HCBSCompliance!$I$2:$I$455,$A42, HCBSCompliance!$D$2:$D$455, "028", HCBSCompliance!$FA$2:$FA$455,"*no*", HCBSCompliance!$G$2:$G$455, "*Completed*") + COUNTIFS(HCBSCompliance!$I$2:$I$455,$A42, HCBSCompliance!$D$2:$D$455, "055", HCBSCompliance!$FA$2:$FA$455,"*no*", HCBSCompliance!$G$2:$G$455, "*Completed*") + COUNTIFS(HCBSCompliance!$I$2:$I$455,$A42, HCBSCompliance!$D$2:$D$455, "*63*", HCBSCompliance!$FA$2:$FA$455,"*no*", HCBSCompliance!$G$2:$G$455, "*Completed*") + COUNTIFS(HCBSCompliance!$I$2:$I$455,$A42, HCBSCompliance!$D$2:$D$455, "*475*", HCBSCompliance!$FA$2:$FA$455,"*no*", HCBSCompliance!$G$2:$G$455, "*Completed*") + COUNTIFS(HCBSCompliance!$I$2:$I$455,$A42, HCBSCompliance!$D$2:$D$455, "*505*", HCBSCompliance!$FA$2:$FA$455,"*no*", HCBSCompliance!$G$2:$G$455, "*Completed*") + COUNTIFS(HCBSCompliance!$I$2:$I$455,$A42, HCBSCompliance!$D$2:$D$455, "*510*", HCBSCompliance!$FA$2:$FA$455,"*no*", HCBSCompliance!$G$2:$G$455, "*Completed*") + COUNTIFS(HCBSCompliance!$I$2:$I$455,$A42, HCBSCompliance!$D$2:$D$455, "*515*", HCBSCompliance!$FA$2:$FA$455,"*no*", HCBSCompliance!$G$2:$G$455, "*Completed*") + COUNTIFS(HCBSCompliance!$I$2:$I$455,$A42, HCBSCompliance!$D$2:$D$455, "*855*", HCBSCompliance!$FA$2:$FA$455,"*no*", HCBSCompliance!$G$2:$G$455, "*Completed*") +COUNTIFS(HCBSCompliance!$I$2:$I$455,$A42, HCBSCompliance!$D$2:$D$455, "028", HCBSCompliance!$FA$2:$FA$455,"*no*", HCBSCompliance!$G$2:$G$455, "*Submitted*") + COUNTIFS(HCBSCompliance!$I$2:$I$455,$A42, HCBSCompliance!$D$2:$D$455, "055", HCBSCompliance!$FA$2:$FA$455,"*no*", HCBSCompliance!$G$2:$G$455, "*Submitted*") + COUNTIFS(HCBSCompliance!$I$2:$I$455,$A42, HCBSCompliance!$D$2:$D$455, "*63*", HCBSCompliance!$FA$2:$FA$455,"*no*", HCBSCompliance!$G$2:$G$455, "*Submitted*") + COUNTIFS(HCBSCompliance!$I$2:$I$455,$A42, HCBSCompliance!$D$2:$D$455, "*475*", HCBSCompliance!$FA$2:$FA$455,"*no*", HCBSCompliance!$G$2:$G$455, "*Submitted*") + COUNTIFS(HCBSCompliance!$I$2:$I$455,$A42, HCBSCompliance!$D$2:$D$455, "*505*", HCBSCompliance!$FA$2:$FA$455,"*no*", HCBSCompliance!$G$2:$G$455, "*Submitted*") + COUNTIFS(HCBSCompliance!$I$2:$I$455,$A42, HCBSCompliance!$D$2:$D$455, "*510*", HCBSCompliance!$FA$2:$FA$455,"*no*", HCBSCompliance!$G$2:$G$455, "*Submitted*") + COUNTIFS(HCBSCompliance!$I$2:$I$455,$A42, HCBSCompliance!$D$2:$D$455, "*515*", HCBSCompliance!$FA$2:$FA$455,"*no*", HCBSCompliance!$G$2:$G$455, "*Submitted*") + COUNTIFS(HCBSCompliance!$I$2:$I$455,$A42, HCBSCompliance!$D$2:$D$455, "*855*", HCBSCompliance!$FA$2:$FA$455,"*no*", HCBSCompliance!$G$2:$G$455, "*Submitted*") ) / $C42, "n/a")</f>
        <v>n/a</v>
      </c>
      <c r="F42" s="56" t="str">
        <f>IFERROR((COUNTIFS(HCBSCompliance!$I$2:$I$455,$A42, HCBSCompliance!$D$2:$D$455, "028", HCBSCompliance!$FA$2:$FA$455,"*yes*", HCBSCompliance!$G$2:$G$455, "*Completed*") + COUNTIFS(HCBSCompliance!$I$2:$I$455,$A42, HCBSCompliance!$D$2:$D$455, "055", HCBSCompliance!$FA$2:$FA$455,"*yes*", HCBSCompliance!$G$2:$G$455, "*Completed*") + COUNTIFS(HCBSCompliance!$I$2:$I$455,$A42, HCBSCompliance!$D$2:$D$455, "*63*", HCBSCompliance!$FA$2:$FA$455,"*yes*", HCBSCompliance!$G$2:$G$455, "*Completed*") + COUNTIFS(HCBSCompliance!$I$2:$I$455,$A42, HCBSCompliance!$D$2:$D$455, "*475*", HCBSCompliance!$FA$2:$FA$455,"*yes*", HCBSCompliance!$G$2:$G$455, "*Completed*") + COUNTIFS(HCBSCompliance!$I$2:$I$455,$A42, HCBSCompliance!$D$2:$D$455, "*505*", HCBSCompliance!$FA$2:$FA$455,"*yes*", HCBSCompliance!$G$2:$G$455, "*Completed*") + COUNTIFS(HCBSCompliance!$I$2:$I$455,$A42, HCBSCompliance!$D$2:$D$455, "*510*", HCBSCompliance!$FA$2:$FA$455,"*yes*", HCBSCompliance!$G$2:$G$455, "*Completed*") + COUNTIFS(HCBSCompliance!$I$2:$I$455,$A42, HCBSCompliance!$D$2:$D$455, "*515*", HCBSCompliance!$FA$2:$FA$455,"*yes*", HCBSCompliance!$G$2:$G$455, "*Completed*") + COUNTIFS(HCBSCompliance!$I$2:$I$455,$A42, HCBSCompliance!$D$2:$D$455, "*855*", HCBSCompliance!$FA$2:$FA$455,"*yes*", HCBSCompliance!$G$2:$G$455, "*Completed*") +COUNTIFS(HCBSCompliance!$I$2:$I$455,$A42, HCBSCompliance!$D$2:$D$455, "028", HCBSCompliance!$FA$2:$FA$455,"*yes*", HCBSCompliance!$G$2:$G$455, "*Submitted*") + COUNTIFS(HCBSCompliance!$I$2:$I$455,$A42, HCBSCompliance!$D$2:$D$455, "055", HCBSCompliance!$FA$2:$FA$455,"*yes*", HCBSCompliance!$G$2:$G$455, "*Submitted*") + COUNTIFS(HCBSCompliance!$I$2:$I$455,$A42, HCBSCompliance!$D$2:$D$455, "*63*", HCBSCompliance!$FA$2:$FA$455,"*yes*", HCBSCompliance!$G$2:$G$455, "*Submitted*") + COUNTIFS(HCBSCompliance!$I$2:$I$455,$A42, HCBSCompliance!$D$2:$D$455, "*475*", HCBSCompliance!$FA$2:$FA$455,"*yes*", HCBSCompliance!$G$2:$G$455, "*Submitted*") + COUNTIFS(HCBSCompliance!$I$2:$I$455,$A42, HCBSCompliance!$D$2:$D$455, "*505*", HCBSCompliance!$FA$2:$FA$455,"*yes*", HCBSCompliance!$G$2:$G$455, "*Submitted*") + COUNTIFS(HCBSCompliance!$I$2:$I$455,$A42, HCBSCompliance!$D$2:$D$455, "*510*", HCBSCompliance!$FA$2:$FA$455,"*yes*", HCBSCompliance!$G$2:$G$455, "*Submitted*") + COUNTIFS(HCBSCompliance!$I$2:$I$455,$A42, HCBSCompliance!$D$2:$D$455, "*515*", HCBSCompliance!$FA$2:$FA$455,"*yes*", HCBSCompliance!$G$2:$G$455, "*Submitted*") + COUNTIFS(HCBSCompliance!$I$2:$I$455,$A42, HCBSCompliance!$D$2:$D$455, "*855*", HCBSCompliance!$FA$2:$FA$455,"*yes*", HCBSCompliance!$G$2:$G$455, "*Submitted*") ) / $C42, "n/a")</f>
        <v>n/a</v>
      </c>
      <c r="G42" s="56" t="str">
        <f>IFERROR((COUNTIFS(HCBSCompliance!$D$2:$D$455, "028", HCBSCompliance!$I$2:$I$455, $A42, HCBSCompliance!$G$2:$G$455, "*Completed*", HCBSCompliance!$FE$2:$FE$455, "TRUE") + COUNTIFS(HCBSCompliance!$D$2:$D$455, "055", HCBSCompliance!$I$2:$I$455, $A42, HCBSCompliance!$G$2:$G$455, "*Completed*", HCBSCompliance!$FE$2:$FE$455, "TRUE") + COUNTIFS(HCBSCompliance!$D$2:$D$455, "*63*", HCBSCompliance!$I$2:$I$455, $A42, HCBSCompliance!$G$2:$G$455, "*Completed*", HCBSCompliance!$FE$2:$FE$455, "TRUE") + COUNTIFS(HCBSCompliance!$D$2:$D$455, "*475*", HCBSCompliance!$I$2:$I$455, $A42, HCBSCompliance!$G$2:$G$455, "*Completed*", HCBSCompliance!$FE$2:$FE$455, "TRUE") + COUNTIFS(HCBSCompliance!$D$2:$D$455, "*505*", HCBSCompliance!$I$2:$I$455, $A42, HCBSCompliance!$G$2:$G$455, "*Completed*", HCBSCompliance!$FE$2:$FE$455, "TRUE") + COUNTIFS(HCBSCompliance!$D$2:$D$455, "*510*", HCBSCompliance!$I$2:$I$455, $A42, HCBSCompliance!$G$2:$G$455, "*Completed*", HCBSCompliance!$FE$2:$FE$455, "TRUE") + COUNTIFS(HCBSCompliance!$D$2:$D$455, "*515*", HCBSCompliance!$I$2:$I$455, $A42, HCBSCompliance!$G$2:$G$455, "*Completed*", HCBSCompliance!$FE$2:$FE$455, "TRUE") + COUNTIFS(HCBSCompliance!$D$2:$D$455, "*855*", HCBSCompliance!$I$2:$I$455, $A42, HCBSCompliance!$G$2:$G$455, "*Submitted*", HCBSCompliance!$FE$2:$FE$455, "TRUE") +COUNTIFS(HCBSCompliance!$D$2:$D$455, "028", HCBSCompliance!$I$2:$I$455, $A42, HCBSCompliance!$G$2:$G$455, "*Submitted*", HCBSCompliance!$FE$2:$FE$455, "TRUE") + COUNTIFS(HCBSCompliance!$D$2:$D$455, "055", HCBSCompliance!$I$2:$I$455, $A42, HCBSCompliance!$G$2:$G$455, "*Submitted*", HCBSCompliance!$FE$2:$FE$455, "TRUE") + COUNTIFS(HCBSCompliance!$D$2:$D$455, "*63*", HCBSCompliance!$I$2:$I$455, $A42, HCBSCompliance!$G$2:$G$455, "*Submitted*", HCBSCompliance!$FE$2:$FE$455, "TRUE") + COUNTIFS(HCBSCompliance!$D$2:$D$455, "*475*", HCBSCompliance!$I$2:$I$455, $A42, HCBSCompliance!$G$2:$G$455, "*Submitted*", HCBSCompliance!$FE$2:$FE$455, "TRUE") + COUNTIFS(HCBSCompliance!$D$2:$D$455, "*505*", HCBSCompliance!$I$2:$I$455, $A42, HCBSCompliance!$G$2:$G$455, "*Submitted*", HCBSCompliance!$FE$2:$FE$455, "TRUE") + COUNTIFS(HCBSCompliance!$D$2:$D$455, "*510*", HCBSCompliance!$I$2:$I$455, $A42, HCBSCompliance!$G$2:$G$455, "*Submitted*", HCBSCompliance!$FE$2:$FE$455, "TRUE") + COUNTIFS(HCBSCompliance!$D$2:$D$455, "*515*", HCBSCompliance!$I$2:$I$455, $A42, HCBSCompliance!$G$2:$G$455, "*Submitted*", HCBSCompliance!$FE$2:$FE$455, "TRUE") + COUNTIFS(HCBSCompliance!$D$2:$D$455, "*855*", HCBSCompliance!$I$2:$I$455, $A42, HCBSCompliance!$G$2:$G$455, "*Submitted*", HCBSCompliance!$FE$2:$FE$455, "TRUE"))    /  $C42, "n/a")</f>
        <v>n/a</v>
      </c>
      <c r="H42" s="56"/>
      <c r="I42" s="55">
        <f>COUNTIFS(HCBSCompliance!$I$2:$I$455,$A42, HCBSCompliance!$D$2:$D$455, "028", HCBSCompliance!$G$2:$G$455,"*Completed*", HCBSCompliance!$BC$2:$BC$455,"*Partially*")   + COUNTIFS(HCBSCompliance!$I$2:$I$455,$A42, HCBSCompliance!$D$2:$D$455, "055", HCBSCompliance!$G$2:$G$455,"*Completed*", HCBSCompliance!$BC$2:$BC$455,"*Partially*")   + COUNTIFS(HCBSCompliance!$I$2:$I$455,$A42, HCBSCompliance!$D$2:$D$455, "*63*", HCBSCompliance!$G$2:$G$455,"*Completed*", HCBSCompliance!$BC$2:$BC$455,"*Partially*")   + COUNTIFS(HCBSCompliance!$I$2:$I$455,$A42, HCBSCompliance!$D$2:$D$455, "*475*", HCBSCompliance!$G$2:$G$455,"*Completed*", HCBSCompliance!$BC$2:$BC$455,"*Partially*")   + COUNTIFS(HCBSCompliance!$I$2:$I$455,$A42, HCBSCompliance!$D$2:$D$455, "*505*", HCBSCompliance!$G$2:$G$455,"*Completed*", HCBSCompliance!$BC$2:$BC$455,"*Partially*") + COUNTIFS(HCBSCompliance!$I$2:$I$455,$A42, HCBSCompliance!$D$2:$D$455, "*510*", HCBSCompliance!$G$2:$G$455,"*Completed*", HCBSCompliance!$BC$2:$BC$455,"*Partially*") + COUNTIFS(HCBSCompliance!$I$2:$I$455,$A42, HCBSCompliance!$D$2:$D$455, "*515*", HCBSCompliance!$G$2:$G$455,"*Completed*", HCBSCompliance!$BC$2:$BC$455,"*Partially*") + COUNTIFS(HCBSCompliance!$I$2:$I$455,$A42, HCBSCompliance!$D$2:$D$455, "*855*", HCBSCompliance!$G$2:$G$455,"*Completed*", HCBSCompliance!$BC$2:$BC$455,"*Partially*")+ COUNTIFS(HCBSCompliance!$I$2:$I$455,$A42, HCBSCompliance!$D$2:$D$455, "028", HCBSCompliance!$G$2:$G$455,"*Submitted*", HCBSCompliance!$BC$2:$BC$455,"*Partially*") + COUNTIFS(HCBSCompliance!$I$2:$I$455,$A42, HCBSCompliance!$D$2:$D$455, "055", HCBSCompliance!$G$2:$G$455,"*Submitted*", HCBSCompliance!$BC$2:$BC$455,"*Partially*") + COUNTIFS(HCBSCompliance!$I$2:$I$455,$A42, HCBSCompliance!$D$2:$D$455, "*63*", HCBSCompliance!$G$2:$G$455,"*Submitted*", HCBSCompliance!$BC$2:$BC$455,"*Partially*") + COUNTIFS(HCBSCompliance!$I$2:$I$455,$A42, HCBSCompliance!$D$2:$D$455, "*475*", HCBSCompliance!$G$2:$G$455,"*Submitted*", HCBSCompliance!$BC$2:$BC$455,"*Partially*") + COUNTIFS(HCBSCompliance!$I$2:$I$455,$A42, HCBSCompliance!$D$2:$D$455, "*505*", HCBSCompliance!$G$2:$G$455,"*Submitted*", HCBSCompliance!$BC$2:$BC$455,"*Partially*") + COUNTIFS(HCBSCompliance!$I$2:$I$455,$A42, HCBSCompliance!$D$2:$D$455, "*510*", HCBSCompliance!$G$2:$G$455,"*Submitted*", HCBSCompliance!$BC$2:$BC$455,"*Partially*") + COUNTIFS(HCBSCompliance!$I$2:$I$455,$A42, HCBSCompliance!$D$2:$D$455, "*515*", HCBSCompliance!$G$2:$G$455,"*Submitted*", HCBSCompliance!$BC$2:$BC$455,"*Partially*")+ COUNTIFS(HCBSCompliance!$I$2:$I$455,$A42, HCBSCompliance!$D$2:$D$455, "*855*", HCBSCompliance!$G$2:$G$455,"*Submitted*", HCBSCompliance!$BC$2:$BC$455,"*Partially*")  + COUNTIFS(HCBSCompliance!$I$2:$I$455,$A42, HCBSCompliance!$D$2:$D$455, "028", HCBSCompliance!$G$2:$G$455,"*Completed*", HCBSCompliance!$BC$2:$BC$455,"*NotMet*")   + COUNTIFS(HCBSCompliance!$I$2:$I$455,$A42, HCBSCompliance!$D$2:$D$455, "055", HCBSCompliance!$G$2:$G$455,"*Completed*", HCBSCompliance!$BC$2:$BC$455,"*NotMet*")   + COUNTIFS(HCBSCompliance!$I$2:$I$455,$A42, HCBSCompliance!$D$2:$D$455, "*63*", HCBSCompliance!$G$2:$G$455,"*Completed*", HCBSCompliance!$BC$2:$BC$455,"*NotMet*")   + COUNTIFS(HCBSCompliance!$I$2:$I$455,$A42, HCBSCompliance!$D$2:$D$455, "*475*", HCBSCompliance!$G$2:$G$455,"*Completed*", HCBSCompliance!$BC$2:$BC$455,"*NotMet*")   + COUNTIFS(HCBSCompliance!$I$2:$I$455,$A42, HCBSCompliance!$D$2:$D$455, "*505*", HCBSCompliance!$G$2:$G$455,"*Completed*", HCBSCompliance!$BC$2:$BC$455,"*NotMet*") + COUNTIFS(HCBSCompliance!$I$2:$I$455,$A42, HCBSCompliance!$D$2:$D$455, "*510*", HCBSCompliance!$G$2:$G$455,"*Completed*", HCBSCompliance!$BC$2:$BC$455,"*NotMet*") + COUNTIFS(HCBSCompliance!$I$2:$I$455,$A42, HCBSCompliance!$D$2:$D$455, "*515*", HCBSCompliance!$G$2:$G$455,"*Completed*", HCBSCompliance!$BC$2:$BC$455,"*NotMet*") + COUNTIFS(HCBSCompliance!$I$2:$I$455,$A42, HCBSCompliance!$D$2:$D$455, "*855*", HCBSCompliance!$G$2:$G$455,"*Completed*", HCBSCompliance!$BC$2:$BC$455,"*NotMet*")+ COUNTIFS(HCBSCompliance!$I$2:$I$455,$A42, HCBSCompliance!$D$2:$D$455, "028", HCBSCompliance!$G$2:$G$455,"*Submitted*", HCBSCompliance!$BC$2:$BC$455,"*NotMet*") + COUNTIFS(HCBSCompliance!$I$2:$I$455,$A42, HCBSCompliance!$D$2:$D$455, "055", HCBSCompliance!$G$2:$G$455,"*Submitted*", HCBSCompliance!$BC$2:$BC$455,"*NotMet*") + COUNTIFS(HCBSCompliance!$I$2:$I$455,$A42, HCBSCompliance!$D$2:$D$455, "*63*", HCBSCompliance!$G$2:$G$455,"*Submitted*", HCBSCompliance!$BC$2:$BC$455,"*NotMet*") + COUNTIFS(HCBSCompliance!$I$2:$I$455,$A42, HCBSCompliance!$D$2:$D$455, "*475*", HCBSCompliance!$G$2:$G$455,"*Submitted*", HCBSCompliance!$BC$2:$BC$455,"*NotMet*") + COUNTIFS(HCBSCompliance!$I$2:$I$455,$A42, HCBSCompliance!$D$2:$D$455, "*505*", HCBSCompliance!$G$2:$G$455,"*Submitted*", HCBSCompliance!$BC$2:$BC$455,"*NotMet*") + COUNTIFS(HCBSCompliance!$I$2:$I$455,$A42, HCBSCompliance!$D$2:$D$455, "*510*", HCBSCompliance!$G$2:$G$455,"*Submitted*", HCBSCompliance!$BC$2:$BC$455,"*NotMet*") + COUNTIFS(HCBSCompliance!$I$2:$I$455,$A42, HCBSCompliance!$D$2:$D$455, "*515*", HCBSCompliance!$G$2:$G$455,"*Submitted*", HCBSCompliance!$BC$2:$BC$455,"*NotMet*")+ COUNTIFS(HCBSCompliance!$I$2:$I$455,$A42, HCBSCompliance!$D$2:$D$455, "*855*", HCBSCompliance!$G$2:$G$455,"*Submitted*", HCBSCompliance!$BC$2:$BC$455,"*NotMet*")</f>
        <v>0</v>
      </c>
      <c r="J42" s="55">
        <f>COUNTIFS(HCBSCompliance!$I$2:$I$455,$A42, HCBSCompliance!$D$2:$D$455, "028", HCBSCompliance!$G$2:$G$455,"*Completed*", HCBSCompliance!$BI$2:$BI$455,"*No*")   + COUNTIFS(HCBSCompliance!$I$2:$I$455,$A42, HCBSCompliance!$D$2:$D$455, "055", HCBSCompliance!$G$2:$G$455,"*Completed*", HCBSCompliance!$BI$2:$BI$455,"*No*")   + COUNTIFS(HCBSCompliance!$I$2:$I$455,$A42, HCBSCompliance!$D$2:$D$455, "*63*", HCBSCompliance!$G$2:$G$455,"*Completed*", HCBSCompliance!$BI$2:$BI$455,"*No*")   + COUNTIFS(HCBSCompliance!$I$2:$I$455,$A42, HCBSCompliance!$D$2:$D$455, "*475*", HCBSCompliance!$G$2:$G$455,"*Completed*", HCBSCompliance!$BI$2:$BI$455,"*No*")   + COUNTIFS(HCBSCompliance!$I$2:$I$455,$A42, HCBSCompliance!$D$2:$D$455, "*505*", HCBSCompliance!$G$2:$G$455,"*Completed*", HCBSCompliance!$BI$2:$BI$455,"*No*") + COUNTIFS(HCBSCompliance!$I$2:$I$455,$A42, HCBSCompliance!$D$2:$D$455, "*510*", HCBSCompliance!$G$2:$G$455,"*Completed*", HCBSCompliance!$BI$2:$BI$455,"*No*") + COUNTIFS(HCBSCompliance!$I$2:$I$455,$A42, HCBSCompliance!$D$2:$D$455, "*515*", HCBSCompliance!$G$2:$G$455,"*Completed*", HCBSCompliance!$BI$2:$BI$455,"*No*") + COUNTIFS(HCBSCompliance!$I$2:$I$455,$A42, HCBSCompliance!$D$2:$D$455, "*855*", HCBSCompliance!$G$2:$G$455,"*Completed*", HCBSCompliance!$BI$2:$BI$455,"*No*")+ COUNTIFS(HCBSCompliance!$I$2:$I$455,$A42, HCBSCompliance!$D$2:$D$455, "028", HCBSCompliance!$G$2:$G$455,"*Submitted*", HCBSCompliance!$BI$2:$BI$455,"*No*") + COUNTIFS(HCBSCompliance!$I$2:$I$455,$A42, HCBSCompliance!$D$2:$D$455, "055", HCBSCompliance!$G$2:$G$455,"*Submitted*", HCBSCompliance!$BI$2:$BI$455,"*No*") + COUNTIFS(HCBSCompliance!$I$2:$I$455,$A42, HCBSCompliance!$D$2:$D$455, "*63*", HCBSCompliance!$G$2:$G$455,"*Submitted*", HCBSCompliance!$BI$2:$BI$455,"*No*") + COUNTIFS(HCBSCompliance!$I$2:$I$455,$A42, HCBSCompliance!$D$2:$D$455, "*475*", HCBSCompliance!$G$2:$G$455,"*Submitted*", HCBSCompliance!$BI$2:$BI$455,"*No*") + COUNTIFS(HCBSCompliance!$I$2:$I$455,$A42, HCBSCompliance!$D$2:$D$455, "*505*", HCBSCompliance!$G$2:$G$455,"*Submitted*", HCBSCompliance!$BI$2:$BI$455,"*No*") + COUNTIFS(HCBSCompliance!$I$2:$I$455,$A42, HCBSCompliance!$D$2:$D$455, "*510*", HCBSCompliance!$G$2:$G$455,"*Submitted*", HCBSCompliance!$BI$2:$BI$455,"*No*") + COUNTIFS(HCBSCompliance!$I$2:$I$455,$A42, HCBSCompliance!$D$2:$D$455, "*515*", HCBSCompliance!$G$2:$G$455,"*Submitted*", HCBSCompliance!$BI$2:$BI$455,"*No*")+ COUNTIFS(HCBSCompliance!$I$2:$I$455,$A42, HCBSCompliance!$D$2:$D$455, "*855*", HCBSCompliance!$G$2:$G$455,"*Submitted*", HCBSCompliance!$BI$2:$BI$455,"*No*")  + COUNTIFS(HCBSCompliance!$I$2:$I$455,$A42, HCBSCompliance!$D$2:$D$455, "028", HCBSCompliance!$G$2:$G$455,"*Completed*", HCBSCompliance!$BI$2:$BI$455,"*No*")   + COUNTIFS(HCBSCompliance!$I$2:$I$455,$A42, HCBSCompliance!$D$2:$D$455, "055", HCBSCompliance!$G$2:$G$455,"*Completed*", HCBSCompliance!$BI$2:$BI$455,"*No*")   + COUNTIFS(HCBSCompliance!$I$2:$I$455,$A42, HCBSCompliance!$D$2:$D$455, "*63*", HCBSCompliance!$G$2:$G$455,"*Completed*", HCBSCompliance!$BI$2:$BI$455,"*No*")   + COUNTIFS(HCBSCompliance!$I$2:$I$455,$A42, HCBSCompliance!$D$2:$D$455, "*475*", HCBSCompliance!$G$2:$G$455,"*Completed*", HCBSCompliance!$BI$2:$BI$455,"*No*")   + COUNTIFS(HCBSCompliance!$I$2:$I$455,$A42, HCBSCompliance!$D$2:$D$455, "*505*", HCBSCompliance!$G$2:$G$455,"*Completed*", HCBSCompliance!$BI$2:$BI$455,"*No*") + COUNTIFS(HCBSCompliance!$I$2:$I$455,$A42, HCBSCompliance!$D$2:$D$455, "*510*", HCBSCompliance!$G$2:$G$455,"*Completed*", HCBSCompliance!$BI$2:$BI$455,"*No*") + COUNTIFS(HCBSCompliance!$I$2:$I$455,$A42, HCBSCompliance!$D$2:$D$455, "*515*", HCBSCompliance!$G$2:$G$455,"*Completed*", HCBSCompliance!$BI$2:$BI$455,"*No*") + COUNTIFS(HCBSCompliance!$I$2:$I$455,$A42, HCBSCompliance!$D$2:$D$455, "*855*", HCBSCompliance!$G$2:$G$455,"*Completed*", HCBSCompliance!$BI$2:$BI$455,"*No*")+ COUNTIFS(HCBSCompliance!$I$2:$I$455,$A42, HCBSCompliance!$D$2:$D$455, "028", HCBSCompliance!$G$2:$G$455,"*Submitted*", HCBSCompliance!$BI$2:$BI$455,"*No*") + COUNTIFS(HCBSCompliance!$I$2:$I$455,$A42, HCBSCompliance!$D$2:$D$455, "055", HCBSCompliance!$G$2:$G$455,"*Submitted*", HCBSCompliance!$BI$2:$BI$455,"*No*") + COUNTIFS(HCBSCompliance!$I$2:$I$455,$A42, HCBSCompliance!$D$2:$D$455, "*63*", HCBSCompliance!$G$2:$G$455,"*Submitted*", HCBSCompliance!$BI$2:$BI$455,"*No*") + COUNTIFS(HCBSCompliance!$I$2:$I$455,$A42, HCBSCompliance!$D$2:$D$455, "*475*", HCBSCompliance!$G$2:$G$455,"*Submitted*", HCBSCompliance!$BI$2:$BI$455,"*No*") + COUNTIFS(HCBSCompliance!$I$2:$I$455,$A42, HCBSCompliance!$D$2:$D$455, "*505*", HCBSCompliance!$G$2:$G$455,"*Submitted*", HCBSCompliance!$BI$2:$BI$455,"*No*") + COUNTIFS(HCBSCompliance!$I$2:$I$455,$A42, HCBSCompliance!$D$2:$D$455, "*510*", HCBSCompliance!$G$2:$G$455,"*Submitted*", HCBSCompliance!$BI$2:$BI$455,"*No*") + COUNTIFS(HCBSCompliance!$I$2:$I$455,$A42, HCBSCompliance!$D$2:$D$455, "*515*", HCBSCompliance!$G$2:$G$455,"*Submitted*", HCBSCompliance!$BI$2:$BI$455,"*No*")+ COUNTIFS(HCBSCompliance!$I$2:$I$455,$A42, HCBSCompliance!$D$2:$D$455, "*855*", HCBSCompliance!$G$2:$G$455,"*Submitted*", HCBSCompliance!$BI$2:$BI$455,"*No*")</f>
        <v>0</v>
      </c>
      <c r="K42" s="55">
        <f>COUNTIFS(HCBSCompliance!$I$2:$I$455,$A42, HCBSCompliance!$D$2:$D$455, "028", HCBSCompliance!$G$2:$G$455,"*Completed*", HCBSCompliance!$CK$2:$CK$455,"*No*")   + COUNTIFS(HCBSCompliance!$I$2:$I$455,$A42, HCBSCompliance!$D$2:$D$455, "055", HCBSCompliance!$G$2:$G$455,"*Completed*", HCBSCompliance!$CK$2:$CK$455,"*No*")   + COUNTIFS(HCBSCompliance!$I$2:$I$455,$A42, HCBSCompliance!$D$2:$D$455, "*63*", HCBSCompliance!$G$2:$G$455,"*Completed*", HCBSCompliance!$CK$2:$CK$455,"*No*")   + COUNTIFS(HCBSCompliance!$I$2:$I$455,$A42, HCBSCompliance!$D$2:$D$455, "*475*", HCBSCompliance!$G$2:$G$455,"*Completed*", HCBSCompliance!$CK$2:$CK$455,"*No*")   + COUNTIFS(HCBSCompliance!$I$2:$I$455,$A42, HCBSCompliance!$D$2:$D$455, "*505*", HCBSCompliance!$G$2:$G$455,"*Completed*", HCBSCompliance!$CK$2:$CK$455,"*No*") + COUNTIFS(HCBSCompliance!$I$2:$I$455,$A42, HCBSCompliance!$D$2:$D$455, "*510*", HCBSCompliance!$G$2:$G$455,"*Completed*", HCBSCompliance!$CK$2:$CK$455,"*No*") + COUNTIFS(HCBSCompliance!$I$2:$I$455,$A42, HCBSCompliance!$D$2:$D$455, "*515*", HCBSCompliance!$G$2:$G$455,"*Completed*", HCBSCompliance!$CK$2:$CK$455,"*No*") + COUNTIFS(HCBSCompliance!$I$2:$I$455,$A42, HCBSCompliance!$D$2:$D$455, "*855*", HCBSCompliance!$G$2:$G$455,"*Completed*", HCBSCompliance!$CK$2:$CK$455,"*No*")+ COUNTIFS(HCBSCompliance!$I$2:$I$455,$A42, HCBSCompliance!$D$2:$D$455, "028", HCBSCompliance!$G$2:$G$455,"*Submitted*", HCBSCompliance!$CK$2:$CK$455,"*No*") + COUNTIFS(HCBSCompliance!$I$2:$I$455,$A42, HCBSCompliance!$D$2:$D$455, "055", HCBSCompliance!$G$2:$G$455,"*Submitted*", HCBSCompliance!$CK$2:$CK$455,"*No*") + COUNTIFS(HCBSCompliance!$I$2:$I$455,$A42, HCBSCompliance!$D$2:$D$455, "*63*", HCBSCompliance!$G$2:$G$455,"*Submitted*", HCBSCompliance!$CK$2:$CK$455,"*No*") + COUNTIFS(HCBSCompliance!$I$2:$I$455,$A42, HCBSCompliance!$D$2:$D$455, "*475*", HCBSCompliance!$G$2:$G$455,"*Submitted*", HCBSCompliance!$CK$2:$CK$455,"*No*") + COUNTIFS(HCBSCompliance!$I$2:$I$455,$A42, HCBSCompliance!$D$2:$D$455, "*505*", HCBSCompliance!$G$2:$G$455,"*Submitted*", HCBSCompliance!$CK$2:$CK$455,"*No*") + COUNTIFS(HCBSCompliance!$I$2:$I$455,$A42, HCBSCompliance!$D$2:$D$455, "*510*", HCBSCompliance!$G$2:$G$455,"*Submitted*", HCBSCompliance!$CK$2:$CK$455,"*No*") + COUNTIFS(HCBSCompliance!$I$2:$I$455,$A42, HCBSCompliance!$D$2:$D$455, "*515*", HCBSCompliance!$G$2:$G$455,"*Submitted*", HCBSCompliance!$CK$2:$CK$455,"*No*")+ COUNTIFS(HCBSCompliance!$I$2:$I$455,$A42, HCBSCompliance!$D$2:$D$455, "*855*", HCBSCompliance!$G$2:$G$455,"*Submitted*", HCBSCompliance!$CK$2:$CK$455,"*No*")  + COUNTIFS(HCBSCompliance!$I$2:$I$455,$A42, HCBSCompliance!$D$2:$D$455, "028", HCBSCompliance!$G$2:$G$455,"*Completed*", HCBSCompliance!$CK$2:$CK$455,"*No*")   + COUNTIFS(HCBSCompliance!$I$2:$I$455,$A42, HCBSCompliance!$D$2:$D$455, "055", HCBSCompliance!$G$2:$G$455,"*Completed*", HCBSCompliance!$CK$2:$CK$455,"*No*")   + COUNTIFS(HCBSCompliance!$I$2:$I$455,$A42, HCBSCompliance!$D$2:$D$455, "*63*", HCBSCompliance!$G$2:$G$455,"*Completed*", HCBSCompliance!$CK$2:$CK$455,"*No*")   + COUNTIFS(HCBSCompliance!$I$2:$I$455,$A42, HCBSCompliance!$D$2:$D$455, "*475*", HCBSCompliance!$G$2:$G$455,"*Completed*", HCBSCompliance!$CK$2:$CK$455,"*No*")   + COUNTIFS(HCBSCompliance!$I$2:$I$455,$A42, HCBSCompliance!$D$2:$D$455, "*505*", HCBSCompliance!$G$2:$G$455,"*Completed*", HCBSCompliance!$CK$2:$CK$455,"*No*") + COUNTIFS(HCBSCompliance!$I$2:$I$455,$A42, HCBSCompliance!$D$2:$D$455, "*510*", HCBSCompliance!$G$2:$G$455,"*Completed*", HCBSCompliance!$CK$2:$CK$455,"*No*") + COUNTIFS(HCBSCompliance!$I$2:$I$455,$A42, HCBSCompliance!$D$2:$D$455, "*515*", HCBSCompliance!$G$2:$G$455,"*Completed*", HCBSCompliance!$CK$2:$CK$455,"*No*") + COUNTIFS(HCBSCompliance!$I$2:$I$455,$A42, HCBSCompliance!$D$2:$D$455, "*855*", HCBSCompliance!$G$2:$G$455,"*Completed*", HCBSCompliance!$CK$2:$CK$455,"*No*")+ COUNTIFS(HCBSCompliance!$I$2:$I$455,$A42, HCBSCompliance!$D$2:$D$455, "028", HCBSCompliance!$G$2:$G$455,"*Submitted*", HCBSCompliance!$CK$2:$CK$455,"*No*") + COUNTIFS(HCBSCompliance!$I$2:$I$455,$A42, HCBSCompliance!$D$2:$D$455, "055", HCBSCompliance!$G$2:$G$455,"*Submitted*", HCBSCompliance!$CK$2:$CK$455,"*No*") + COUNTIFS(HCBSCompliance!$I$2:$I$455,$A42, HCBSCompliance!$D$2:$D$455, "*63*", HCBSCompliance!$G$2:$G$455,"*Submitted*", HCBSCompliance!$CK$2:$CK$455,"*No*") + COUNTIFS(HCBSCompliance!$I$2:$I$455,$A42, HCBSCompliance!$D$2:$D$455, "*475*", HCBSCompliance!$G$2:$G$455,"*Submitted*", HCBSCompliance!$CK$2:$CK$455,"*No*") + COUNTIFS(HCBSCompliance!$I$2:$I$455,$A42, HCBSCompliance!$D$2:$D$455, "*505*", HCBSCompliance!$G$2:$G$455,"*Submitted*", HCBSCompliance!$CK$2:$CK$455,"*No*") + COUNTIFS(HCBSCompliance!$I$2:$I$455,$A42, HCBSCompliance!$D$2:$D$455, "*510*", HCBSCompliance!$G$2:$G$455,"*Submitted*", HCBSCompliance!$CK$2:$CK$455,"*No*") + COUNTIFS(HCBSCompliance!$I$2:$I$455,$A42, HCBSCompliance!$D$2:$D$455, "*515*", HCBSCompliance!$G$2:$G$455,"*Submitted*", HCBSCompliance!$CK$2:$CK$455,"*No*")+ COUNTIFS(HCBSCompliance!$I$2:$I$455,$A42, HCBSCompliance!$D$2:$D$455, "*855*", HCBSCompliance!$G$2:$G$455,"*Submitted*", HCBSCompliance!$CK$2:$CK$455,"*No*")</f>
        <v>0</v>
      </c>
      <c r="L42" s="55">
        <f>COUNTIFS(HCBSCompliance!$I$2:$I$455,$A42, HCBSCompliance!$D$2:$D$455, "028", HCBSCompliance!$G$2:$G$455,"*Completed*", HCBSCompliance!$CY$2:$CY$455,"*No*")   + COUNTIFS(HCBSCompliance!$I$2:$I$455,$A42, HCBSCompliance!$D$2:$D$455, "055", HCBSCompliance!$G$2:$G$455,"*Completed*", HCBSCompliance!$CY$2:$CY$455,"*No*")   + COUNTIFS(HCBSCompliance!$I$2:$I$455,$A42, HCBSCompliance!$D$2:$D$455, "*63*", HCBSCompliance!$G$2:$G$455,"*Completed*", HCBSCompliance!$CY$2:$CY$455,"*No*")   + COUNTIFS(HCBSCompliance!$I$2:$I$455,$A42, HCBSCompliance!$D$2:$D$455, "*475*", HCBSCompliance!$G$2:$G$455,"*Completed*", HCBSCompliance!$CY$2:$CY$455,"*No*")   + COUNTIFS(HCBSCompliance!$I$2:$I$455,$A42, HCBSCompliance!$D$2:$D$455, "*505*", HCBSCompliance!$G$2:$G$455,"*Completed*", HCBSCompliance!$CY$2:$CY$455,"*No*") + COUNTIFS(HCBSCompliance!$I$2:$I$455,$A42, HCBSCompliance!$D$2:$D$455, "*510*", HCBSCompliance!$G$2:$G$455,"*Completed*", HCBSCompliance!$CY$2:$CY$455,"*No*") + COUNTIFS(HCBSCompliance!$I$2:$I$455,$A42, HCBSCompliance!$D$2:$D$455, "*515*", HCBSCompliance!$G$2:$G$455,"*Completed*", HCBSCompliance!$CY$2:$CY$455,"*No*") + COUNTIFS(HCBSCompliance!$I$2:$I$455,$A42, HCBSCompliance!$D$2:$D$455, "*855*", HCBSCompliance!$G$2:$G$455,"*Completed*", HCBSCompliance!$CY$2:$CY$455,"*No*")+ COUNTIFS(HCBSCompliance!$I$2:$I$455,$A42, HCBSCompliance!$D$2:$D$455, "028", HCBSCompliance!$G$2:$G$455,"*Submitted*", HCBSCompliance!$CY$2:$CY$455,"*No*") + COUNTIFS(HCBSCompliance!$I$2:$I$455,$A42, HCBSCompliance!$D$2:$D$455, "055", HCBSCompliance!$G$2:$G$455,"*Submitted*", HCBSCompliance!$CY$2:$CY$455,"*No*") + COUNTIFS(HCBSCompliance!$I$2:$I$455,$A42, HCBSCompliance!$D$2:$D$455, "*63*", HCBSCompliance!$G$2:$G$455,"*Submitted*", HCBSCompliance!$CY$2:$CY$455,"*No*") + COUNTIFS(HCBSCompliance!$I$2:$I$455,$A42, HCBSCompliance!$D$2:$D$455, "*475*", HCBSCompliance!$G$2:$G$455,"*Submitted*", HCBSCompliance!$CY$2:$CY$455,"*No*") + COUNTIFS(HCBSCompliance!$I$2:$I$455,$A42, HCBSCompliance!$D$2:$D$455, "*505*", HCBSCompliance!$G$2:$G$455,"*Submitted*", HCBSCompliance!$CY$2:$CY$455,"*No*") + COUNTIFS(HCBSCompliance!$I$2:$I$455,$A42, HCBSCompliance!$D$2:$D$455, "*510*", HCBSCompliance!$G$2:$G$455,"*Submitted*", HCBSCompliance!$CY$2:$CY$455,"*No*") + COUNTIFS(HCBSCompliance!$I$2:$I$455,$A42, HCBSCompliance!$D$2:$D$455, "*515*", HCBSCompliance!$G$2:$G$455,"*Submitted*", HCBSCompliance!$CY$2:$CY$455,"*No*")+ COUNTIFS(HCBSCompliance!$I$2:$I$455,$A42, HCBSCompliance!$D$2:$D$455, "*855*", HCBSCompliance!$G$2:$G$455,"*Submitted*", HCBSCompliance!$CY$2:$CY$455,"*No*")  + COUNTIFS(HCBSCompliance!$I$2:$I$455,$A42, HCBSCompliance!$D$2:$D$455, "028", HCBSCompliance!$G$2:$G$455,"*Completed*", HCBSCompliance!$CY$2:$CY$455,"*No*")   + COUNTIFS(HCBSCompliance!$I$2:$I$455,$A42, HCBSCompliance!$D$2:$D$455, "055", HCBSCompliance!$G$2:$G$455,"*Completed*", HCBSCompliance!$CY$2:$CY$455,"*No*")   + COUNTIFS(HCBSCompliance!$I$2:$I$455,$A42, HCBSCompliance!$D$2:$D$455, "*63*", HCBSCompliance!$G$2:$G$455,"*Completed*", HCBSCompliance!$CY$2:$CY$455,"*No*")   + COUNTIFS(HCBSCompliance!$I$2:$I$455,$A42, HCBSCompliance!$D$2:$D$455, "*475*", HCBSCompliance!$G$2:$G$455,"*Completed*", HCBSCompliance!$CY$2:$CY$455,"*No*")   + COUNTIFS(HCBSCompliance!$I$2:$I$455,$A42, HCBSCompliance!$D$2:$D$455, "*505*", HCBSCompliance!$G$2:$G$455,"*Completed*", HCBSCompliance!$CY$2:$CY$455,"*No*") + COUNTIFS(HCBSCompliance!$I$2:$I$455,$A42, HCBSCompliance!$D$2:$D$455, "*510*", HCBSCompliance!$G$2:$G$455,"*Completed*", HCBSCompliance!$CY$2:$CY$455,"*No*") + COUNTIFS(HCBSCompliance!$I$2:$I$455,$A42, HCBSCompliance!$D$2:$D$455, "*515*", HCBSCompliance!$G$2:$G$455,"*Completed*", HCBSCompliance!$CY$2:$CY$455,"*No*") + COUNTIFS(HCBSCompliance!$I$2:$I$455,$A42, HCBSCompliance!$D$2:$D$455, "*855*", HCBSCompliance!$G$2:$G$455,"*Completed*", HCBSCompliance!$CY$2:$CY$455,"*No*")+ COUNTIFS(HCBSCompliance!$I$2:$I$455,$A42, HCBSCompliance!$D$2:$D$455, "028", HCBSCompliance!$G$2:$G$455,"*Submitted*", HCBSCompliance!$CY$2:$CY$455,"*No*") + COUNTIFS(HCBSCompliance!$I$2:$I$455,$A42, HCBSCompliance!$D$2:$D$455, "055", HCBSCompliance!$G$2:$G$455,"*Submitted*", HCBSCompliance!$CY$2:$CY$455,"*No*") + COUNTIFS(HCBSCompliance!$I$2:$I$455,$A42, HCBSCompliance!$D$2:$D$455, "*63*", HCBSCompliance!$G$2:$G$455,"*Submitted*", HCBSCompliance!$CY$2:$CY$455,"*No*") + COUNTIFS(HCBSCompliance!$I$2:$I$455,$A42, HCBSCompliance!$D$2:$D$455, "*475*", HCBSCompliance!$G$2:$G$455,"*Submitted*", HCBSCompliance!$CY$2:$CY$455,"*No*") + COUNTIFS(HCBSCompliance!$I$2:$I$455,$A42, HCBSCompliance!$D$2:$D$455, "*505*", HCBSCompliance!$G$2:$G$455,"*Submitted*", HCBSCompliance!$CY$2:$CY$455,"*No*") + COUNTIFS(HCBSCompliance!$I$2:$I$455,$A42, HCBSCompliance!$D$2:$D$455, "*510*", HCBSCompliance!$G$2:$G$455,"*Submitted*", HCBSCompliance!$CY$2:$CY$455,"*No*") + COUNTIFS(HCBSCompliance!$I$2:$I$455,$A42, HCBSCompliance!$D$2:$D$455, "*515*", HCBSCompliance!$G$2:$G$455,"*Submitted*", HCBSCompliance!$CY$2:$CY$455,"*No*")+ COUNTIFS(HCBSCompliance!$I$2:$I$455,$A42, HCBSCompliance!$D$2:$D$455, "*855*", HCBSCompliance!$G$2:$G$455,"*Submitted*", HCBSCompliance!$CY$2:$CY$455,"*No*")</f>
        <v>0</v>
      </c>
      <c r="M42" s="55">
        <f>COUNTIFS(HCBSCompliance!$I$2:$I$455,$A42, HCBSCompliance!$D$2:$D$455, "028", HCBSCompliance!$G$2:$G$455,"*Completed*", HCBSCompliance!$DI$2:$DI$455,"*No*")   + COUNTIFS(HCBSCompliance!$I$2:$I$455,$A42, HCBSCompliance!$D$2:$D$455, "055", HCBSCompliance!$G$2:$G$455,"*Completed*", HCBSCompliance!$DI$2:$DI$455,"*No*")   + COUNTIFS(HCBSCompliance!$I$2:$I$455,$A42, HCBSCompliance!$D$2:$D$455, "*63*", HCBSCompliance!$G$2:$G$455,"*Completed*", HCBSCompliance!$DI$2:$DI$455,"*No*")   + COUNTIFS(HCBSCompliance!$I$2:$I$455,$A42, HCBSCompliance!$D$2:$D$455, "*475*", HCBSCompliance!$G$2:$G$455,"*Completed*", HCBSCompliance!$DI$2:$DI$455,"*No*")   + COUNTIFS(HCBSCompliance!$I$2:$I$455,$A42, HCBSCompliance!$D$2:$D$455, "*505*", HCBSCompliance!$G$2:$G$455,"*Completed*", HCBSCompliance!$DI$2:$DI$455,"*No*") + COUNTIFS(HCBSCompliance!$I$2:$I$455,$A42, HCBSCompliance!$D$2:$D$455, "*510*", HCBSCompliance!$G$2:$G$455,"*Completed*", HCBSCompliance!$DI$2:$DI$455,"*No*") + COUNTIFS(HCBSCompliance!$I$2:$I$455,$A42, HCBSCompliance!$D$2:$D$455, "*515*", HCBSCompliance!$G$2:$G$455,"*Completed*", HCBSCompliance!$DI$2:$DI$455,"*No*") + COUNTIFS(HCBSCompliance!$I$2:$I$455,$A42, HCBSCompliance!$D$2:$D$455, "*855*", HCBSCompliance!$G$2:$G$455,"*Completed*", HCBSCompliance!$DI$2:$DI$455,"*No*")+ COUNTIFS(HCBSCompliance!$I$2:$I$455,$A42, HCBSCompliance!$D$2:$D$455, "028", HCBSCompliance!$G$2:$G$455,"*Submitted*", HCBSCompliance!$DI$2:$DI$455,"*No*") + COUNTIFS(HCBSCompliance!$I$2:$I$455,$A42, HCBSCompliance!$D$2:$D$455, "055", HCBSCompliance!$G$2:$G$455,"*Submitted*", HCBSCompliance!$DI$2:$DI$455,"*No*") + COUNTIFS(HCBSCompliance!$I$2:$I$455,$A42, HCBSCompliance!$D$2:$D$455, "*63*", HCBSCompliance!$G$2:$G$455,"*Submitted*", HCBSCompliance!$DI$2:$DI$455,"*No*") + COUNTIFS(HCBSCompliance!$I$2:$I$455,$A42, HCBSCompliance!$D$2:$D$455, "*475*", HCBSCompliance!$G$2:$G$455,"*Submitted*", HCBSCompliance!$DI$2:$DI$455,"*No*") + COUNTIFS(HCBSCompliance!$I$2:$I$455,$A42, HCBSCompliance!$D$2:$D$455, "*505*", HCBSCompliance!$G$2:$G$455,"*Submitted*", HCBSCompliance!$DI$2:$DI$455,"*No*") + COUNTIFS(HCBSCompliance!$I$2:$I$455,$A42, HCBSCompliance!$D$2:$D$455, "*510*", HCBSCompliance!$G$2:$G$455,"*Submitted*", HCBSCompliance!$DI$2:$DI$455,"*No*") + COUNTIFS(HCBSCompliance!$I$2:$I$455,$A42, HCBSCompliance!$D$2:$D$455, "*515*", HCBSCompliance!$G$2:$G$455,"*Submitted*", HCBSCompliance!$DI$2:$DI$455,"*No*")+ COUNTIFS(HCBSCompliance!$I$2:$I$455,$A42, HCBSCompliance!$D$2:$D$455, "*855*", HCBSCompliance!$G$2:$G$455,"*Submitted*", HCBSCompliance!$DI$2:$DI$455,"*No*")  + COUNTIFS(HCBSCompliance!$I$2:$I$455,$A42, HCBSCompliance!$D$2:$D$455, "028", HCBSCompliance!$G$2:$G$455,"*Completed*", HCBSCompliance!$DI$2:$DI$455,"*No*")   + COUNTIFS(HCBSCompliance!$I$2:$I$455,$A42, HCBSCompliance!$D$2:$D$455, "055", HCBSCompliance!$G$2:$G$455,"*Completed*", HCBSCompliance!$DI$2:$DI$455,"*No*")   + COUNTIFS(HCBSCompliance!$I$2:$I$455,$A42, HCBSCompliance!$D$2:$D$455, "*63*", HCBSCompliance!$G$2:$G$455,"*Completed*", HCBSCompliance!$DI$2:$DI$455,"*No*")   + COUNTIFS(HCBSCompliance!$I$2:$I$455,$A42, HCBSCompliance!$D$2:$D$455, "*475*", HCBSCompliance!$G$2:$G$455,"*Completed*", HCBSCompliance!$DI$2:$DI$455,"*No*")   + COUNTIFS(HCBSCompliance!$I$2:$I$455,$A42, HCBSCompliance!$D$2:$D$455, "*505*", HCBSCompliance!$G$2:$G$455,"*Completed*", HCBSCompliance!$DI$2:$DI$455,"*No*") + COUNTIFS(HCBSCompliance!$I$2:$I$455,$A42, HCBSCompliance!$D$2:$D$455, "*510*", HCBSCompliance!$G$2:$G$455,"*Completed*", HCBSCompliance!$DI$2:$DI$455,"*No*") + COUNTIFS(HCBSCompliance!$I$2:$I$455,$A42, HCBSCompliance!$D$2:$D$455, "*515*", HCBSCompliance!$G$2:$G$455,"*Completed*", HCBSCompliance!$DI$2:$DI$455,"*No*") + COUNTIFS(HCBSCompliance!$I$2:$I$455,$A42, HCBSCompliance!$D$2:$D$455, "*855*", HCBSCompliance!$G$2:$G$455,"*Completed*", HCBSCompliance!$DI$2:$DI$455,"*No*")+ COUNTIFS(HCBSCompliance!$I$2:$I$455,$A42, HCBSCompliance!$D$2:$D$455, "028", HCBSCompliance!$G$2:$G$455,"*Submitted*", HCBSCompliance!$DI$2:$DI$455,"*No*") + COUNTIFS(HCBSCompliance!$I$2:$I$455,$A42, HCBSCompliance!$D$2:$D$455, "055", HCBSCompliance!$G$2:$G$455,"*Submitted*", HCBSCompliance!$DI$2:$DI$455,"*No*") + COUNTIFS(HCBSCompliance!$I$2:$I$455,$A42, HCBSCompliance!$D$2:$D$455, "*63*", HCBSCompliance!$G$2:$G$455,"*Submitted*", HCBSCompliance!$DI$2:$DI$455,"*No*") + COUNTIFS(HCBSCompliance!$I$2:$I$455,$A42, HCBSCompliance!$D$2:$D$455, "*475*", HCBSCompliance!$G$2:$G$455,"*Submitted*", HCBSCompliance!$DI$2:$DI$455,"*No*") + COUNTIFS(HCBSCompliance!$I$2:$I$455,$A42, HCBSCompliance!$D$2:$D$455, "*505*", HCBSCompliance!$G$2:$G$455,"*Submitted*", HCBSCompliance!$DI$2:$DI$455,"*No*") + COUNTIFS(HCBSCompliance!$I$2:$I$455,$A42, HCBSCompliance!$D$2:$D$455, "*510*", HCBSCompliance!$G$2:$G$455,"*Submitted*", HCBSCompliance!$DI$2:$DI$455,"*No*") + COUNTIFS(HCBSCompliance!$I$2:$I$455,$A42, HCBSCompliance!$D$2:$D$455, "*515*", HCBSCompliance!$G$2:$G$455,"*Submitted*", HCBSCompliance!$DI$2:$DI$455,"*No*")+ COUNTIFS(HCBSCompliance!$I$2:$I$455,$A42, HCBSCompliance!$D$2:$D$455, "*855*", HCBSCompliance!$G$2:$G$455,"*Submitted*", HCBSCompliance!$DI$2:$DI$455,"*No*")</f>
        <v>0</v>
      </c>
    </row>
    <row r="43" spans="1:13" hidden="1" x14ac:dyDescent="0.2">
      <c r="A43" s="54" t="s">
        <v>275</v>
      </c>
      <c r="B43" s="55">
        <f>COUNTIFS(HCBSCompliance!$I$2:$I$455,$A43, HCBSCompliance!$D$2:$D$455, "028")  +COUNTIFS(HCBSCompliance!$I$2:$I$455,$A43, HCBSCompliance!$D$2:$D$455, "055")  +COUNTIFS(HCBSCompliance!$I$2:$I$455,$A43, HCBSCompliance!$D$2:$D$455, "*63*")  +COUNTIFS(HCBSCompliance!$I$2:$I$455,$A43, HCBSCompliance!$D$2:$D$455, "*475*")  +COUNTIFS(HCBSCompliance!$I$2:$I$455,$A43, HCBSCompliance!$D$2:$D$455, "*505*")  +COUNTIFS(HCBSCompliance!$I$2:$I$455,$A43, HCBSCompliance!$D$2:$D$455, "*510*")  +COUNTIFS(HCBSCompliance!$I$2:$I$455,$A43, HCBSCompliance!$D$2:$D$455, "*515*") +COUNTIFS(HCBSCompliance!$I$2:$I$455,$A43, HCBSCompliance!$D$2:$D$455, "*855*")</f>
        <v>0</v>
      </c>
      <c r="C43" s="55">
        <f>COUNTIFS(HCBSCompliance!$I$2:$I$455,$A43, HCBSCompliance!$D$2:$D$455, "028", HCBSCompliance!$G$2:$G$455,"*Completed*")  +COUNTIFS(HCBSCompliance!$I$2:$I$455,$A43, HCBSCompliance!$D$2:$D$455, "055", HCBSCompliance!$G$2:$G$455,"*Completed*")  +COUNTIFS(HCBSCompliance!$I$2:$I$455,$A43, HCBSCompliance!$D$2:$D$455, "*63*", HCBSCompliance!$G$2:$G$455,"*Completed*")  +COUNTIFS(HCBSCompliance!$I$2:$I$455,$A43, HCBSCompliance!$D$2:$D$455, "*475*", HCBSCompliance!$G$2:$G$455,"*Completed*")  +COUNTIFS(HCBSCompliance!$I$2:$I$455,$A43, HCBSCompliance!$D$2:$D$455, "*505*", HCBSCompliance!$G$2:$G$455,"*Completed*")  +COUNTIFS(HCBSCompliance!$I$2:$I$455,$A43, HCBSCompliance!$D$2:$D$455, "*510*", HCBSCompliance!$G$2:$G$455,"*Completed*")  +COUNTIFS(HCBSCompliance!$I$2:$I$455,$A43, HCBSCompliance!$D$2:$D$455, "*515*", HCBSCompliance!$G$2:$G$455,"*Completed*")  +COUNTIFS(HCBSCompliance!$I$2:$I$455,$A43, HCBSCompliance!$D$2:$D$455, "*855*", HCBSCompliance!$G$2:$G$455,"*Completed*")+COUNTIFS(HCBSCompliance!$I$2:$I$455,$A43, HCBSCompliance!$D$2:$D$455, "028", HCBSCompliance!$G$2:$G$455,"*Submitted*")  +COUNTIFS(HCBSCompliance!$I$2:$I$455,$A43, HCBSCompliance!$D$2:$D$455, "055", HCBSCompliance!$G$2:$G$455,"*Submitted*")  +COUNTIFS(HCBSCompliance!$I$2:$I$455,$A43, HCBSCompliance!$D$2:$D$455, "*63*", HCBSCompliance!$G$2:$G$455,"*Submitted*")  +COUNTIFS(HCBSCompliance!$I$2:$I$455,$A43, HCBSCompliance!$D$2:$D$455, "*475*", HCBSCompliance!$G$2:$G$455,"*Submitted*")  +COUNTIFS(HCBSCompliance!$I$2:$I$455,$A43, HCBSCompliance!$D$2:$D$455, "*505*", HCBSCompliance!$G$2:$G$455,"*Submitted*")  +COUNTIFS(HCBSCompliance!$I$2:$I$455,$A43, HCBSCompliance!$D$2:$D$455, "*510*", HCBSCompliance!$G$2:$G$455,"*Submitted*")  +COUNTIFS(HCBSCompliance!$I$2:$I$455,$A43, HCBSCompliance!$D$2:$D$455, "*515*", HCBSCompliance!$G$2:$G$455,"*Submitted*")  +COUNTIFS(HCBSCompliance!$I$2:$I$455,$A43, HCBSCompliance!$D$2:$D$455, "*855*", HCBSCompliance!$G$2:$G$455,"*Submitted*")</f>
        <v>0</v>
      </c>
      <c r="D43" s="56" t="str">
        <f t="shared" si="2"/>
        <v>n/a</v>
      </c>
      <c r="E43" s="56" t="str">
        <f>IFERROR((COUNTIFS(HCBSCompliance!$I$2:$I$455,$A43, HCBSCompliance!$D$2:$D$455, "028", HCBSCompliance!$FA$2:$FA$455,"*no*", HCBSCompliance!$G$2:$G$455, "*Completed*") + COUNTIFS(HCBSCompliance!$I$2:$I$455,$A43, HCBSCompliance!$D$2:$D$455, "055", HCBSCompliance!$FA$2:$FA$455,"*no*", HCBSCompliance!$G$2:$G$455, "*Completed*") + COUNTIFS(HCBSCompliance!$I$2:$I$455,$A43, HCBSCompliance!$D$2:$D$455, "*63*", HCBSCompliance!$FA$2:$FA$455,"*no*", HCBSCompliance!$G$2:$G$455, "*Completed*") + COUNTIFS(HCBSCompliance!$I$2:$I$455,$A43, HCBSCompliance!$D$2:$D$455, "*475*", HCBSCompliance!$FA$2:$FA$455,"*no*", HCBSCompliance!$G$2:$G$455, "*Completed*") + COUNTIFS(HCBSCompliance!$I$2:$I$455,$A43, HCBSCompliance!$D$2:$D$455, "*505*", HCBSCompliance!$FA$2:$FA$455,"*no*", HCBSCompliance!$G$2:$G$455, "*Completed*") + COUNTIFS(HCBSCompliance!$I$2:$I$455,$A43, HCBSCompliance!$D$2:$D$455, "*510*", HCBSCompliance!$FA$2:$FA$455,"*no*", HCBSCompliance!$G$2:$G$455, "*Completed*") + COUNTIFS(HCBSCompliance!$I$2:$I$455,$A43, HCBSCompliance!$D$2:$D$455, "*515*", HCBSCompliance!$FA$2:$FA$455,"*no*", HCBSCompliance!$G$2:$G$455, "*Completed*") + COUNTIFS(HCBSCompliance!$I$2:$I$455,$A43, HCBSCompliance!$D$2:$D$455, "*855*", HCBSCompliance!$FA$2:$FA$455,"*no*", HCBSCompliance!$G$2:$G$455, "*Completed*") +COUNTIFS(HCBSCompliance!$I$2:$I$455,$A43, HCBSCompliance!$D$2:$D$455, "028", HCBSCompliance!$FA$2:$FA$455,"*no*", HCBSCompliance!$G$2:$G$455, "*Submitted*") + COUNTIFS(HCBSCompliance!$I$2:$I$455,$A43, HCBSCompliance!$D$2:$D$455, "055", HCBSCompliance!$FA$2:$FA$455,"*no*", HCBSCompliance!$G$2:$G$455, "*Submitted*") + COUNTIFS(HCBSCompliance!$I$2:$I$455,$A43, HCBSCompliance!$D$2:$D$455, "*63*", HCBSCompliance!$FA$2:$FA$455,"*no*", HCBSCompliance!$G$2:$G$455, "*Submitted*") + COUNTIFS(HCBSCompliance!$I$2:$I$455,$A43, HCBSCompliance!$D$2:$D$455, "*475*", HCBSCompliance!$FA$2:$FA$455,"*no*", HCBSCompliance!$G$2:$G$455, "*Submitted*") + COUNTIFS(HCBSCompliance!$I$2:$I$455,$A43, HCBSCompliance!$D$2:$D$455, "*505*", HCBSCompliance!$FA$2:$FA$455,"*no*", HCBSCompliance!$G$2:$G$455, "*Submitted*") + COUNTIFS(HCBSCompliance!$I$2:$I$455,$A43, HCBSCompliance!$D$2:$D$455, "*510*", HCBSCompliance!$FA$2:$FA$455,"*no*", HCBSCompliance!$G$2:$G$455, "*Submitted*") + COUNTIFS(HCBSCompliance!$I$2:$I$455,$A43, HCBSCompliance!$D$2:$D$455, "*515*", HCBSCompliance!$FA$2:$FA$455,"*no*", HCBSCompliance!$G$2:$G$455, "*Submitted*") + COUNTIFS(HCBSCompliance!$I$2:$I$455,$A43, HCBSCompliance!$D$2:$D$455, "*855*", HCBSCompliance!$FA$2:$FA$455,"*no*", HCBSCompliance!$G$2:$G$455, "*Submitted*") ) / $C43, "n/a")</f>
        <v>n/a</v>
      </c>
      <c r="F43" s="56" t="str">
        <f>IFERROR((COUNTIFS(HCBSCompliance!$I$2:$I$455,$A43, HCBSCompliance!$D$2:$D$455, "028", HCBSCompliance!$FA$2:$FA$455,"*yes*", HCBSCompliance!$G$2:$G$455, "*Completed*") + COUNTIFS(HCBSCompliance!$I$2:$I$455,$A43, HCBSCompliance!$D$2:$D$455, "055", HCBSCompliance!$FA$2:$FA$455,"*yes*", HCBSCompliance!$G$2:$G$455, "*Completed*") + COUNTIFS(HCBSCompliance!$I$2:$I$455,$A43, HCBSCompliance!$D$2:$D$455, "*63*", HCBSCompliance!$FA$2:$FA$455,"*yes*", HCBSCompliance!$G$2:$G$455, "*Completed*") + COUNTIFS(HCBSCompliance!$I$2:$I$455,$A43, HCBSCompliance!$D$2:$D$455, "*475*", HCBSCompliance!$FA$2:$FA$455,"*yes*", HCBSCompliance!$G$2:$G$455, "*Completed*") + COUNTIFS(HCBSCompliance!$I$2:$I$455,$A43, HCBSCompliance!$D$2:$D$455, "*505*", HCBSCompliance!$FA$2:$FA$455,"*yes*", HCBSCompliance!$G$2:$G$455, "*Completed*") + COUNTIFS(HCBSCompliance!$I$2:$I$455,$A43, HCBSCompliance!$D$2:$D$455, "*510*", HCBSCompliance!$FA$2:$FA$455,"*yes*", HCBSCompliance!$G$2:$G$455, "*Completed*") + COUNTIFS(HCBSCompliance!$I$2:$I$455,$A43, HCBSCompliance!$D$2:$D$455, "*515*", HCBSCompliance!$FA$2:$FA$455,"*yes*", HCBSCompliance!$G$2:$G$455, "*Completed*") + COUNTIFS(HCBSCompliance!$I$2:$I$455,$A43, HCBSCompliance!$D$2:$D$455, "*855*", HCBSCompliance!$FA$2:$FA$455,"*yes*", HCBSCompliance!$G$2:$G$455, "*Completed*") +COUNTIFS(HCBSCompliance!$I$2:$I$455,$A43, HCBSCompliance!$D$2:$D$455, "028", HCBSCompliance!$FA$2:$FA$455,"*yes*", HCBSCompliance!$G$2:$G$455, "*Submitted*") + COUNTIFS(HCBSCompliance!$I$2:$I$455,$A43, HCBSCompliance!$D$2:$D$455, "055", HCBSCompliance!$FA$2:$FA$455,"*yes*", HCBSCompliance!$G$2:$G$455, "*Submitted*") + COUNTIFS(HCBSCompliance!$I$2:$I$455,$A43, HCBSCompliance!$D$2:$D$455, "*63*", HCBSCompliance!$FA$2:$FA$455,"*yes*", HCBSCompliance!$G$2:$G$455, "*Submitted*") + COUNTIFS(HCBSCompliance!$I$2:$I$455,$A43, HCBSCompliance!$D$2:$D$455, "*475*", HCBSCompliance!$FA$2:$FA$455,"*yes*", HCBSCompliance!$G$2:$G$455, "*Submitted*") + COUNTIFS(HCBSCompliance!$I$2:$I$455,$A43, HCBSCompliance!$D$2:$D$455, "*505*", HCBSCompliance!$FA$2:$FA$455,"*yes*", HCBSCompliance!$G$2:$G$455, "*Submitted*") + COUNTIFS(HCBSCompliance!$I$2:$I$455,$A43, HCBSCompliance!$D$2:$D$455, "*510*", HCBSCompliance!$FA$2:$FA$455,"*yes*", HCBSCompliance!$G$2:$G$455, "*Submitted*") + COUNTIFS(HCBSCompliance!$I$2:$I$455,$A43, HCBSCompliance!$D$2:$D$455, "*515*", HCBSCompliance!$FA$2:$FA$455,"*yes*", HCBSCompliance!$G$2:$G$455, "*Submitted*") + COUNTIFS(HCBSCompliance!$I$2:$I$455,$A43, HCBSCompliance!$D$2:$D$455, "*855*", HCBSCompliance!$FA$2:$FA$455,"*yes*", HCBSCompliance!$G$2:$G$455, "*Submitted*") ) / $C43, "n/a")</f>
        <v>n/a</v>
      </c>
      <c r="G43" s="56" t="str">
        <f>IFERROR((COUNTIFS(HCBSCompliance!$D$2:$D$455, "028", HCBSCompliance!$I$2:$I$455, $A43, HCBSCompliance!$G$2:$G$455, "*Completed*", HCBSCompliance!$FE$2:$FE$455, "TRUE") + COUNTIFS(HCBSCompliance!$D$2:$D$455, "055", HCBSCompliance!$I$2:$I$455, $A43, HCBSCompliance!$G$2:$G$455, "*Completed*", HCBSCompliance!$FE$2:$FE$455, "TRUE") + COUNTIFS(HCBSCompliance!$D$2:$D$455, "*63*", HCBSCompliance!$I$2:$I$455, $A43, HCBSCompliance!$G$2:$G$455, "*Completed*", HCBSCompliance!$FE$2:$FE$455, "TRUE") + COUNTIFS(HCBSCompliance!$D$2:$D$455, "*475*", HCBSCompliance!$I$2:$I$455, $A43, HCBSCompliance!$G$2:$G$455, "*Completed*", HCBSCompliance!$FE$2:$FE$455, "TRUE") + COUNTIFS(HCBSCompliance!$D$2:$D$455, "*505*", HCBSCompliance!$I$2:$I$455, $A43, HCBSCompliance!$G$2:$G$455, "*Completed*", HCBSCompliance!$FE$2:$FE$455, "TRUE") + COUNTIFS(HCBSCompliance!$D$2:$D$455, "*510*", HCBSCompliance!$I$2:$I$455, $A43, HCBSCompliance!$G$2:$G$455, "*Completed*", HCBSCompliance!$FE$2:$FE$455, "TRUE") + COUNTIFS(HCBSCompliance!$D$2:$D$455, "*515*", HCBSCompliance!$I$2:$I$455, $A43, HCBSCompliance!$G$2:$G$455, "*Completed*", HCBSCompliance!$FE$2:$FE$455, "TRUE") + COUNTIFS(HCBSCompliance!$D$2:$D$455, "*855*", HCBSCompliance!$I$2:$I$455, $A43, HCBSCompliance!$G$2:$G$455, "*Submitted*", HCBSCompliance!$FE$2:$FE$455, "TRUE") +COUNTIFS(HCBSCompliance!$D$2:$D$455, "028", HCBSCompliance!$I$2:$I$455, $A43, HCBSCompliance!$G$2:$G$455, "*Submitted*", HCBSCompliance!$FE$2:$FE$455, "TRUE") + COUNTIFS(HCBSCompliance!$D$2:$D$455, "055", HCBSCompliance!$I$2:$I$455, $A43, HCBSCompliance!$G$2:$G$455, "*Submitted*", HCBSCompliance!$FE$2:$FE$455, "TRUE") + COUNTIFS(HCBSCompliance!$D$2:$D$455, "*63*", HCBSCompliance!$I$2:$I$455, $A43, HCBSCompliance!$G$2:$G$455, "*Submitted*", HCBSCompliance!$FE$2:$FE$455, "TRUE") + COUNTIFS(HCBSCompliance!$D$2:$D$455, "*475*", HCBSCompliance!$I$2:$I$455, $A43, HCBSCompliance!$G$2:$G$455, "*Submitted*", HCBSCompliance!$FE$2:$FE$455, "TRUE") + COUNTIFS(HCBSCompliance!$D$2:$D$455, "*505*", HCBSCompliance!$I$2:$I$455, $A43, HCBSCompliance!$G$2:$G$455, "*Submitted*", HCBSCompliance!$FE$2:$FE$455, "TRUE") + COUNTIFS(HCBSCompliance!$D$2:$D$455, "*510*", HCBSCompliance!$I$2:$I$455, $A43, HCBSCompliance!$G$2:$G$455, "*Submitted*", HCBSCompliance!$FE$2:$FE$455, "TRUE") + COUNTIFS(HCBSCompliance!$D$2:$D$455, "*515*", HCBSCompliance!$I$2:$I$455, $A43, HCBSCompliance!$G$2:$G$455, "*Submitted*", HCBSCompliance!$FE$2:$FE$455, "TRUE") + COUNTIFS(HCBSCompliance!$D$2:$D$455, "*855*", HCBSCompliance!$I$2:$I$455, $A43, HCBSCompliance!$G$2:$G$455, "*Submitted*", HCBSCompliance!$FE$2:$FE$455, "TRUE"))    /  $C43, "n/a")</f>
        <v>n/a</v>
      </c>
      <c r="H43" s="56"/>
      <c r="I43" s="55">
        <f>COUNTIFS(HCBSCompliance!$I$2:$I$455,$A43, HCBSCompliance!$D$2:$D$455, "028", HCBSCompliance!$G$2:$G$455,"*Completed*", HCBSCompliance!$BC$2:$BC$455,"*Partially*")   + COUNTIFS(HCBSCompliance!$I$2:$I$455,$A43, HCBSCompliance!$D$2:$D$455, "055", HCBSCompliance!$G$2:$G$455,"*Completed*", HCBSCompliance!$BC$2:$BC$455,"*Partially*")   + COUNTIFS(HCBSCompliance!$I$2:$I$455,$A43, HCBSCompliance!$D$2:$D$455, "*63*", HCBSCompliance!$G$2:$G$455,"*Completed*", HCBSCompliance!$BC$2:$BC$455,"*Partially*")   + COUNTIFS(HCBSCompliance!$I$2:$I$455,$A43, HCBSCompliance!$D$2:$D$455, "*475*", HCBSCompliance!$G$2:$G$455,"*Completed*", HCBSCompliance!$BC$2:$BC$455,"*Partially*")   + COUNTIFS(HCBSCompliance!$I$2:$I$455,$A43, HCBSCompliance!$D$2:$D$455, "*505*", HCBSCompliance!$G$2:$G$455,"*Completed*", HCBSCompliance!$BC$2:$BC$455,"*Partially*") + COUNTIFS(HCBSCompliance!$I$2:$I$455,$A43, HCBSCompliance!$D$2:$D$455, "*510*", HCBSCompliance!$G$2:$G$455,"*Completed*", HCBSCompliance!$BC$2:$BC$455,"*Partially*") + COUNTIFS(HCBSCompliance!$I$2:$I$455,$A43, HCBSCompliance!$D$2:$D$455, "*515*", HCBSCompliance!$G$2:$G$455,"*Completed*", HCBSCompliance!$BC$2:$BC$455,"*Partially*") + COUNTIFS(HCBSCompliance!$I$2:$I$455,$A43, HCBSCompliance!$D$2:$D$455, "*855*", HCBSCompliance!$G$2:$G$455,"*Completed*", HCBSCompliance!$BC$2:$BC$455,"*Partially*")+ COUNTIFS(HCBSCompliance!$I$2:$I$455,$A43, HCBSCompliance!$D$2:$D$455, "028", HCBSCompliance!$G$2:$G$455,"*Submitted*", HCBSCompliance!$BC$2:$BC$455,"*Partially*") + COUNTIFS(HCBSCompliance!$I$2:$I$455,$A43, HCBSCompliance!$D$2:$D$455, "055", HCBSCompliance!$G$2:$G$455,"*Submitted*", HCBSCompliance!$BC$2:$BC$455,"*Partially*") + COUNTIFS(HCBSCompliance!$I$2:$I$455,$A43, HCBSCompliance!$D$2:$D$455, "*63*", HCBSCompliance!$G$2:$G$455,"*Submitted*", HCBSCompliance!$BC$2:$BC$455,"*Partially*") + COUNTIFS(HCBSCompliance!$I$2:$I$455,$A43, HCBSCompliance!$D$2:$D$455, "*475*", HCBSCompliance!$G$2:$G$455,"*Submitted*", HCBSCompliance!$BC$2:$BC$455,"*Partially*") + COUNTIFS(HCBSCompliance!$I$2:$I$455,$A43, HCBSCompliance!$D$2:$D$455, "*505*", HCBSCompliance!$G$2:$G$455,"*Submitted*", HCBSCompliance!$BC$2:$BC$455,"*Partially*") + COUNTIFS(HCBSCompliance!$I$2:$I$455,$A43, HCBSCompliance!$D$2:$D$455, "*510*", HCBSCompliance!$G$2:$G$455,"*Submitted*", HCBSCompliance!$BC$2:$BC$455,"*Partially*") + COUNTIFS(HCBSCompliance!$I$2:$I$455,$A43, HCBSCompliance!$D$2:$D$455, "*515*", HCBSCompliance!$G$2:$G$455,"*Submitted*", HCBSCompliance!$BC$2:$BC$455,"*Partially*")+ COUNTIFS(HCBSCompliance!$I$2:$I$455,$A43, HCBSCompliance!$D$2:$D$455, "*855*", HCBSCompliance!$G$2:$G$455,"*Submitted*", HCBSCompliance!$BC$2:$BC$455,"*Partially*")  + COUNTIFS(HCBSCompliance!$I$2:$I$455,$A43, HCBSCompliance!$D$2:$D$455, "028", HCBSCompliance!$G$2:$G$455,"*Completed*", HCBSCompliance!$BC$2:$BC$455,"*NotMet*")   + COUNTIFS(HCBSCompliance!$I$2:$I$455,$A43, HCBSCompliance!$D$2:$D$455, "055", HCBSCompliance!$G$2:$G$455,"*Completed*", HCBSCompliance!$BC$2:$BC$455,"*NotMet*")   + COUNTIFS(HCBSCompliance!$I$2:$I$455,$A43, HCBSCompliance!$D$2:$D$455, "*63*", HCBSCompliance!$G$2:$G$455,"*Completed*", HCBSCompliance!$BC$2:$BC$455,"*NotMet*")   + COUNTIFS(HCBSCompliance!$I$2:$I$455,$A43, HCBSCompliance!$D$2:$D$455, "*475*", HCBSCompliance!$G$2:$G$455,"*Completed*", HCBSCompliance!$BC$2:$BC$455,"*NotMet*")   + COUNTIFS(HCBSCompliance!$I$2:$I$455,$A43, HCBSCompliance!$D$2:$D$455, "*505*", HCBSCompliance!$G$2:$G$455,"*Completed*", HCBSCompliance!$BC$2:$BC$455,"*NotMet*") + COUNTIFS(HCBSCompliance!$I$2:$I$455,$A43, HCBSCompliance!$D$2:$D$455, "*510*", HCBSCompliance!$G$2:$G$455,"*Completed*", HCBSCompliance!$BC$2:$BC$455,"*NotMet*") + COUNTIFS(HCBSCompliance!$I$2:$I$455,$A43, HCBSCompliance!$D$2:$D$455, "*515*", HCBSCompliance!$G$2:$G$455,"*Completed*", HCBSCompliance!$BC$2:$BC$455,"*NotMet*") + COUNTIFS(HCBSCompliance!$I$2:$I$455,$A43, HCBSCompliance!$D$2:$D$455, "*855*", HCBSCompliance!$G$2:$G$455,"*Completed*", HCBSCompliance!$BC$2:$BC$455,"*NotMet*")+ COUNTIFS(HCBSCompliance!$I$2:$I$455,$A43, HCBSCompliance!$D$2:$D$455, "028", HCBSCompliance!$G$2:$G$455,"*Submitted*", HCBSCompliance!$BC$2:$BC$455,"*NotMet*") + COUNTIFS(HCBSCompliance!$I$2:$I$455,$A43, HCBSCompliance!$D$2:$D$455, "055", HCBSCompliance!$G$2:$G$455,"*Submitted*", HCBSCompliance!$BC$2:$BC$455,"*NotMet*") + COUNTIFS(HCBSCompliance!$I$2:$I$455,$A43, HCBSCompliance!$D$2:$D$455, "*63*", HCBSCompliance!$G$2:$G$455,"*Submitted*", HCBSCompliance!$BC$2:$BC$455,"*NotMet*") + COUNTIFS(HCBSCompliance!$I$2:$I$455,$A43, HCBSCompliance!$D$2:$D$455, "*475*", HCBSCompliance!$G$2:$G$455,"*Submitted*", HCBSCompliance!$BC$2:$BC$455,"*NotMet*") + COUNTIFS(HCBSCompliance!$I$2:$I$455,$A43, HCBSCompliance!$D$2:$D$455, "*505*", HCBSCompliance!$G$2:$G$455,"*Submitted*", HCBSCompliance!$BC$2:$BC$455,"*NotMet*") + COUNTIFS(HCBSCompliance!$I$2:$I$455,$A43, HCBSCompliance!$D$2:$D$455, "*510*", HCBSCompliance!$G$2:$G$455,"*Submitted*", HCBSCompliance!$BC$2:$BC$455,"*NotMet*") + COUNTIFS(HCBSCompliance!$I$2:$I$455,$A43, HCBSCompliance!$D$2:$D$455, "*515*", HCBSCompliance!$G$2:$G$455,"*Submitted*", HCBSCompliance!$BC$2:$BC$455,"*NotMet*")+ COUNTIFS(HCBSCompliance!$I$2:$I$455,$A43, HCBSCompliance!$D$2:$D$455, "*855*", HCBSCompliance!$G$2:$G$455,"*Submitted*", HCBSCompliance!$BC$2:$BC$455,"*NotMet*")</f>
        <v>0</v>
      </c>
      <c r="J43" s="55">
        <f>COUNTIFS(HCBSCompliance!$I$2:$I$455,$A43, HCBSCompliance!$D$2:$D$455, "028", HCBSCompliance!$G$2:$G$455,"*Completed*", HCBSCompliance!$BI$2:$BI$455,"*No*")   + COUNTIFS(HCBSCompliance!$I$2:$I$455,$A43, HCBSCompliance!$D$2:$D$455, "055", HCBSCompliance!$G$2:$G$455,"*Completed*", HCBSCompliance!$BI$2:$BI$455,"*No*")   + COUNTIFS(HCBSCompliance!$I$2:$I$455,$A43, HCBSCompliance!$D$2:$D$455, "*63*", HCBSCompliance!$G$2:$G$455,"*Completed*", HCBSCompliance!$BI$2:$BI$455,"*No*")   + COUNTIFS(HCBSCompliance!$I$2:$I$455,$A43, HCBSCompliance!$D$2:$D$455, "*475*", HCBSCompliance!$G$2:$G$455,"*Completed*", HCBSCompliance!$BI$2:$BI$455,"*No*")   + COUNTIFS(HCBSCompliance!$I$2:$I$455,$A43, HCBSCompliance!$D$2:$D$455, "*505*", HCBSCompliance!$G$2:$G$455,"*Completed*", HCBSCompliance!$BI$2:$BI$455,"*No*") + COUNTIFS(HCBSCompliance!$I$2:$I$455,$A43, HCBSCompliance!$D$2:$D$455, "*510*", HCBSCompliance!$G$2:$G$455,"*Completed*", HCBSCompliance!$BI$2:$BI$455,"*No*") + COUNTIFS(HCBSCompliance!$I$2:$I$455,$A43, HCBSCompliance!$D$2:$D$455, "*515*", HCBSCompliance!$G$2:$G$455,"*Completed*", HCBSCompliance!$BI$2:$BI$455,"*No*") + COUNTIFS(HCBSCompliance!$I$2:$I$455,$A43, HCBSCompliance!$D$2:$D$455, "*855*", HCBSCompliance!$G$2:$G$455,"*Completed*", HCBSCompliance!$BI$2:$BI$455,"*No*")+ COUNTIFS(HCBSCompliance!$I$2:$I$455,$A43, HCBSCompliance!$D$2:$D$455, "028", HCBSCompliance!$G$2:$G$455,"*Submitted*", HCBSCompliance!$BI$2:$BI$455,"*No*") + COUNTIFS(HCBSCompliance!$I$2:$I$455,$A43, HCBSCompliance!$D$2:$D$455, "055", HCBSCompliance!$G$2:$G$455,"*Submitted*", HCBSCompliance!$BI$2:$BI$455,"*No*") + COUNTIFS(HCBSCompliance!$I$2:$I$455,$A43, HCBSCompliance!$D$2:$D$455, "*63*", HCBSCompliance!$G$2:$G$455,"*Submitted*", HCBSCompliance!$BI$2:$BI$455,"*No*") + COUNTIFS(HCBSCompliance!$I$2:$I$455,$A43, HCBSCompliance!$D$2:$D$455, "*475*", HCBSCompliance!$G$2:$G$455,"*Submitted*", HCBSCompliance!$BI$2:$BI$455,"*No*") + COUNTIFS(HCBSCompliance!$I$2:$I$455,$A43, HCBSCompliance!$D$2:$D$455, "*505*", HCBSCompliance!$G$2:$G$455,"*Submitted*", HCBSCompliance!$BI$2:$BI$455,"*No*") + COUNTIFS(HCBSCompliance!$I$2:$I$455,$A43, HCBSCompliance!$D$2:$D$455, "*510*", HCBSCompliance!$G$2:$G$455,"*Submitted*", HCBSCompliance!$BI$2:$BI$455,"*No*") + COUNTIFS(HCBSCompliance!$I$2:$I$455,$A43, HCBSCompliance!$D$2:$D$455, "*515*", HCBSCompliance!$G$2:$G$455,"*Submitted*", HCBSCompliance!$BI$2:$BI$455,"*No*")+ COUNTIFS(HCBSCompliance!$I$2:$I$455,$A43, HCBSCompliance!$D$2:$D$455, "*855*", HCBSCompliance!$G$2:$G$455,"*Submitted*", HCBSCompliance!$BI$2:$BI$455,"*No*")  + COUNTIFS(HCBSCompliance!$I$2:$I$455,$A43, HCBSCompliance!$D$2:$D$455, "028", HCBSCompliance!$G$2:$G$455,"*Completed*", HCBSCompliance!$BI$2:$BI$455,"*No*")   + COUNTIFS(HCBSCompliance!$I$2:$I$455,$A43, HCBSCompliance!$D$2:$D$455, "055", HCBSCompliance!$G$2:$G$455,"*Completed*", HCBSCompliance!$BI$2:$BI$455,"*No*")   + COUNTIFS(HCBSCompliance!$I$2:$I$455,$A43, HCBSCompliance!$D$2:$D$455, "*63*", HCBSCompliance!$G$2:$G$455,"*Completed*", HCBSCompliance!$BI$2:$BI$455,"*No*")   + COUNTIFS(HCBSCompliance!$I$2:$I$455,$A43, HCBSCompliance!$D$2:$D$455, "*475*", HCBSCompliance!$G$2:$G$455,"*Completed*", HCBSCompliance!$BI$2:$BI$455,"*No*")   + COUNTIFS(HCBSCompliance!$I$2:$I$455,$A43, HCBSCompliance!$D$2:$D$455, "*505*", HCBSCompliance!$G$2:$G$455,"*Completed*", HCBSCompliance!$BI$2:$BI$455,"*No*") + COUNTIFS(HCBSCompliance!$I$2:$I$455,$A43, HCBSCompliance!$D$2:$D$455, "*510*", HCBSCompliance!$G$2:$G$455,"*Completed*", HCBSCompliance!$BI$2:$BI$455,"*No*") + COUNTIFS(HCBSCompliance!$I$2:$I$455,$A43, HCBSCompliance!$D$2:$D$455, "*515*", HCBSCompliance!$G$2:$G$455,"*Completed*", HCBSCompliance!$BI$2:$BI$455,"*No*") + COUNTIFS(HCBSCompliance!$I$2:$I$455,$A43, HCBSCompliance!$D$2:$D$455, "*855*", HCBSCompliance!$G$2:$G$455,"*Completed*", HCBSCompliance!$BI$2:$BI$455,"*No*")+ COUNTIFS(HCBSCompliance!$I$2:$I$455,$A43, HCBSCompliance!$D$2:$D$455, "028", HCBSCompliance!$G$2:$G$455,"*Submitted*", HCBSCompliance!$BI$2:$BI$455,"*No*") + COUNTIFS(HCBSCompliance!$I$2:$I$455,$A43, HCBSCompliance!$D$2:$D$455, "055", HCBSCompliance!$G$2:$G$455,"*Submitted*", HCBSCompliance!$BI$2:$BI$455,"*No*") + COUNTIFS(HCBSCompliance!$I$2:$I$455,$A43, HCBSCompliance!$D$2:$D$455, "*63*", HCBSCompliance!$G$2:$G$455,"*Submitted*", HCBSCompliance!$BI$2:$BI$455,"*No*") + COUNTIFS(HCBSCompliance!$I$2:$I$455,$A43, HCBSCompliance!$D$2:$D$455, "*475*", HCBSCompliance!$G$2:$G$455,"*Submitted*", HCBSCompliance!$BI$2:$BI$455,"*No*") + COUNTIFS(HCBSCompliance!$I$2:$I$455,$A43, HCBSCompliance!$D$2:$D$455, "*505*", HCBSCompliance!$G$2:$G$455,"*Submitted*", HCBSCompliance!$BI$2:$BI$455,"*No*") + COUNTIFS(HCBSCompliance!$I$2:$I$455,$A43, HCBSCompliance!$D$2:$D$455, "*510*", HCBSCompliance!$G$2:$G$455,"*Submitted*", HCBSCompliance!$BI$2:$BI$455,"*No*") + COUNTIFS(HCBSCompliance!$I$2:$I$455,$A43, HCBSCompliance!$D$2:$D$455, "*515*", HCBSCompliance!$G$2:$G$455,"*Submitted*", HCBSCompliance!$BI$2:$BI$455,"*No*")+ COUNTIFS(HCBSCompliance!$I$2:$I$455,$A43, HCBSCompliance!$D$2:$D$455, "*855*", HCBSCompliance!$G$2:$G$455,"*Submitted*", HCBSCompliance!$BI$2:$BI$455,"*No*")</f>
        <v>0</v>
      </c>
      <c r="K43" s="55">
        <f>COUNTIFS(HCBSCompliance!$I$2:$I$455,$A43, HCBSCompliance!$D$2:$D$455, "028", HCBSCompliance!$G$2:$G$455,"*Completed*", HCBSCompliance!$CK$2:$CK$455,"*No*")   + COUNTIFS(HCBSCompliance!$I$2:$I$455,$A43, HCBSCompliance!$D$2:$D$455, "055", HCBSCompliance!$G$2:$G$455,"*Completed*", HCBSCompliance!$CK$2:$CK$455,"*No*")   + COUNTIFS(HCBSCompliance!$I$2:$I$455,$A43, HCBSCompliance!$D$2:$D$455, "*63*", HCBSCompliance!$G$2:$G$455,"*Completed*", HCBSCompliance!$CK$2:$CK$455,"*No*")   + COUNTIFS(HCBSCompliance!$I$2:$I$455,$A43, HCBSCompliance!$D$2:$D$455, "*475*", HCBSCompliance!$G$2:$G$455,"*Completed*", HCBSCompliance!$CK$2:$CK$455,"*No*")   + COUNTIFS(HCBSCompliance!$I$2:$I$455,$A43, HCBSCompliance!$D$2:$D$455, "*505*", HCBSCompliance!$G$2:$G$455,"*Completed*", HCBSCompliance!$CK$2:$CK$455,"*No*") + COUNTIFS(HCBSCompliance!$I$2:$I$455,$A43, HCBSCompliance!$D$2:$D$455, "*510*", HCBSCompliance!$G$2:$G$455,"*Completed*", HCBSCompliance!$CK$2:$CK$455,"*No*") + COUNTIFS(HCBSCompliance!$I$2:$I$455,$A43, HCBSCompliance!$D$2:$D$455, "*515*", HCBSCompliance!$G$2:$G$455,"*Completed*", HCBSCompliance!$CK$2:$CK$455,"*No*") + COUNTIFS(HCBSCompliance!$I$2:$I$455,$A43, HCBSCompliance!$D$2:$D$455, "*855*", HCBSCompliance!$G$2:$G$455,"*Completed*", HCBSCompliance!$CK$2:$CK$455,"*No*")+ COUNTIFS(HCBSCompliance!$I$2:$I$455,$A43, HCBSCompliance!$D$2:$D$455, "028", HCBSCompliance!$G$2:$G$455,"*Submitted*", HCBSCompliance!$CK$2:$CK$455,"*No*") + COUNTIFS(HCBSCompliance!$I$2:$I$455,$A43, HCBSCompliance!$D$2:$D$455, "055", HCBSCompliance!$G$2:$G$455,"*Submitted*", HCBSCompliance!$CK$2:$CK$455,"*No*") + COUNTIFS(HCBSCompliance!$I$2:$I$455,$A43, HCBSCompliance!$D$2:$D$455, "*63*", HCBSCompliance!$G$2:$G$455,"*Submitted*", HCBSCompliance!$CK$2:$CK$455,"*No*") + COUNTIFS(HCBSCompliance!$I$2:$I$455,$A43, HCBSCompliance!$D$2:$D$455, "*475*", HCBSCompliance!$G$2:$G$455,"*Submitted*", HCBSCompliance!$CK$2:$CK$455,"*No*") + COUNTIFS(HCBSCompliance!$I$2:$I$455,$A43, HCBSCompliance!$D$2:$D$455, "*505*", HCBSCompliance!$G$2:$G$455,"*Submitted*", HCBSCompliance!$CK$2:$CK$455,"*No*") + COUNTIFS(HCBSCompliance!$I$2:$I$455,$A43, HCBSCompliance!$D$2:$D$455, "*510*", HCBSCompliance!$G$2:$G$455,"*Submitted*", HCBSCompliance!$CK$2:$CK$455,"*No*") + COUNTIFS(HCBSCompliance!$I$2:$I$455,$A43, HCBSCompliance!$D$2:$D$455, "*515*", HCBSCompliance!$G$2:$G$455,"*Submitted*", HCBSCompliance!$CK$2:$CK$455,"*No*")+ COUNTIFS(HCBSCompliance!$I$2:$I$455,$A43, HCBSCompliance!$D$2:$D$455, "*855*", HCBSCompliance!$G$2:$G$455,"*Submitted*", HCBSCompliance!$CK$2:$CK$455,"*No*")  + COUNTIFS(HCBSCompliance!$I$2:$I$455,$A43, HCBSCompliance!$D$2:$D$455, "028", HCBSCompliance!$G$2:$G$455,"*Completed*", HCBSCompliance!$CK$2:$CK$455,"*No*")   + COUNTIFS(HCBSCompliance!$I$2:$I$455,$A43, HCBSCompliance!$D$2:$D$455, "055", HCBSCompliance!$G$2:$G$455,"*Completed*", HCBSCompliance!$CK$2:$CK$455,"*No*")   + COUNTIFS(HCBSCompliance!$I$2:$I$455,$A43, HCBSCompliance!$D$2:$D$455, "*63*", HCBSCompliance!$G$2:$G$455,"*Completed*", HCBSCompliance!$CK$2:$CK$455,"*No*")   + COUNTIFS(HCBSCompliance!$I$2:$I$455,$A43, HCBSCompliance!$D$2:$D$455, "*475*", HCBSCompliance!$G$2:$G$455,"*Completed*", HCBSCompliance!$CK$2:$CK$455,"*No*")   + COUNTIFS(HCBSCompliance!$I$2:$I$455,$A43, HCBSCompliance!$D$2:$D$455, "*505*", HCBSCompliance!$G$2:$G$455,"*Completed*", HCBSCompliance!$CK$2:$CK$455,"*No*") + COUNTIFS(HCBSCompliance!$I$2:$I$455,$A43, HCBSCompliance!$D$2:$D$455, "*510*", HCBSCompliance!$G$2:$G$455,"*Completed*", HCBSCompliance!$CK$2:$CK$455,"*No*") + COUNTIFS(HCBSCompliance!$I$2:$I$455,$A43, HCBSCompliance!$D$2:$D$455, "*515*", HCBSCompliance!$G$2:$G$455,"*Completed*", HCBSCompliance!$CK$2:$CK$455,"*No*") + COUNTIFS(HCBSCompliance!$I$2:$I$455,$A43, HCBSCompliance!$D$2:$D$455, "*855*", HCBSCompliance!$G$2:$G$455,"*Completed*", HCBSCompliance!$CK$2:$CK$455,"*No*")+ COUNTIFS(HCBSCompliance!$I$2:$I$455,$A43, HCBSCompliance!$D$2:$D$455, "028", HCBSCompliance!$G$2:$G$455,"*Submitted*", HCBSCompliance!$CK$2:$CK$455,"*No*") + COUNTIFS(HCBSCompliance!$I$2:$I$455,$A43, HCBSCompliance!$D$2:$D$455, "055", HCBSCompliance!$G$2:$G$455,"*Submitted*", HCBSCompliance!$CK$2:$CK$455,"*No*") + COUNTIFS(HCBSCompliance!$I$2:$I$455,$A43, HCBSCompliance!$D$2:$D$455, "*63*", HCBSCompliance!$G$2:$G$455,"*Submitted*", HCBSCompliance!$CK$2:$CK$455,"*No*") + COUNTIFS(HCBSCompliance!$I$2:$I$455,$A43, HCBSCompliance!$D$2:$D$455, "*475*", HCBSCompliance!$G$2:$G$455,"*Submitted*", HCBSCompliance!$CK$2:$CK$455,"*No*") + COUNTIFS(HCBSCompliance!$I$2:$I$455,$A43, HCBSCompliance!$D$2:$D$455, "*505*", HCBSCompliance!$G$2:$G$455,"*Submitted*", HCBSCompliance!$CK$2:$CK$455,"*No*") + COUNTIFS(HCBSCompliance!$I$2:$I$455,$A43, HCBSCompliance!$D$2:$D$455, "*510*", HCBSCompliance!$G$2:$G$455,"*Submitted*", HCBSCompliance!$CK$2:$CK$455,"*No*") + COUNTIFS(HCBSCompliance!$I$2:$I$455,$A43, HCBSCompliance!$D$2:$D$455, "*515*", HCBSCompliance!$G$2:$G$455,"*Submitted*", HCBSCompliance!$CK$2:$CK$455,"*No*")+ COUNTIFS(HCBSCompliance!$I$2:$I$455,$A43, HCBSCompliance!$D$2:$D$455, "*855*", HCBSCompliance!$G$2:$G$455,"*Submitted*", HCBSCompliance!$CK$2:$CK$455,"*No*")</f>
        <v>0</v>
      </c>
      <c r="L43" s="55">
        <f>COUNTIFS(HCBSCompliance!$I$2:$I$455,$A43, HCBSCompliance!$D$2:$D$455, "028", HCBSCompliance!$G$2:$G$455,"*Completed*", HCBSCompliance!$CY$2:$CY$455,"*No*")   + COUNTIFS(HCBSCompliance!$I$2:$I$455,$A43, HCBSCompliance!$D$2:$D$455, "055", HCBSCompliance!$G$2:$G$455,"*Completed*", HCBSCompliance!$CY$2:$CY$455,"*No*")   + COUNTIFS(HCBSCompliance!$I$2:$I$455,$A43, HCBSCompliance!$D$2:$D$455, "*63*", HCBSCompliance!$G$2:$G$455,"*Completed*", HCBSCompliance!$CY$2:$CY$455,"*No*")   + COUNTIFS(HCBSCompliance!$I$2:$I$455,$A43, HCBSCompliance!$D$2:$D$455, "*475*", HCBSCompliance!$G$2:$G$455,"*Completed*", HCBSCompliance!$CY$2:$CY$455,"*No*")   + COUNTIFS(HCBSCompliance!$I$2:$I$455,$A43, HCBSCompliance!$D$2:$D$455, "*505*", HCBSCompliance!$G$2:$G$455,"*Completed*", HCBSCompliance!$CY$2:$CY$455,"*No*") + COUNTIFS(HCBSCompliance!$I$2:$I$455,$A43, HCBSCompliance!$D$2:$D$455, "*510*", HCBSCompliance!$G$2:$G$455,"*Completed*", HCBSCompliance!$CY$2:$CY$455,"*No*") + COUNTIFS(HCBSCompliance!$I$2:$I$455,$A43, HCBSCompliance!$D$2:$D$455, "*515*", HCBSCompliance!$G$2:$G$455,"*Completed*", HCBSCompliance!$CY$2:$CY$455,"*No*") + COUNTIFS(HCBSCompliance!$I$2:$I$455,$A43, HCBSCompliance!$D$2:$D$455, "*855*", HCBSCompliance!$G$2:$G$455,"*Completed*", HCBSCompliance!$CY$2:$CY$455,"*No*")+ COUNTIFS(HCBSCompliance!$I$2:$I$455,$A43, HCBSCompliance!$D$2:$D$455, "028", HCBSCompliance!$G$2:$G$455,"*Submitted*", HCBSCompliance!$CY$2:$CY$455,"*No*") + COUNTIFS(HCBSCompliance!$I$2:$I$455,$A43, HCBSCompliance!$D$2:$D$455, "055", HCBSCompliance!$G$2:$G$455,"*Submitted*", HCBSCompliance!$CY$2:$CY$455,"*No*") + COUNTIFS(HCBSCompliance!$I$2:$I$455,$A43, HCBSCompliance!$D$2:$D$455, "*63*", HCBSCompliance!$G$2:$G$455,"*Submitted*", HCBSCompliance!$CY$2:$CY$455,"*No*") + COUNTIFS(HCBSCompliance!$I$2:$I$455,$A43, HCBSCompliance!$D$2:$D$455, "*475*", HCBSCompliance!$G$2:$G$455,"*Submitted*", HCBSCompliance!$CY$2:$CY$455,"*No*") + COUNTIFS(HCBSCompliance!$I$2:$I$455,$A43, HCBSCompliance!$D$2:$D$455, "*505*", HCBSCompliance!$G$2:$G$455,"*Submitted*", HCBSCompliance!$CY$2:$CY$455,"*No*") + COUNTIFS(HCBSCompliance!$I$2:$I$455,$A43, HCBSCompliance!$D$2:$D$455, "*510*", HCBSCompliance!$G$2:$G$455,"*Submitted*", HCBSCompliance!$CY$2:$CY$455,"*No*") + COUNTIFS(HCBSCompliance!$I$2:$I$455,$A43, HCBSCompliance!$D$2:$D$455, "*515*", HCBSCompliance!$G$2:$G$455,"*Submitted*", HCBSCompliance!$CY$2:$CY$455,"*No*")+ COUNTIFS(HCBSCompliance!$I$2:$I$455,$A43, HCBSCompliance!$D$2:$D$455, "*855*", HCBSCompliance!$G$2:$G$455,"*Submitted*", HCBSCompliance!$CY$2:$CY$455,"*No*")  + COUNTIFS(HCBSCompliance!$I$2:$I$455,$A43, HCBSCompliance!$D$2:$D$455, "028", HCBSCompliance!$G$2:$G$455,"*Completed*", HCBSCompliance!$CY$2:$CY$455,"*No*")   + COUNTIFS(HCBSCompliance!$I$2:$I$455,$A43, HCBSCompliance!$D$2:$D$455, "055", HCBSCompliance!$G$2:$G$455,"*Completed*", HCBSCompliance!$CY$2:$CY$455,"*No*")   + COUNTIFS(HCBSCompliance!$I$2:$I$455,$A43, HCBSCompliance!$D$2:$D$455, "*63*", HCBSCompliance!$G$2:$G$455,"*Completed*", HCBSCompliance!$CY$2:$CY$455,"*No*")   + COUNTIFS(HCBSCompliance!$I$2:$I$455,$A43, HCBSCompliance!$D$2:$D$455, "*475*", HCBSCompliance!$G$2:$G$455,"*Completed*", HCBSCompliance!$CY$2:$CY$455,"*No*")   + COUNTIFS(HCBSCompliance!$I$2:$I$455,$A43, HCBSCompliance!$D$2:$D$455, "*505*", HCBSCompliance!$G$2:$G$455,"*Completed*", HCBSCompliance!$CY$2:$CY$455,"*No*") + COUNTIFS(HCBSCompliance!$I$2:$I$455,$A43, HCBSCompliance!$D$2:$D$455, "*510*", HCBSCompliance!$G$2:$G$455,"*Completed*", HCBSCompliance!$CY$2:$CY$455,"*No*") + COUNTIFS(HCBSCompliance!$I$2:$I$455,$A43, HCBSCompliance!$D$2:$D$455, "*515*", HCBSCompliance!$G$2:$G$455,"*Completed*", HCBSCompliance!$CY$2:$CY$455,"*No*") + COUNTIFS(HCBSCompliance!$I$2:$I$455,$A43, HCBSCompliance!$D$2:$D$455, "*855*", HCBSCompliance!$G$2:$G$455,"*Completed*", HCBSCompliance!$CY$2:$CY$455,"*No*")+ COUNTIFS(HCBSCompliance!$I$2:$I$455,$A43, HCBSCompliance!$D$2:$D$455, "028", HCBSCompliance!$G$2:$G$455,"*Submitted*", HCBSCompliance!$CY$2:$CY$455,"*No*") + COUNTIFS(HCBSCompliance!$I$2:$I$455,$A43, HCBSCompliance!$D$2:$D$455, "055", HCBSCompliance!$G$2:$G$455,"*Submitted*", HCBSCompliance!$CY$2:$CY$455,"*No*") + COUNTIFS(HCBSCompliance!$I$2:$I$455,$A43, HCBSCompliance!$D$2:$D$455, "*63*", HCBSCompliance!$G$2:$G$455,"*Submitted*", HCBSCompliance!$CY$2:$CY$455,"*No*") + COUNTIFS(HCBSCompliance!$I$2:$I$455,$A43, HCBSCompliance!$D$2:$D$455, "*475*", HCBSCompliance!$G$2:$G$455,"*Submitted*", HCBSCompliance!$CY$2:$CY$455,"*No*") + COUNTIFS(HCBSCompliance!$I$2:$I$455,$A43, HCBSCompliance!$D$2:$D$455, "*505*", HCBSCompliance!$G$2:$G$455,"*Submitted*", HCBSCompliance!$CY$2:$CY$455,"*No*") + COUNTIFS(HCBSCompliance!$I$2:$I$455,$A43, HCBSCompliance!$D$2:$D$455, "*510*", HCBSCompliance!$G$2:$G$455,"*Submitted*", HCBSCompliance!$CY$2:$CY$455,"*No*") + COUNTIFS(HCBSCompliance!$I$2:$I$455,$A43, HCBSCompliance!$D$2:$D$455, "*515*", HCBSCompliance!$G$2:$G$455,"*Submitted*", HCBSCompliance!$CY$2:$CY$455,"*No*")+ COUNTIFS(HCBSCompliance!$I$2:$I$455,$A43, HCBSCompliance!$D$2:$D$455, "*855*", HCBSCompliance!$G$2:$G$455,"*Submitted*", HCBSCompliance!$CY$2:$CY$455,"*No*")</f>
        <v>0</v>
      </c>
      <c r="M43" s="55">
        <f>COUNTIFS(HCBSCompliance!$I$2:$I$455,$A43, HCBSCompliance!$D$2:$D$455, "028", HCBSCompliance!$G$2:$G$455,"*Completed*", HCBSCompliance!$DI$2:$DI$455,"*No*")   + COUNTIFS(HCBSCompliance!$I$2:$I$455,$A43, HCBSCompliance!$D$2:$D$455, "055", HCBSCompliance!$G$2:$G$455,"*Completed*", HCBSCompliance!$DI$2:$DI$455,"*No*")   + COUNTIFS(HCBSCompliance!$I$2:$I$455,$A43, HCBSCompliance!$D$2:$D$455, "*63*", HCBSCompliance!$G$2:$G$455,"*Completed*", HCBSCompliance!$DI$2:$DI$455,"*No*")   + COUNTIFS(HCBSCompliance!$I$2:$I$455,$A43, HCBSCompliance!$D$2:$D$455, "*475*", HCBSCompliance!$G$2:$G$455,"*Completed*", HCBSCompliance!$DI$2:$DI$455,"*No*")   + COUNTIFS(HCBSCompliance!$I$2:$I$455,$A43, HCBSCompliance!$D$2:$D$455, "*505*", HCBSCompliance!$G$2:$G$455,"*Completed*", HCBSCompliance!$DI$2:$DI$455,"*No*") + COUNTIFS(HCBSCompliance!$I$2:$I$455,$A43, HCBSCompliance!$D$2:$D$455, "*510*", HCBSCompliance!$G$2:$G$455,"*Completed*", HCBSCompliance!$DI$2:$DI$455,"*No*") + COUNTIFS(HCBSCompliance!$I$2:$I$455,$A43, HCBSCompliance!$D$2:$D$455, "*515*", HCBSCompliance!$G$2:$G$455,"*Completed*", HCBSCompliance!$DI$2:$DI$455,"*No*") + COUNTIFS(HCBSCompliance!$I$2:$I$455,$A43, HCBSCompliance!$D$2:$D$455, "*855*", HCBSCompliance!$G$2:$G$455,"*Completed*", HCBSCompliance!$DI$2:$DI$455,"*No*")+ COUNTIFS(HCBSCompliance!$I$2:$I$455,$A43, HCBSCompliance!$D$2:$D$455, "028", HCBSCompliance!$G$2:$G$455,"*Submitted*", HCBSCompliance!$DI$2:$DI$455,"*No*") + COUNTIFS(HCBSCompliance!$I$2:$I$455,$A43, HCBSCompliance!$D$2:$D$455, "055", HCBSCompliance!$G$2:$G$455,"*Submitted*", HCBSCompliance!$DI$2:$DI$455,"*No*") + COUNTIFS(HCBSCompliance!$I$2:$I$455,$A43, HCBSCompliance!$D$2:$D$455, "*63*", HCBSCompliance!$G$2:$G$455,"*Submitted*", HCBSCompliance!$DI$2:$DI$455,"*No*") + COUNTIFS(HCBSCompliance!$I$2:$I$455,$A43, HCBSCompliance!$D$2:$D$455, "*475*", HCBSCompliance!$G$2:$G$455,"*Submitted*", HCBSCompliance!$DI$2:$DI$455,"*No*") + COUNTIFS(HCBSCompliance!$I$2:$I$455,$A43, HCBSCompliance!$D$2:$D$455, "*505*", HCBSCompliance!$G$2:$G$455,"*Submitted*", HCBSCompliance!$DI$2:$DI$455,"*No*") + COUNTIFS(HCBSCompliance!$I$2:$I$455,$A43, HCBSCompliance!$D$2:$D$455, "*510*", HCBSCompliance!$G$2:$G$455,"*Submitted*", HCBSCompliance!$DI$2:$DI$455,"*No*") + COUNTIFS(HCBSCompliance!$I$2:$I$455,$A43, HCBSCompliance!$D$2:$D$455, "*515*", HCBSCompliance!$G$2:$G$455,"*Submitted*", HCBSCompliance!$DI$2:$DI$455,"*No*")+ COUNTIFS(HCBSCompliance!$I$2:$I$455,$A43, HCBSCompliance!$D$2:$D$455, "*855*", HCBSCompliance!$G$2:$G$455,"*Submitted*", HCBSCompliance!$DI$2:$DI$455,"*No*")  + COUNTIFS(HCBSCompliance!$I$2:$I$455,$A43, HCBSCompliance!$D$2:$D$455, "028", HCBSCompliance!$G$2:$G$455,"*Completed*", HCBSCompliance!$DI$2:$DI$455,"*No*")   + COUNTIFS(HCBSCompliance!$I$2:$I$455,$A43, HCBSCompliance!$D$2:$D$455, "055", HCBSCompliance!$G$2:$G$455,"*Completed*", HCBSCompliance!$DI$2:$DI$455,"*No*")   + COUNTIFS(HCBSCompliance!$I$2:$I$455,$A43, HCBSCompliance!$D$2:$D$455, "*63*", HCBSCompliance!$G$2:$G$455,"*Completed*", HCBSCompliance!$DI$2:$DI$455,"*No*")   + COUNTIFS(HCBSCompliance!$I$2:$I$455,$A43, HCBSCompliance!$D$2:$D$455, "*475*", HCBSCompliance!$G$2:$G$455,"*Completed*", HCBSCompliance!$DI$2:$DI$455,"*No*")   + COUNTIFS(HCBSCompliance!$I$2:$I$455,$A43, HCBSCompliance!$D$2:$D$455, "*505*", HCBSCompliance!$G$2:$G$455,"*Completed*", HCBSCompliance!$DI$2:$DI$455,"*No*") + COUNTIFS(HCBSCompliance!$I$2:$I$455,$A43, HCBSCompliance!$D$2:$D$455, "*510*", HCBSCompliance!$G$2:$G$455,"*Completed*", HCBSCompliance!$DI$2:$DI$455,"*No*") + COUNTIFS(HCBSCompliance!$I$2:$I$455,$A43, HCBSCompliance!$D$2:$D$455, "*515*", HCBSCompliance!$G$2:$G$455,"*Completed*", HCBSCompliance!$DI$2:$DI$455,"*No*") + COUNTIFS(HCBSCompliance!$I$2:$I$455,$A43, HCBSCompliance!$D$2:$D$455, "*855*", HCBSCompliance!$G$2:$G$455,"*Completed*", HCBSCompliance!$DI$2:$DI$455,"*No*")+ COUNTIFS(HCBSCompliance!$I$2:$I$455,$A43, HCBSCompliance!$D$2:$D$455, "028", HCBSCompliance!$G$2:$G$455,"*Submitted*", HCBSCompliance!$DI$2:$DI$455,"*No*") + COUNTIFS(HCBSCompliance!$I$2:$I$455,$A43, HCBSCompliance!$D$2:$D$455, "055", HCBSCompliance!$G$2:$G$455,"*Submitted*", HCBSCompliance!$DI$2:$DI$455,"*No*") + COUNTIFS(HCBSCompliance!$I$2:$I$455,$A43, HCBSCompliance!$D$2:$D$455, "*63*", HCBSCompliance!$G$2:$G$455,"*Submitted*", HCBSCompliance!$DI$2:$DI$455,"*No*") + COUNTIFS(HCBSCompliance!$I$2:$I$455,$A43, HCBSCompliance!$D$2:$D$455, "*475*", HCBSCompliance!$G$2:$G$455,"*Submitted*", HCBSCompliance!$DI$2:$DI$455,"*No*") + COUNTIFS(HCBSCompliance!$I$2:$I$455,$A43, HCBSCompliance!$D$2:$D$455, "*505*", HCBSCompliance!$G$2:$G$455,"*Submitted*", HCBSCompliance!$DI$2:$DI$455,"*No*") + COUNTIFS(HCBSCompliance!$I$2:$I$455,$A43, HCBSCompliance!$D$2:$D$455, "*510*", HCBSCompliance!$G$2:$G$455,"*Submitted*", HCBSCompliance!$DI$2:$DI$455,"*No*") + COUNTIFS(HCBSCompliance!$I$2:$I$455,$A43, HCBSCompliance!$D$2:$D$455, "*515*", HCBSCompliance!$G$2:$G$455,"*Submitted*", HCBSCompliance!$DI$2:$DI$455,"*No*")+ COUNTIFS(HCBSCompliance!$I$2:$I$455,$A43, HCBSCompliance!$D$2:$D$455, "*855*", HCBSCompliance!$G$2:$G$455,"*Submitted*", HCBSCompliance!$DI$2:$DI$455,"*No*")</f>
        <v>0</v>
      </c>
    </row>
    <row r="44" spans="1:13" hidden="1" x14ac:dyDescent="0.2">
      <c r="A44" s="54" t="s">
        <v>196</v>
      </c>
      <c r="B44" s="55">
        <f>COUNTIFS(HCBSCompliance!$I$2:$I$455,$A44, HCBSCompliance!$D$2:$D$455, "028")  +COUNTIFS(HCBSCompliance!$I$2:$I$455,$A44, HCBSCompliance!$D$2:$D$455, "055")  +COUNTIFS(HCBSCompliance!$I$2:$I$455,$A44, HCBSCompliance!$D$2:$D$455, "*63*")  +COUNTIFS(HCBSCompliance!$I$2:$I$455,$A44, HCBSCompliance!$D$2:$D$455, "*475*")  +COUNTIFS(HCBSCompliance!$I$2:$I$455,$A44, HCBSCompliance!$D$2:$D$455, "*505*")  +COUNTIFS(HCBSCompliance!$I$2:$I$455,$A44, HCBSCompliance!$D$2:$D$455, "*510*")  +COUNTIFS(HCBSCompliance!$I$2:$I$455,$A44, HCBSCompliance!$D$2:$D$455, "*515*") +COUNTIFS(HCBSCompliance!$I$2:$I$455,$A44, HCBSCompliance!$D$2:$D$455, "*855*")</f>
        <v>0</v>
      </c>
      <c r="C44" s="55">
        <f>COUNTIFS(HCBSCompliance!$I$2:$I$455,$A44, HCBSCompliance!$D$2:$D$455, "028", HCBSCompliance!$G$2:$G$455,"*Completed*")  +COUNTIFS(HCBSCompliance!$I$2:$I$455,$A44, HCBSCompliance!$D$2:$D$455, "055", HCBSCompliance!$G$2:$G$455,"*Completed*")  +COUNTIFS(HCBSCompliance!$I$2:$I$455,$A44, HCBSCompliance!$D$2:$D$455, "*63*", HCBSCompliance!$G$2:$G$455,"*Completed*")  +COUNTIFS(HCBSCompliance!$I$2:$I$455,$A44, HCBSCompliance!$D$2:$D$455, "*475*", HCBSCompliance!$G$2:$G$455,"*Completed*")  +COUNTIFS(HCBSCompliance!$I$2:$I$455,$A44, HCBSCompliance!$D$2:$D$455, "*505*", HCBSCompliance!$G$2:$G$455,"*Completed*")  +COUNTIFS(HCBSCompliance!$I$2:$I$455,$A44, HCBSCompliance!$D$2:$D$455, "*510*", HCBSCompliance!$G$2:$G$455,"*Completed*")  +COUNTIFS(HCBSCompliance!$I$2:$I$455,$A44, HCBSCompliance!$D$2:$D$455, "*515*", HCBSCompliance!$G$2:$G$455,"*Completed*")  +COUNTIFS(HCBSCompliance!$I$2:$I$455,$A44, HCBSCompliance!$D$2:$D$455, "*855*", HCBSCompliance!$G$2:$G$455,"*Completed*")+COUNTIFS(HCBSCompliance!$I$2:$I$455,$A44, HCBSCompliance!$D$2:$D$455, "028", HCBSCompliance!$G$2:$G$455,"*Submitted*")  +COUNTIFS(HCBSCompliance!$I$2:$I$455,$A44, HCBSCompliance!$D$2:$D$455, "055", HCBSCompliance!$G$2:$G$455,"*Submitted*")  +COUNTIFS(HCBSCompliance!$I$2:$I$455,$A44, HCBSCompliance!$D$2:$D$455, "*63*", HCBSCompliance!$G$2:$G$455,"*Submitted*")  +COUNTIFS(HCBSCompliance!$I$2:$I$455,$A44, HCBSCompliance!$D$2:$D$455, "*475*", HCBSCompliance!$G$2:$G$455,"*Submitted*")  +COUNTIFS(HCBSCompliance!$I$2:$I$455,$A44, HCBSCompliance!$D$2:$D$455, "*505*", HCBSCompliance!$G$2:$G$455,"*Submitted*")  +COUNTIFS(HCBSCompliance!$I$2:$I$455,$A44, HCBSCompliance!$D$2:$D$455, "*510*", HCBSCompliance!$G$2:$G$455,"*Submitted*")  +COUNTIFS(HCBSCompliance!$I$2:$I$455,$A44, HCBSCompliance!$D$2:$D$455, "*515*", HCBSCompliance!$G$2:$G$455,"*Submitted*")  +COUNTIFS(HCBSCompliance!$I$2:$I$455,$A44, HCBSCompliance!$D$2:$D$455, "*855*", HCBSCompliance!$G$2:$G$455,"*Submitted*")</f>
        <v>0</v>
      </c>
      <c r="D44" s="56" t="str">
        <f t="shared" si="2"/>
        <v>n/a</v>
      </c>
      <c r="E44" s="56" t="str">
        <f>IFERROR((COUNTIFS(HCBSCompliance!$I$2:$I$455,$A44, HCBSCompliance!$D$2:$D$455, "028", HCBSCompliance!$FA$2:$FA$455,"*no*", HCBSCompliance!$G$2:$G$455, "*Completed*") + COUNTIFS(HCBSCompliance!$I$2:$I$455,$A44, HCBSCompliance!$D$2:$D$455, "055", HCBSCompliance!$FA$2:$FA$455,"*no*", HCBSCompliance!$G$2:$G$455, "*Completed*") + COUNTIFS(HCBSCompliance!$I$2:$I$455,$A44, HCBSCompliance!$D$2:$D$455, "*63*", HCBSCompliance!$FA$2:$FA$455,"*no*", HCBSCompliance!$G$2:$G$455, "*Completed*") + COUNTIFS(HCBSCompliance!$I$2:$I$455,$A44, HCBSCompliance!$D$2:$D$455, "*475*", HCBSCompliance!$FA$2:$FA$455,"*no*", HCBSCompliance!$G$2:$G$455, "*Completed*") + COUNTIFS(HCBSCompliance!$I$2:$I$455,$A44, HCBSCompliance!$D$2:$D$455, "*505*", HCBSCompliance!$FA$2:$FA$455,"*no*", HCBSCompliance!$G$2:$G$455, "*Completed*") + COUNTIFS(HCBSCompliance!$I$2:$I$455,$A44, HCBSCompliance!$D$2:$D$455, "*510*", HCBSCompliance!$FA$2:$FA$455,"*no*", HCBSCompliance!$G$2:$G$455, "*Completed*") + COUNTIFS(HCBSCompliance!$I$2:$I$455,$A44, HCBSCompliance!$D$2:$D$455, "*515*", HCBSCompliance!$FA$2:$FA$455,"*no*", HCBSCompliance!$G$2:$G$455, "*Completed*") + COUNTIFS(HCBSCompliance!$I$2:$I$455,$A44, HCBSCompliance!$D$2:$D$455, "*855*", HCBSCompliance!$FA$2:$FA$455,"*no*", HCBSCompliance!$G$2:$G$455, "*Completed*") +COUNTIFS(HCBSCompliance!$I$2:$I$455,$A44, HCBSCompliance!$D$2:$D$455, "028", HCBSCompliance!$FA$2:$FA$455,"*no*", HCBSCompliance!$G$2:$G$455, "*Submitted*") + COUNTIFS(HCBSCompliance!$I$2:$I$455,$A44, HCBSCompliance!$D$2:$D$455, "055", HCBSCompliance!$FA$2:$FA$455,"*no*", HCBSCompliance!$G$2:$G$455, "*Submitted*") + COUNTIFS(HCBSCompliance!$I$2:$I$455,$A44, HCBSCompliance!$D$2:$D$455, "*63*", HCBSCompliance!$FA$2:$FA$455,"*no*", HCBSCompliance!$G$2:$G$455, "*Submitted*") + COUNTIFS(HCBSCompliance!$I$2:$I$455,$A44, HCBSCompliance!$D$2:$D$455, "*475*", HCBSCompliance!$FA$2:$FA$455,"*no*", HCBSCompliance!$G$2:$G$455, "*Submitted*") + COUNTIFS(HCBSCompliance!$I$2:$I$455,$A44, HCBSCompliance!$D$2:$D$455, "*505*", HCBSCompliance!$FA$2:$FA$455,"*no*", HCBSCompliance!$G$2:$G$455, "*Submitted*") + COUNTIFS(HCBSCompliance!$I$2:$I$455,$A44, HCBSCompliance!$D$2:$D$455, "*510*", HCBSCompliance!$FA$2:$FA$455,"*no*", HCBSCompliance!$G$2:$G$455, "*Submitted*") + COUNTIFS(HCBSCompliance!$I$2:$I$455,$A44, HCBSCompliance!$D$2:$D$455, "*515*", HCBSCompliance!$FA$2:$FA$455,"*no*", HCBSCompliance!$G$2:$G$455, "*Submitted*") + COUNTIFS(HCBSCompliance!$I$2:$I$455,$A44, HCBSCompliance!$D$2:$D$455, "*855*", HCBSCompliance!$FA$2:$FA$455,"*no*", HCBSCompliance!$G$2:$G$455, "*Submitted*") ) / $C44, "n/a")</f>
        <v>n/a</v>
      </c>
      <c r="F44" s="56" t="str">
        <f>IFERROR((COUNTIFS(HCBSCompliance!$I$2:$I$455,$A44, HCBSCompliance!$D$2:$D$455, "028", HCBSCompliance!$FA$2:$FA$455,"*yes*", HCBSCompliance!$G$2:$G$455, "*Completed*") + COUNTIFS(HCBSCompliance!$I$2:$I$455,$A44, HCBSCompliance!$D$2:$D$455, "055", HCBSCompliance!$FA$2:$FA$455,"*yes*", HCBSCompliance!$G$2:$G$455, "*Completed*") + COUNTIFS(HCBSCompliance!$I$2:$I$455,$A44, HCBSCompliance!$D$2:$D$455, "*63*", HCBSCompliance!$FA$2:$FA$455,"*yes*", HCBSCompliance!$G$2:$G$455, "*Completed*") + COUNTIFS(HCBSCompliance!$I$2:$I$455,$A44, HCBSCompliance!$D$2:$D$455, "*475*", HCBSCompliance!$FA$2:$FA$455,"*yes*", HCBSCompliance!$G$2:$G$455, "*Completed*") + COUNTIFS(HCBSCompliance!$I$2:$I$455,$A44, HCBSCompliance!$D$2:$D$455, "*505*", HCBSCompliance!$FA$2:$FA$455,"*yes*", HCBSCompliance!$G$2:$G$455, "*Completed*") + COUNTIFS(HCBSCompliance!$I$2:$I$455,$A44, HCBSCompliance!$D$2:$D$455, "*510*", HCBSCompliance!$FA$2:$FA$455,"*yes*", HCBSCompliance!$G$2:$G$455, "*Completed*") + COUNTIFS(HCBSCompliance!$I$2:$I$455,$A44, HCBSCompliance!$D$2:$D$455, "*515*", HCBSCompliance!$FA$2:$FA$455,"*yes*", HCBSCompliance!$G$2:$G$455, "*Completed*") + COUNTIFS(HCBSCompliance!$I$2:$I$455,$A44, HCBSCompliance!$D$2:$D$455, "*855*", HCBSCompliance!$FA$2:$FA$455,"*yes*", HCBSCompliance!$G$2:$G$455, "*Completed*") +COUNTIFS(HCBSCompliance!$I$2:$I$455,$A44, HCBSCompliance!$D$2:$D$455, "028", HCBSCompliance!$FA$2:$FA$455,"*yes*", HCBSCompliance!$G$2:$G$455, "*Submitted*") + COUNTIFS(HCBSCompliance!$I$2:$I$455,$A44, HCBSCompliance!$D$2:$D$455, "055", HCBSCompliance!$FA$2:$FA$455,"*yes*", HCBSCompliance!$G$2:$G$455, "*Submitted*") + COUNTIFS(HCBSCompliance!$I$2:$I$455,$A44, HCBSCompliance!$D$2:$D$455, "*63*", HCBSCompliance!$FA$2:$FA$455,"*yes*", HCBSCompliance!$G$2:$G$455, "*Submitted*") + COUNTIFS(HCBSCompliance!$I$2:$I$455,$A44, HCBSCompliance!$D$2:$D$455, "*475*", HCBSCompliance!$FA$2:$FA$455,"*yes*", HCBSCompliance!$G$2:$G$455, "*Submitted*") + COUNTIFS(HCBSCompliance!$I$2:$I$455,$A44, HCBSCompliance!$D$2:$D$455, "*505*", HCBSCompliance!$FA$2:$FA$455,"*yes*", HCBSCompliance!$G$2:$G$455, "*Submitted*") + COUNTIFS(HCBSCompliance!$I$2:$I$455,$A44, HCBSCompliance!$D$2:$D$455, "*510*", HCBSCompliance!$FA$2:$FA$455,"*yes*", HCBSCompliance!$G$2:$G$455, "*Submitted*") + COUNTIFS(HCBSCompliance!$I$2:$I$455,$A44, HCBSCompliance!$D$2:$D$455, "*515*", HCBSCompliance!$FA$2:$FA$455,"*yes*", HCBSCompliance!$G$2:$G$455, "*Submitted*") + COUNTIFS(HCBSCompliance!$I$2:$I$455,$A44, HCBSCompliance!$D$2:$D$455, "*855*", HCBSCompliance!$FA$2:$FA$455,"*yes*", HCBSCompliance!$G$2:$G$455, "*Submitted*") ) / $C44, "n/a")</f>
        <v>n/a</v>
      </c>
      <c r="G44" s="56" t="str">
        <f>IFERROR((COUNTIFS(HCBSCompliance!$D$2:$D$455, "028", HCBSCompliance!$I$2:$I$455, $A44, HCBSCompliance!$G$2:$G$455, "*Completed*", HCBSCompliance!$FE$2:$FE$455, "TRUE") + COUNTIFS(HCBSCompliance!$D$2:$D$455, "055", HCBSCompliance!$I$2:$I$455, $A44, HCBSCompliance!$G$2:$G$455, "*Completed*", HCBSCompliance!$FE$2:$FE$455, "TRUE") + COUNTIFS(HCBSCompliance!$D$2:$D$455, "*63*", HCBSCompliance!$I$2:$I$455, $A44, HCBSCompliance!$G$2:$G$455, "*Completed*", HCBSCompliance!$FE$2:$FE$455, "TRUE") + COUNTIFS(HCBSCompliance!$D$2:$D$455, "*475*", HCBSCompliance!$I$2:$I$455, $A44, HCBSCompliance!$G$2:$G$455, "*Completed*", HCBSCompliance!$FE$2:$FE$455, "TRUE") + COUNTIFS(HCBSCompliance!$D$2:$D$455, "*505*", HCBSCompliance!$I$2:$I$455, $A44, HCBSCompliance!$G$2:$G$455, "*Completed*", HCBSCompliance!$FE$2:$FE$455, "TRUE") + COUNTIFS(HCBSCompliance!$D$2:$D$455, "*510*", HCBSCompliance!$I$2:$I$455, $A44, HCBSCompliance!$G$2:$G$455, "*Completed*", HCBSCompliance!$FE$2:$FE$455, "TRUE") + COUNTIFS(HCBSCompliance!$D$2:$D$455, "*515*", HCBSCompliance!$I$2:$I$455, $A44, HCBSCompliance!$G$2:$G$455, "*Completed*", HCBSCompliance!$FE$2:$FE$455, "TRUE") + COUNTIFS(HCBSCompliance!$D$2:$D$455, "*855*", HCBSCompliance!$I$2:$I$455, $A44, HCBSCompliance!$G$2:$G$455, "*Submitted*", HCBSCompliance!$FE$2:$FE$455, "TRUE") +COUNTIFS(HCBSCompliance!$D$2:$D$455, "028", HCBSCompliance!$I$2:$I$455, $A44, HCBSCompliance!$G$2:$G$455, "*Submitted*", HCBSCompliance!$FE$2:$FE$455, "TRUE") + COUNTIFS(HCBSCompliance!$D$2:$D$455, "055", HCBSCompliance!$I$2:$I$455, $A44, HCBSCompliance!$G$2:$G$455, "*Submitted*", HCBSCompliance!$FE$2:$FE$455, "TRUE") + COUNTIFS(HCBSCompliance!$D$2:$D$455, "*63*", HCBSCompliance!$I$2:$I$455, $A44, HCBSCompliance!$G$2:$G$455, "*Submitted*", HCBSCompliance!$FE$2:$FE$455, "TRUE") + COUNTIFS(HCBSCompliance!$D$2:$D$455, "*475*", HCBSCompliance!$I$2:$I$455, $A44, HCBSCompliance!$G$2:$G$455, "*Submitted*", HCBSCompliance!$FE$2:$FE$455, "TRUE") + COUNTIFS(HCBSCompliance!$D$2:$D$455, "*505*", HCBSCompliance!$I$2:$I$455, $A44, HCBSCompliance!$G$2:$G$455, "*Submitted*", HCBSCompliance!$FE$2:$FE$455, "TRUE") + COUNTIFS(HCBSCompliance!$D$2:$D$455, "*510*", HCBSCompliance!$I$2:$I$455, $A44, HCBSCompliance!$G$2:$G$455, "*Submitted*", HCBSCompliance!$FE$2:$FE$455, "TRUE") + COUNTIFS(HCBSCompliance!$D$2:$D$455, "*515*", HCBSCompliance!$I$2:$I$455, $A44, HCBSCompliance!$G$2:$G$455, "*Submitted*", HCBSCompliance!$FE$2:$FE$455, "TRUE") + COUNTIFS(HCBSCompliance!$D$2:$D$455, "*855*", HCBSCompliance!$I$2:$I$455, $A44, HCBSCompliance!$G$2:$G$455, "*Submitted*", HCBSCompliance!$FE$2:$FE$455, "TRUE"))    /  $C44, "n/a")</f>
        <v>n/a</v>
      </c>
      <c r="H44" s="56"/>
      <c r="I44" s="55">
        <f>COUNTIFS(HCBSCompliance!$I$2:$I$455,$A44, HCBSCompliance!$D$2:$D$455, "028", HCBSCompliance!$G$2:$G$455,"*Completed*", HCBSCompliance!$BC$2:$BC$455,"*Partially*")   + COUNTIFS(HCBSCompliance!$I$2:$I$455,$A44, HCBSCompliance!$D$2:$D$455, "055", HCBSCompliance!$G$2:$G$455,"*Completed*", HCBSCompliance!$BC$2:$BC$455,"*Partially*")   + COUNTIFS(HCBSCompliance!$I$2:$I$455,$A44, HCBSCompliance!$D$2:$D$455, "*63*", HCBSCompliance!$G$2:$G$455,"*Completed*", HCBSCompliance!$BC$2:$BC$455,"*Partially*")   + COUNTIFS(HCBSCompliance!$I$2:$I$455,$A44, HCBSCompliance!$D$2:$D$455, "*475*", HCBSCompliance!$G$2:$G$455,"*Completed*", HCBSCompliance!$BC$2:$BC$455,"*Partially*")   + COUNTIFS(HCBSCompliance!$I$2:$I$455,$A44, HCBSCompliance!$D$2:$D$455, "*505*", HCBSCompliance!$G$2:$G$455,"*Completed*", HCBSCompliance!$BC$2:$BC$455,"*Partially*") + COUNTIFS(HCBSCompliance!$I$2:$I$455,$A44, HCBSCompliance!$D$2:$D$455, "*510*", HCBSCompliance!$G$2:$G$455,"*Completed*", HCBSCompliance!$BC$2:$BC$455,"*Partially*") + COUNTIFS(HCBSCompliance!$I$2:$I$455,$A44, HCBSCompliance!$D$2:$D$455, "*515*", HCBSCompliance!$G$2:$G$455,"*Completed*", HCBSCompliance!$BC$2:$BC$455,"*Partially*") + COUNTIFS(HCBSCompliance!$I$2:$I$455,$A44, HCBSCompliance!$D$2:$D$455, "*855*", HCBSCompliance!$G$2:$G$455,"*Completed*", HCBSCompliance!$BC$2:$BC$455,"*Partially*")+ COUNTIFS(HCBSCompliance!$I$2:$I$455,$A44, HCBSCompliance!$D$2:$D$455, "028", HCBSCompliance!$G$2:$G$455,"*Submitted*", HCBSCompliance!$BC$2:$BC$455,"*Partially*") + COUNTIFS(HCBSCompliance!$I$2:$I$455,$A44, HCBSCompliance!$D$2:$D$455, "055", HCBSCompliance!$G$2:$G$455,"*Submitted*", HCBSCompliance!$BC$2:$BC$455,"*Partially*") + COUNTIFS(HCBSCompliance!$I$2:$I$455,$A44, HCBSCompliance!$D$2:$D$455, "*63*", HCBSCompliance!$G$2:$G$455,"*Submitted*", HCBSCompliance!$BC$2:$BC$455,"*Partially*") + COUNTIFS(HCBSCompliance!$I$2:$I$455,$A44, HCBSCompliance!$D$2:$D$455, "*475*", HCBSCompliance!$G$2:$G$455,"*Submitted*", HCBSCompliance!$BC$2:$BC$455,"*Partially*") + COUNTIFS(HCBSCompliance!$I$2:$I$455,$A44, HCBSCompliance!$D$2:$D$455, "*505*", HCBSCompliance!$G$2:$G$455,"*Submitted*", HCBSCompliance!$BC$2:$BC$455,"*Partially*") + COUNTIFS(HCBSCompliance!$I$2:$I$455,$A44, HCBSCompliance!$D$2:$D$455, "*510*", HCBSCompliance!$G$2:$G$455,"*Submitted*", HCBSCompliance!$BC$2:$BC$455,"*Partially*") + COUNTIFS(HCBSCompliance!$I$2:$I$455,$A44, HCBSCompliance!$D$2:$D$455, "*515*", HCBSCompliance!$G$2:$G$455,"*Submitted*", HCBSCompliance!$BC$2:$BC$455,"*Partially*")+ COUNTIFS(HCBSCompliance!$I$2:$I$455,$A44, HCBSCompliance!$D$2:$D$455, "*855*", HCBSCompliance!$G$2:$G$455,"*Submitted*", HCBSCompliance!$BC$2:$BC$455,"*Partially*")  + COUNTIFS(HCBSCompliance!$I$2:$I$455,$A44, HCBSCompliance!$D$2:$D$455, "028", HCBSCompliance!$G$2:$G$455,"*Completed*", HCBSCompliance!$BC$2:$BC$455,"*NotMet*")   + COUNTIFS(HCBSCompliance!$I$2:$I$455,$A44, HCBSCompliance!$D$2:$D$455, "055", HCBSCompliance!$G$2:$G$455,"*Completed*", HCBSCompliance!$BC$2:$BC$455,"*NotMet*")   + COUNTIFS(HCBSCompliance!$I$2:$I$455,$A44, HCBSCompliance!$D$2:$D$455, "*63*", HCBSCompliance!$G$2:$G$455,"*Completed*", HCBSCompliance!$BC$2:$BC$455,"*NotMet*")   + COUNTIFS(HCBSCompliance!$I$2:$I$455,$A44, HCBSCompliance!$D$2:$D$455, "*475*", HCBSCompliance!$G$2:$G$455,"*Completed*", HCBSCompliance!$BC$2:$BC$455,"*NotMet*")   + COUNTIFS(HCBSCompliance!$I$2:$I$455,$A44, HCBSCompliance!$D$2:$D$455, "*505*", HCBSCompliance!$G$2:$G$455,"*Completed*", HCBSCompliance!$BC$2:$BC$455,"*NotMet*") + COUNTIFS(HCBSCompliance!$I$2:$I$455,$A44, HCBSCompliance!$D$2:$D$455, "*510*", HCBSCompliance!$G$2:$G$455,"*Completed*", HCBSCompliance!$BC$2:$BC$455,"*NotMet*") + COUNTIFS(HCBSCompliance!$I$2:$I$455,$A44, HCBSCompliance!$D$2:$D$455, "*515*", HCBSCompliance!$G$2:$G$455,"*Completed*", HCBSCompliance!$BC$2:$BC$455,"*NotMet*") + COUNTIFS(HCBSCompliance!$I$2:$I$455,$A44, HCBSCompliance!$D$2:$D$455, "*855*", HCBSCompliance!$G$2:$G$455,"*Completed*", HCBSCompliance!$BC$2:$BC$455,"*NotMet*")+ COUNTIFS(HCBSCompliance!$I$2:$I$455,$A44, HCBSCompliance!$D$2:$D$455, "028", HCBSCompliance!$G$2:$G$455,"*Submitted*", HCBSCompliance!$BC$2:$BC$455,"*NotMet*") + COUNTIFS(HCBSCompliance!$I$2:$I$455,$A44, HCBSCompliance!$D$2:$D$455, "055", HCBSCompliance!$G$2:$G$455,"*Submitted*", HCBSCompliance!$BC$2:$BC$455,"*NotMet*") + COUNTIFS(HCBSCompliance!$I$2:$I$455,$A44, HCBSCompliance!$D$2:$D$455, "*63*", HCBSCompliance!$G$2:$G$455,"*Submitted*", HCBSCompliance!$BC$2:$BC$455,"*NotMet*") + COUNTIFS(HCBSCompliance!$I$2:$I$455,$A44, HCBSCompliance!$D$2:$D$455, "*475*", HCBSCompliance!$G$2:$G$455,"*Submitted*", HCBSCompliance!$BC$2:$BC$455,"*NotMet*") + COUNTIFS(HCBSCompliance!$I$2:$I$455,$A44, HCBSCompliance!$D$2:$D$455, "*505*", HCBSCompliance!$G$2:$G$455,"*Submitted*", HCBSCompliance!$BC$2:$BC$455,"*NotMet*") + COUNTIFS(HCBSCompliance!$I$2:$I$455,$A44, HCBSCompliance!$D$2:$D$455, "*510*", HCBSCompliance!$G$2:$G$455,"*Submitted*", HCBSCompliance!$BC$2:$BC$455,"*NotMet*") + COUNTIFS(HCBSCompliance!$I$2:$I$455,$A44, HCBSCompliance!$D$2:$D$455, "*515*", HCBSCompliance!$G$2:$G$455,"*Submitted*", HCBSCompliance!$BC$2:$BC$455,"*NotMet*")+ COUNTIFS(HCBSCompliance!$I$2:$I$455,$A44, HCBSCompliance!$D$2:$D$455, "*855*", HCBSCompliance!$G$2:$G$455,"*Submitted*", HCBSCompliance!$BC$2:$BC$455,"*NotMet*")</f>
        <v>0</v>
      </c>
      <c r="J44" s="55">
        <f>COUNTIFS(HCBSCompliance!$I$2:$I$455,$A44, HCBSCompliance!$D$2:$D$455, "028", HCBSCompliance!$G$2:$G$455,"*Completed*", HCBSCompliance!$BI$2:$BI$455,"*No*")   + COUNTIFS(HCBSCompliance!$I$2:$I$455,$A44, HCBSCompliance!$D$2:$D$455, "055", HCBSCompliance!$G$2:$G$455,"*Completed*", HCBSCompliance!$BI$2:$BI$455,"*No*")   + COUNTIFS(HCBSCompliance!$I$2:$I$455,$A44, HCBSCompliance!$D$2:$D$455, "*63*", HCBSCompliance!$G$2:$G$455,"*Completed*", HCBSCompliance!$BI$2:$BI$455,"*No*")   + COUNTIFS(HCBSCompliance!$I$2:$I$455,$A44, HCBSCompliance!$D$2:$D$455, "*475*", HCBSCompliance!$G$2:$G$455,"*Completed*", HCBSCompliance!$BI$2:$BI$455,"*No*")   + COUNTIFS(HCBSCompliance!$I$2:$I$455,$A44, HCBSCompliance!$D$2:$D$455, "*505*", HCBSCompliance!$G$2:$G$455,"*Completed*", HCBSCompliance!$BI$2:$BI$455,"*No*") + COUNTIFS(HCBSCompliance!$I$2:$I$455,$A44, HCBSCompliance!$D$2:$D$455, "*510*", HCBSCompliance!$G$2:$G$455,"*Completed*", HCBSCompliance!$BI$2:$BI$455,"*No*") + COUNTIFS(HCBSCompliance!$I$2:$I$455,$A44, HCBSCompliance!$D$2:$D$455, "*515*", HCBSCompliance!$G$2:$G$455,"*Completed*", HCBSCompliance!$BI$2:$BI$455,"*No*") + COUNTIFS(HCBSCompliance!$I$2:$I$455,$A44, HCBSCompliance!$D$2:$D$455, "*855*", HCBSCompliance!$G$2:$G$455,"*Completed*", HCBSCompliance!$BI$2:$BI$455,"*No*")+ COUNTIFS(HCBSCompliance!$I$2:$I$455,$A44, HCBSCompliance!$D$2:$D$455, "028", HCBSCompliance!$G$2:$G$455,"*Submitted*", HCBSCompliance!$BI$2:$BI$455,"*No*") + COUNTIFS(HCBSCompliance!$I$2:$I$455,$A44, HCBSCompliance!$D$2:$D$455, "055", HCBSCompliance!$G$2:$G$455,"*Submitted*", HCBSCompliance!$BI$2:$BI$455,"*No*") + COUNTIFS(HCBSCompliance!$I$2:$I$455,$A44, HCBSCompliance!$D$2:$D$455, "*63*", HCBSCompliance!$G$2:$G$455,"*Submitted*", HCBSCompliance!$BI$2:$BI$455,"*No*") + COUNTIFS(HCBSCompliance!$I$2:$I$455,$A44, HCBSCompliance!$D$2:$D$455, "*475*", HCBSCompliance!$G$2:$G$455,"*Submitted*", HCBSCompliance!$BI$2:$BI$455,"*No*") + COUNTIFS(HCBSCompliance!$I$2:$I$455,$A44, HCBSCompliance!$D$2:$D$455, "*505*", HCBSCompliance!$G$2:$G$455,"*Submitted*", HCBSCompliance!$BI$2:$BI$455,"*No*") + COUNTIFS(HCBSCompliance!$I$2:$I$455,$A44, HCBSCompliance!$D$2:$D$455, "*510*", HCBSCompliance!$G$2:$G$455,"*Submitted*", HCBSCompliance!$BI$2:$BI$455,"*No*") + COUNTIFS(HCBSCompliance!$I$2:$I$455,$A44, HCBSCompliance!$D$2:$D$455, "*515*", HCBSCompliance!$G$2:$G$455,"*Submitted*", HCBSCompliance!$BI$2:$BI$455,"*No*")+ COUNTIFS(HCBSCompliance!$I$2:$I$455,$A44, HCBSCompliance!$D$2:$D$455, "*855*", HCBSCompliance!$G$2:$G$455,"*Submitted*", HCBSCompliance!$BI$2:$BI$455,"*No*")  + COUNTIFS(HCBSCompliance!$I$2:$I$455,$A44, HCBSCompliance!$D$2:$D$455, "028", HCBSCompliance!$G$2:$G$455,"*Completed*", HCBSCompliance!$BI$2:$BI$455,"*No*")   + COUNTIFS(HCBSCompliance!$I$2:$I$455,$A44, HCBSCompliance!$D$2:$D$455, "055", HCBSCompliance!$G$2:$G$455,"*Completed*", HCBSCompliance!$BI$2:$BI$455,"*No*")   + COUNTIFS(HCBSCompliance!$I$2:$I$455,$A44, HCBSCompliance!$D$2:$D$455, "*63*", HCBSCompliance!$G$2:$G$455,"*Completed*", HCBSCompliance!$BI$2:$BI$455,"*No*")   + COUNTIFS(HCBSCompliance!$I$2:$I$455,$A44, HCBSCompliance!$D$2:$D$455, "*475*", HCBSCompliance!$G$2:$G$455,"*Completed*", HCBSCompliance!$BI$2:$BI$455,"*No*")   + COUNTIFS(HCBSCompliance!$I$2:$I$455,$A44, HCBSCompliance!$D$2:$D$455, "*505*", HCBSCompliance!$G$2:$G$455,"*Completed*", HCBSCompliance!$BI$2:$BI$455,"*No*") + COUNTIFS(HCBSCompliance!$I$2:$I$455,$A44, HCBSCompliance!$D$2:$D$455, "*510*", HCBSCompliance!$G$2:$G$455,"*Completed*", HCBSCompliance!$BI$2:$BI$455,"*No*") + COUNTIFS(HCBSCompliance!$I$2:$I$455,$A44, HCBSCompliance!$D$2:$D$455, "*515*", HCBSCompliance!$G$2:$G$455,"*Completed*", HCBSCompliance!$BI$2:$BI$455,"*No*") + COUNTIFS(HCBSCompliance!$I$2:$I$455,$A44, HCBSCompliance!$D$2:$D$455, "*855*", HCBSCompliance!$G$2:$G$455,"*Completed*", HCBSCompliance!$BI$2:$BI$455,"*No*")+ COUNTIFS(HCBSCompliance!$I$2:$I$455,$A44, HCBSCompliance!$D$2:$D$455, "028", HCBSCompliance!$G$2:$G$455,"*Submitted*", HCBSCompliance!$BI$2:$BI$455,"*No*") + COUNTIFS(HCBSCompliance!$I$2:$I$455,$A44, HCBSCompliance!$D$2:$D$455, "055", HCBSCompliance!$G$2:$G$455,"*Submitted*", HCBSCompliance!$BI$2:$BI$455,"*No*") + COUNTIFS(HCBSCompliance!$I$2:$I$455,$A44, HCBSCompliance!$D$2:$D$455, "*63*", HCBSCompliance!$G$2:$G$455,"*Submitted*", HCBSCompliance!$BI$2:$BI$455,"*No*") + COUNTIFS(HCBSCompliance!$I$2:$I$455,$A44, HCBSCompliance!$D$2:$D$455, "*475*", HCBSCompliance!$G$2:$G$455,"*Submitted*", HCBSCompliance!$BI$2:$BI$455,"*No*") + COUNTIFS(HCBSCompliance!$I$2:$I$455,$A44, HCBSCompliance!$D$2:$D$455, "*505*", HCBSCompliance!$G$2:$G$455,"*Submitted*", HCBSCompliance!$BI$2:$BI$455,"*No*") + COUNTIFS(HCBSCompliance!$I$2:$I$455,$A44, HCBSCompliance!$D$2:$D$455, "*510*", HCBSCompliance!$G$2:$G$455,"*Submitted*", HCBSCompliance!$BI$2:$BI$455,"*No*") + COUNTIFS(HCBSCompliance!$I$2:$I$455,$A44, HCBSCompliance!$D$2:$D$455, "*515*", HCBSCompliance!$G$2:$G$455,"*Submitted*", HCBSCompliance!$BI$2:$BI$455,"*No*")+ COUNTIFS(HCBSCompliance!$I$2:$I$455,$A44, HCBSCompliance!$D$2:$D$455, "*855*", HCBSCompliance!$G$2:$G$455,"*Submitted*", HCBSCompliance!$BI$2:$BI$455,"*No*")</f>
        <v>0</v>
      </c>
      <c r="K44" s="55">
        <f>COUNTIFS(HCBSCompliance!$I$2:$I$455,$A44, HCBSCompliance!$D$2:$D$455, "028", HCBSCompliance!$G$2:$G$455,"*Completed*", HCBSCompliance!$CK$2:$CK$455,"*No*")   + COUNTIFS(HCBSCompliance!$I$2:$I$455,$A44, HCBSCompliance!$D$2:$D$455, "055", HCBSCompliance!$G$2:$G$455,"*Completed*", HCBSCompliance!$CK$2:$CK$455,"*No*")   + COUNTIFS(HCBSCompliance!$I$2:$I$455,$A44, HCBSCompliance!$D$2:$D$455, "*63*", HCBSCompliance!$G$2:$G$455,"*Completed*", HCBSCompliance!$CK$2:$CK$455,"*No*")   + COUNTIFS(HCBSCompliance!$I$2:$I$455,$A44, HCBSCompliance!$D$2:$D$455, "*475*", HCBSCompliance!$G$2:$G$455,"*Completed*", HCBSCompliance!$CK$2:$CK$455,"*No*")   + COUNTIFS(HCBSCompliance!$I$2:$I$455,$A44, HCBSCompliance!$D$2:$D$455, "*505*", HCBSCompliance!$G$2:$G$455,"*Completed*", HCBSCompliance!$CK$2:$CK$455,"*No*") + COUNTIFS(HCBSCompliance!$I$2:$I$455,$A44, HCBSCompliance!$D$2:$D$455, "*510*", HCBSCompliance!$G$2:$G$455,"*Completed*", HCBSCompliance!$CK$2:$CK$455,"*No*") + COUNTIFS(HCBSCompliance!$I$2:$I$455,$A44, HCBSCompliance!$D$2:$D$455, "*515*", HCBSCompliance!$G$2:$G$455,"*Completed*", HCBSCompliance!$CK$2:$CK$455,"*No*") + COUNTIFS(HCBSCompliance!$I$2:$I$455,$A44, HCBSCompliance!$D$2:$D$455, "*855*", HCBSCompliance!$G$2:$G$455,"*Completed*", HCBSCompliance!$CK$2:$CK$455,"*No*")+ COUNTIFS(HCBSCompliance!$I$2:$I$455,$A44, HCBSCompliance!$D$2:$D$455, "028", HCBSCompliance!$G$2:$G$455,"*Submitted*", HCBSCompliance!$CK$2:$CK$455,"*No*") + COUNTIFS(HCBSCompliance!$I$2:$I$455,$A44, HCBSCompliance!$D$2:$D$455, "055", HCBSCompliance!$G$2:$G$455,"*Submitted*", HCBSCompliance!$CK$2:$CK$455,"*No*") + COUNTIFS(HCBSCompliance!$I$2:$I$455,$A44, HCBSCompliance!$D$2:$D$455, "*63*", HCBSCompliance!$G$2:$G$455,"*Submitted*", HCBSCompliance!$CK$2:$CK$455,"*No*") + COUNTIFS(HCBSCompliance!$I$2:$I$455,$A44, HCBSCompliance!$D$2:$D$455, "*475*", HCBSCompliance!$G$2:$G$455,"*Submitted*", HCBSCompliance!$CK$2:$CK$455,"*No*") + COUNTIFS(HCBSCompliance!$I$2:$I$455,$A44, HCBSCompliance!$D$2:$D$455, "*505*", HCBSCompliance!$G$2:$G$455,"*Submitted*", HCBSCompliance!$CK$2:$CK$455,"*No*") + COUNTIFS(HCBSCompliance!$I$2:$I$455,$A44, HCBSCompliance!$D$2:$D$455, "*510*", HCBSCompliance!$G$2:$G$455,"*Submitted*", HCBSCompliance!$CK$2:$CK$455,"*No*") + COUNTIFS(HCBSCompliance!$I$2:$I$455,$A44, HCBSCompliance!$D$2:$D$455, "*515*", HCBSCompliance!$G$2:$G$455,"*Submitted*", HCBSCompliance!$CK$2:$CK$455,"*No*")+ COUNTIFS(HCBSCompliance!$I$2:$I$455,$A44, HCBSCompliance!$D$2:$D$455, "*855*", HCBSCompliance!$G$2:$G$455,"*Submitted*", HCBSCompliance!$CK$2:$CK$455,"*No*")  + COUNTIFS(HCBSCompliance!$I$2:$I$455,$A44, HCBSCompliance!$D$2:$D$455, "028", HCBSCompliance!$G$2:$G$455,"*Completed*", HCBSCompliance!$CK$2:$CK$455,"*No*")   + COUNTIFS(HCBSCompliance!$I$2:$I$455,$A44, HCBSCompliance!$D$2:$D$455, "055", HCBSCompliance!$G$2:$G$455,"*Completed*", HCBSCompliance!$CK$2:$CK$455,"*No*")   + COUNTIFS(HCBSCompliance!$I$2:$I$455,$A44, HCBSCompliance!$D$2:$D$455, "*63*", HCBSCompliance!$G$2:$G$455,"*Completed*", HCBSCompliance!$CK$2:$CK$455,"*No*")   + COUNTIFS(HCBSCompliance!$I$2:$I$455,$A44, HCBSCompliance!$D$2:$D$455, "*475*", HCBSCompliance!$G$2:$G$455,"*Completed*", HCBSCompliance!$CK$2:$CK$455,"*No*")   + COUNTIFS(HCBSCompliance!$I$2:$I$455,$A44, HCBSCompliance!$D$2:$D$455, "*505*", HCBSCompliance!$G$2:$G$455,"*Completed*", HCBSCompliance!$CK$2:$CK$455,"*No*") + COUNTIFS(HCBSCompliance!$I$2:$I$455,$A44, HCBSCompliance!$D$2:$D$455, "*510*", HCBSCompliance!$G$2:$G$455,"*Completed*", HCBSCompliance!$CK$2:$CK$455,"*No*") + COUNTIFS(HCBSCompliance!$I$2:$I$455,$A44, HCBSCompliance!$D$2:$D$455, "*515*", HCBSCompliance!$G$2:$G$455,"*Completed*", HCBSCompliance!$CK$2:$CK$455,"*No*") + COUNTIFS(HCBSCompliance!$I$2:$I$455,$A44, HCBSCompliance!$D$2:$D$455, "*855*", HCBSCompliance!$G$2:$G$455,"*Completed*", HCBSCompliance!$CK$2:$CK$455,"*No*")+ COUNTIFS(HCBSCompliance!$I$2:$I$455,$A44, HCBSCompliance!$D$2:$D$455, "028", HCBSCompliance!$G$2:$G$455,"*Submitted*", HCBSCompliance!$CK$2:$CK$455,"*No*") + COUNTIFS(HCBSCompliance!$I$2:$I$455,$A44, HCBSCompliance!$D$2:$D$455, "055", HCBSCompliance!$G$2:$G$455,"*Submitted*", HCBSCompliance!$CK$2:$CK$455,"*No*") + COUNTIFS(HCBSCompliance!$I$2:$I$455,$A44, HCBSCompliance!$D$2:$D$455, "*63*", HCBSCompliance!$G$2:$G$455,"*Submitted*", HCBSCompliance!$CK$2:$CK$455,"*No*") + COUNTIFS(HCBSCompliance!$I$2:$I$455,$A44, HCBSCompliance!$D$2:$D$455, "*475*", HCBSCompliance!$G$2:$G$455,"*Submitted*", HCBSCompliance!$CK$2:$CK$455,"*No*") + COUNTIFS(HCBSCompliance!$I$2:$I$455,$A44, HCBSCompliance!$D$2:$D$455, "*505*", HCBSCompliance!$G$2:$G$455,"*Submitted*", HCBSCompliance!$CK$2:$CK$455,"*No*") + COUNTIFS(HCBSCompliance!$I$2:$I$455,$A44, HCBSCompliance!$D$2:$D$455, "*510*", HCBSCompliance!$G$2:$G$455,"*Submitted*", HCBSCompliance!$CK$2:$CK$455,"*No*") + COUNTIFS(HCBSCompliance!$I$2:$I$455,$A44, HCBSCompliance!$D$2:$D$455, "*515*", HCBSCompliance!$G$2:$G$455,"*Submitted*", HCBSCompliance!$CK$2:$CK$455,"*No*")+ COUNTIFS(HCBSCompliance!$I$2:$I$455,$A44, HCBSCompliance!$D$2:$D$455, "*855*", HCBSCompliance!$G$2:$G$455,"*Submitted*", HCBSCompliance!$CK$2:$CK$455,"*No*")</f>
        <v>0</v>
      </c>
      <c r="L44" s="55">
        <f>COUNTIFS(HCBSCompliance!$I$2:$I$455,$A44, HCBSCompliance!$D$2:$D$455, "028", HCBSCompliance!$G$2:$G$455,"*Completed*", HCBSCompliance!$CY$2:$CY$455,"*No*")   + COUNTIFS(HCBSCompliance!$I$2:$I$455,$A44, HCBSCompliance!$D$2:$D$455, "055", HCBSCompliance!$G$2:$G$455,"*Completed*", HCBSCompliance!$CY$2:$CY$455,"*No*")   + COUNTIFS(HCBSCompliance!$I$2:$I$455,$A44, HCBSCompliance!$D$2:$D$455, "*63*", HCBSCompliance!$G$2:$G$455,"*Completed*", HCBSCompliance!$CY$2:$CY$455,"*No*")   + COUNTIFS(HCBSCompliance!$I$2:$I$455,$A44, HCBSCompliance!$D$2:$D$455, "*475*", HCBSCompliance!$G$2:$G$455,"*Completed*", HCBSCompliance!$CY$2:$CY$455,"*No*")   + COUNTIFS(HCBSCompliance!$I$2:$I$455,$A44, HCBSCompliance!$D$2:$D$455, "*505*", HCBSCompliance!$G$2:$G$455,"*Completed*", HCBSCompliance!$CY$2:$CY$455,"*No*") + COUNTIFS(HCBSCompliance!$I$2:$I$455,$A44, HCBSCompliance!$D$2:$D$455, "*510*", HCBSCompliance!$G$2:$G$455,"*Completed*", HCBSCompliance!$CY$2:$CY$455,"*No*") + COUNTIFS(HCBSCompliance!$I$2:$I$455,$A44, HCBSCompliance!$D$2:$D$455, "*515*", HCBSCompliance!$G$2:$G$455,"*Completed*", HCBSCompliance!$CY$2:$CY$455,"*No*") + COUNTIFS(HCBSCompliance!$I$2:$I$455,$A44, HCBSCompliance!$D$2:$D$455, "*855*", HCBSCompliance!$G$2:$G$455,"*Completed*", HCBSCompliance!$CY$2:$CY$455,"*No*")+ COUNTIFS(HCBSCompliance!$I$2:$I$455,$A44, HCBSCompliance!$D$2:$D$455, "028", HCBSCompliance!$G$2:$G$455,"*Submitted*", HCBSCompliance!$CY$2:$CY$455,"*No*") + COUNTIFS(HCBSCompliance!$I$2:$I$455,$A44, HCBSCompliance!$D$2:$D$455, "055", HCBSCompliance!$G$2:$G$455,"*Submitted*", HCBSCompliance!$CY$2:$CY$455,"*No*") + COUNTIFS(HCBSCompliance!$I$2:$I$455,$A44, HCBSCompliance!$D$2:$D$455, "*63*", HCBSCompliance!$G$2:$G$455,"*Submitted*", HCBSCompliance!$CY$2:$CY$455,"*No*") + COUNTIFS(HCBSCompliance!$I$2:$I$455,$A44, HCBSCompliance!$D$2:$D$455, "*475*", HCBSCompliance!$G$2:$G$455,"*Submitted*", HCBSCompliance!$CY$2:$CY$455,"*No*") + COUNTIFS(HCBSCompliance!$I$2:$I$455,$A44, HCBSCompliance!$D$2:$D$455, "*505*", HCBSCompliance!$G$2:$G$455,"*Submitted*", HCBSCompliance!$CY$2:$CY$455,"*No*") + COUNTIFS(HCBSCompliance!$I$2:$I$455,$A44, HCBSCompliance!$D$2:$D$455, "*510*", HCBSCompliance!$G$2:$G$455,"*Submitted*", HCBSCompliance!$CY$2:$CY$455,"*No*") + COUNTIFS(HCBSCompliance!$I$2:$I$455,$A44, HCBSCompliance!$D$2:$D$455, "*515*", HCBSCompliance!$G$2:$G$455,"*Submitted*", HCBSCompliance!$CY$2:$CY$455,"*No*")+ COUNTIFS(HCBSCompliance!$I$2:$I$455,$A44, HCBSCompliance!$D$2:$D$455, "*855*", HCBSCompliance!$G$2:$G$455,"*Submitted*", HCBSCompliance!$CY$2:$CY$455,"*No*")  + COUNTIFS(HCBSCompliance!$I$2:$I$455,$A44, HCBSCompliance!$D$2:$D$455, "028", HCBSCompliance!$G$2:$G$455,"*Completed*", HCBSCompliance!$CY$2:$CY$455,"*No*")   + COUNTIFS(HCBSCompliance!$I$2:$I$455,$A44, HCBSCompliance!$D$2:$D$455, "055", HCBSCompliance!$G$2:$G$455,"*Completed*", HCBSCompliance!$CY$2:$CY$455,"*No*")   + COUNTIFS(HCBSCompliance!$I$2:$I$455,$A44, HCBSCompliance!$D$2:$D$455, "*63*", HCBSCompliance!$G$2:$G$455,"*Completed*", HCBSCompliance!$CY$2:$CY$455,"*No*")   + COUNTIFS(HCBSCompliance!$I$2:$I$455,$A44, HCBSCompliance!$D$2:$D$455, "*475*", HCBSCompliance!$G$2:$G$455,"*Completed*", HCBSCompliance!$CY$2:$CY$455,"*No*")   + COUNTIFS(HCBSCompliance!$I$2:$I$455,$A44, HCBSCompliance!$D$2:$D$455, "*505*", HCBSCompliance!$G$2:$G$455,"*Completed*", HCBSCompliance!$CY$2:$CY$455,"*No*") + COUNTIFS(HCBSCompliance!$I$2:$I$455,$A44, HCBSCompliance!$D$2:$D$455, "*510*", HCBSCompliance!$G$2:$G$455,"*Completed*", HCBSCompliance!$CY$2:$CY$455,"*No*") + COUNTIFS(HCBSCompliance!$I$2:$I$455,$A44, HCBSCompliance!$D$2:$D$455, "*515*", HCBSCompliance!$G$2:$G$455,"*Completed*", HCBSCompliance!$CY$2:$CY$455,"*No*") + COUNTIFS(HCBSCompliance!$I$2:$I$455,$A44, HCBSCompliance!$D$2:$D$455, "*855*", HCBSCompliance!$G$2:$G$455,"*Completed*", HCBSCompliance!$CY$2:$CY$455,"*No*")+ COUNTIFS(HCBSCompliance!$I$2:$I$455,$A44, HCBSCompliance!$D$2:$D$455, "028", HCBSCompliance!$G$2:$G$455,"*Submitted*", HCBSCompliance!$CY$2:$CY$455,"*No*") + COUNTIFS(HCBSCompliance!$I$2:$I$455,$A44, HCBSCompliance!$D$2:$D$455, "055", HCBSCompliance!$G$2:$G$455,"*Submitted*", HCBSCompliance!$CY$2:$CY$455,"*No*") + COUNTIFS(HCBSCompliance!$I$2:$I$455,$A44, HCBSCompliance!$D$2:$D$455, "*63*", HCBSCompliance!$G$2:$G$455,"*Submitted*", HCBSCompliance!$CY$2:$CY$455,"*No*") + COUNTIFS(HCBSCompliance!$I$2:$I$455,$A44, HCBSCompliance!$D$2:$D$455, "*475*", HCBSCompliance!$G$2:$G$455,"*Submitted*", HCBSCompliance!$CY$2:$CY$455,"*No*") + COUNTIFS(HCBSCompliance!$I$2:$I$455,$A44, HCBSCompliance!$D$2:$D$455, "*505*", HCBSCompliance!$G$2:$G$455,"*Submitted*", HCBSCompliance!$CY$2:$CY$455,"*No*") + COUNTIFS(HCBSCompliance!$I$2:$I$455,$A44, HCBSCompliance!$D$2:$D$455, "*510*", HCBSCompliance!$G$2:$G$455,"*Submitted*", HCBSCompliance!$CY$2:$CY$455,"*No*") + COUNTIFS(HCBSCompliance!$I$2:$I$455,$A44, HCBSCompliance!$D$2:$D$455, "*515*", HCBSCompliance!$G$2:$G$455,"*Submitted*", HCBSCompliance!$CY$2:$CY$455,"*No*")+ COUNTIFS(HCBSCompliance!$I$2:$I$455,$A44, HCBSCompliance!$D$2:$D$455, "*855*", HCBSCompliance!$G$2:$G$455,"*Submitted*", HCBSCompliance!$CY$2:$CY$455,"*No*")</f>
        <v>0</v>
      </c>
      <c r="M44" s="55">
        <f>COUNTIFS(HCBSCompliance!$I$2:$I$455,$A44, HCBSCompliance!$D$2:$D$455, "028", HCBSCompliance!$G$2:$G$455,"*Completed*", HCBSCompliance!$DI$2:$DI$455,"*No*")   + COUNTIFS(HCBSCompliance!$I$2:$I$455,$A44, HCBSCompliance!$D$2:$D$455, "055", HCBSCompliance!$G$2:$G$455,"*Completed*", HCBSCompliance!$DI$2:$DI$455,"*No*")   + COUNTIFS(HCBSCompliance!$I$2:$I$455,$A44, HCBSCompliance!$D$2:$D$455, "*63*", HCBSCompliance!$G$2:$G$455,"*Completed*", HCBSCompliance!$DI$2:$DI$455,"*No*")   + COUNTIFS(HCBSCompliance!$I$2:$I$455,$A44, HCBSCompliance!$D$2:$D$455, "*475*", HCBSCompliance!$G$2:$G$455,"*Completed*", HCBSCompliance!$DI$2:$DI$455,"*No*")   + COUNTIFS(HCBSCompliance!$I$2:$I$455,$A44, HCBSCompliance!$D$2:$D$455, "*505*", HCBSCompliance!$G$2:$G$455,"*Completed*", HCBSCompliance!$DI$2:$DI$455,"*No*") + COUNTIFS(HCBSCompliance!$I$2:$I$455,$A44, HCBSCompliance!$D$2:$D$455, "*510*", HCBSCompliance!$G$2:$G$455,"*Completed*", HCBSCompliance!$DI$2:$DI$455,"*No*") + COUNTIFS(HCBSCompliance!$I$2:$I$455,$A44, HCBSCompliance!$D$2:$D$455, "*515*", HCBSCompliance!$G$2:$G$455,"*Completed*", HCBSCompliance!$DI$2:$DI$455,"*No*") + COUNTIFS(HCBSCompliance!$I$2:$I$455,$A44, HCBSCompliance!$D$2:$D$455, "*855*", HCBSCompliance!$G$2:$G$455,"*Completed*", HCBSCompliance!$DI$2:$DI$455,"*No*")+ COUNTIFS(HCBSCompliance!$I$2:$I$455,$A44, HCBSCompliance!$D$2:$D$455, "028", HCBSCompliance!$G$2:$G$455,"*Submitted*", HCBSCompliance!$DI$2:$DI$455,"*No*") + COUNTIFS(HCBSCompliance!$I$2:$I$455,$A44, HCBSCompliance!$D$2:$D$455, "055", HCBSCompliance!$G$2:$G$455,"*Submitted*", HCBSCompliance!$DI$2:$DI$455,"*No*") + COUNTIFS(HCBSCompliance!$I$2:$I$455,$A44, HCBSCompliance!$D$2:$D$455, "*63*", HCBSCompliance!$G$2:$G$455,"*Submitted*", HCBSCompliance!$DI$2:$DI$455,"*No*") + COUNTIFS(HCBSCompliance!$I$2:$I$455,$A44, HCBSCompliance!$D$2:$D$455, "*475*", HCBSCompliance!$G$2:$G$455,"*Submitted*", HCBSCompliance!$DI$2:$DI$455,"*No*") + COUNTIFS(HCBSCompliance!$I$2:$I$455,$A44, HCBSCompliance!$D$2:$D$455, "*505*", HCBSCompliance!$G$2:$G$455,"*Submitted*", HCBSCompliance!$DI$2:$DI$455,"*No*") + COUNTIFS(HCBSCompliance!$I$2:$I$455,$A44, HCBSCompliance!$D$2:$D$455, "*510*", HCBSCompliance!$G$2:$G$455,"*Submitted*", HCBSCompliance!$DI$2:$DI$455,"*No*") + COUNTIFS(HCBSCompliance!$I$2:$I$455,$A44, HCBSCompliance!$D$2:$D$455, "*515*", HCBSCompliance!$G$2:$G$455,"*Submitted*", HCBSCompliance!$DI$2:$DI$455,"*No*")+ COUNTIFS(HCBSCompliance!$I$2:$I$455,$A44, HCBSCompliance!$D$2:$D$455, "*855*", HCBSCompliance!$G$2:$G$455,"*Submitted*", HCBSCompliance!$DI$2:$DI$455,"*No*")  + COUNTIFS(HCBSCompliance!$I$2:$I$455,$A44, HCBSCompliance!$D$2:$D$455, "028", HCBSCompliance!$G$2:$G$455,"*Completed*", HCBSCompliance!$DI$2:$DI$455,"*No*")   + COUNTIFS(HCBSCompliance!$I$2:$I$455,$A44, HCBSCompliance!$D$2:$D$455, "055", HCBSCompliance!$G$2:$G$455,"*Completed*", HCBSCompliance!$DI$2:$DI$455,"*No*")   + COUNTIFS(HCBSCompliance!$I$2:$I$455,$A44, HCBSCompliance!$D$2:$D$455, "*63*", HCBSCompliance!$G$2:$G$455,"*Completed*", HCBSCompliance!$DI$2:$DI$455,"*No*")   + COUNTIFS(HCBSCompliance!$I$2:$I$455,$A44, HCBSCompliance!$D$2:$D$455, "*475*", HCBSCompliance!$G$2:$G$455,"*Completed*", HCBSCompliance!$DI$2:$DI$455,"*No*")   + COUNTIFS(HCBSCompliance!$I$2:$I$455,$A44, HCBSCompliance!$D$2:$D$455, "*505*", HCBSCompliance!$G$2:$G$455,"*Completed*", HCBSCompliance!$DI$2:$DI$455,"*No*") + COUNTIFS(HCBSCompliance!$I$2:$I$455,$A44, HCBSCompliance!$D$2:$D$455, "*510*", HCBSCompliance!$G$2:$G$455,"*Completed*", HCBSCompliance!$DI$2:$DI$455,"*No*") + COUNTIFS(HCBSCompliance!$I$2:$I$455,$A44, HCBSCompliance!$D$2:$D$455, "*515*", HCBSCompliance!$G$2:$G$455,"*Completed*", HCBSCompliance!$DI$2:$DI$455,"*No*") + COUNTIFS(HCBSCompliance!$I$2:$I$455,$A44, HCBSCompliance!$D$2:$D$455, "*855*", HCBSCompliance!$G$2:$G$455,"*Completed*", HCBSCompliance!$DI$2:$DI$455,"*No*")+ COUNTIFS(HCBSCompliance!$I$2:$I$455,$A44, HCBSCompliance!$D$2:$D$455, "028", HCBSCompliance!$G$2:$G$455,"*Submitted*", HCBSCompliance!$DI$2:$DI$455,"*No*") + COUNTIFS(HCBSCompliance!$I$2:$I$455,$A44, HCBSCompliance!$D$2:$D$455, "055", HCBSCompliance!$G$2:$G$455,"*Submitted*", HCBSCompliance!$DI$2:$DI$455,"*No*") + COUNTIFS(HCBSCompliance!$I$2:$I$455,$A44, HCBSCompliance!$D$2:$D$455, "*63*", HCBSCompliance!$G$2:$G$455,"*Submitted*", HCBSCompliance!$DI$2:$DI$455,"*No*") + COUNTIFS(HCBSCompliance!$I$2:$I$455,$A44, HCBSCompliance!$D$2:$D$455, "*475*", HCBSCompliance!$G$2:$G$455,"*Submitted*", HCBSCompliance!$DI$2:$DI$455,"*No*") + COUNTIFS(HCBSCompliance!$I$2:$I$455,$A44, HCBSCompliance!$D$2:$D$455, "*505*", HCBSCompliance!$G$2:$G$455,"*Submitted*", HCBSCompliance!$DI$2:$DI$455,"*No*") + COUNTIFS(HCBSCompliance!$I$2:$I$455,$A44, HCBSCompliance!$D$2:$D$455, "*510*", HCBSCompliance!$G$2:$G$455,"*Submitted*", HCBSCompliance!$DI$2:$DI$455,"*No*") + COUNTIFS(HCBSCompliance!$I$2:$I$455,$A44, HCBSCompliance!$D$2:$D$455, "*515*", HCBSCompliance!$G$2:$G$455,"*Submitted*", HCBSCompliance!$DI$2:$DI$455,"*No*")+ COUNTIFS(HCBSCompliance!$I$2:$I$455,$A44, HCBSCompliance!$D$2:$D$455, "*855*", HCBSCompliance!$G$2:$G$455,"*Submitted*", HCBSCompliance!$DI$2:$DI$455,"*No*")</f>
        <v>0</v>
      </c>
    </row>
    <row r="45" spans="1:13" x14ac:dyDescent="0.2">
      <c r="A45" s="54" t="s">
        <v>213</v>
      </c>
      <c r="B45" s="55">
        <f>COUNTIFS(HCBSCompliance!$I$2:$I$455,$A45, HCBSCompliance!$D$2:$D$455, "028")  +COUNTIFS(HCBSCompliance!$I$2:$I$455,$A45, HCBSCompliance!$D$2:$D$455, "055")  +COUNTIFS(HCBSCompliance!$I$2:$I$455,$A45, HCBSCompliance!$D$2:$D$455, "*63*")  +COUNTIFS(HCBSCompliance!$I$2:$I$455,$A45, HCBSCompliance!$D$2:$D$455, "*475*")  +COUNTIFS(HCBSCompliance!$I$2:$I$455,$A45, HCBSCompliance!$D$2:$D$455, "*505*")  +COUNTIFS(HCBSCompliance!$I$2:$I$455,$A45, HCBSCompliance!$D$2:$D$455, "*510*")  +COUNTIFS(HCBSCompliance!$I$2:$I$455,$A45, HCBSCompliance!$D$2:$D$455, "*515*") +COUNTIFS(HCBSCompliance!$I$2:$I$455,$A45, HCBSCompliance!$D$2:$D$455, "*855*")</f>
        <v>126</v>
      </c>
      <c r="C45" s="55">
        <f>COUNTIFS(HCBSCompliance!$I$2:$I$455,$A45, HCBSCompliance!$D$2:$D$455, "028", HCBSCompliance!$G$2:$G$455,"*Completed*")  +COUNTIFS(HCBSCompliance!$I$2:$I$455,$A45, HCBSCompliance!$D$2:$D$455, "055", HCBSCompliance!$G$2:$G$455,"*Completed*")  +COUNTIFS(HCBSCompliance!$I$2:$I$455,$A45, HCBSCompliance!$D$2:$D$455, "*63*", HCBSCompliance!$G$2:$G$455,"*Completed*")  +COUNTIFS(HCBSCompliance!$I$2:$I$455,$A45, HCBSCompliance!$D$2:$D$455, "*475*", HCBSCompliance!$G$2:$G$455,"*Completed*")  +COUNTIFS(HCBSCompliance!$I$2:$I$455,$A45, HCBSCompliance!$D$2:$D$455, "*505*", HCBSCompliance!$G$2:$G$455,"*Completed*")  +COUNTIFS(HCBSCompliance!$I$2:$I$455,$A45, HCBSCompliance!$D$2:$D$455, "*510*", HCBSCompliance!$G$2:$G$455,"*Completed*")  +COUNTIFS(HCBSCompliance!$I$2:$I$455,$A45, HCBSCompliance!$D$2:$D$455, "*515*", HCBSCompliance!$G$2:$G$455,"*Completed*")  +COUNTIFS(HCBSCompliance!$I$2:$I$455,$A45, HCBSCompliance!$D$2:$D$455, "*855*", HCBSCompliance!$G$2:$G$455,"*Completed*")+COUNTIFS(HCBSCompliance!$I$2:$I$455,$A45, HCBSCompliance!$D$2:$D$455, "028", HCBSCompliance!$G$2:$G$455,"*Submitted*")  +COUNTIFS(HCBSCompliance!$I$2:$I$455,$A45, HCBSCompliance!$D$2:$D$455, "055", HCBSCompliance!$G$2:$G$455,"*Submitted*")  +COUNTIFS(HCBSCompliance!$I$2:$I$455,$A45, HCBSCompliance!$D$2:$D$455, "*63*", HCBSCompliance!$G$2:$G$455,"*Submitted*")  +COUNTIFS(HCBSCompliance!$I$2:$I$455,$A45, HCBSCompliance!$D$2:$D$455, "*475*", HCBSCompliance!$G$2:$G$455,"*Submitted*")  +COUNTIFS(HCBSCompliance!$I$2:$I$455,$A45, HCBSCompliance!$D$2:$D$455, "*505*", HCBSCompliance!$G$2:$G$455,"*Submitted*")  +COUNTIFS(HCBSCompliance!$I$2:$I$455,$A45, HCBSCompliance!$D$2:$D$455, "*510*", HCBSCompliance!$G$2:$G$455,"*Submitted*")  +COUNTIFS(HCBSCompliance!$I$2:$I$455,$A45, HCBSCompliance!$D$2:$D$455, "*515*", HCBSCompliance!$G$2:$G$455,"*Submitted*")  +COUNTIFS(HCBSCompliance!$I$2:$I$455,$A45, HCBSCompliance!$D$2:$D$455, "*855*", HCBSCompliance!$G$2:$G$455,"*Submitted*")</f>
        <v>113</v>
      </c>
      <c r="D45" s="56">
        <f t="shared" si="2"/>
        <v>0.89682539682539686</v>
      </c>
      <c r="E45" s="56">
        <f>IFERROR((COUNTIFS(HCBSCompliance!$I$2:$I$455,$A45, HCBSCompliance!$D$2:$D$455, "028", HCBSCompliance!$FA$2:$FA$455,"*no*", HCBSCompliance!$G$2:$G$455, "*Completed*") + COUNTIFS(HCBSCompliance!$I$2:$I$455,$A45, HCBSCompliance!$D$2:$D$455, "055", HCBSCompliance!$FA$2:$FA$455,"*no*", HCBSCompliance!$G$2:$G$455, "*Completed*") + COUNTIFS(HCBSCompliance!$I$2:$I$455,$A45, HCBSCompliance!$D$2:$D$455, "*63*", HCBSCompliance!$FA$2:$FA$455,"*no*", HCBSCompliance!$G$2:$G$455, "*Completed*") + COUNTIFS(HCBSCompliance!$I$2:$I$455,$A45, HCBSCompliance!$D$2:$D$455, "*475*", HCBSCompliance!$FA$2:$FA$455,"*no*", HCBSCompliance!$G$2:$G$455, "*Completed*") + COUNTIFS(HCBSCompliance!$I$2:$I$455,$A45, HCBSCompliance!$D$2:$D$455, "*505*", HCBSCompliance!$FA$2:$FA$455,"*no*", HCBSCompliance!$G$2:$G$455, "*Completed*") + COUNTIFS(HCBSCompliance!$I$2:$I$455,$A45, HCBSCompliance!$D$2:$D$455, "*510*", HCBSCompliance!$FA$2:$FA$455,"*no*", HCBSCompliance!$G$2:$G$455, "*Completed*") + COUNTIFS(HCBSCompliance!$I$2:$I$455,$A45, HCBSCompliance!$D$2:$D$455, "*515*", HCBSCompliance!$FA$2:$FA$455,"*no*", HCBSCompliance!$G$2:$G$455, "*Completed*") + COUNTIFS(HCBSCompliance!$I$2:$I$455,$A45, HCBSCompliance!$D$2:$D$455, "*855*", HCBSCompliance!$FA$2:$FA$455,"*no*", HCBSCompliance!$G$2:$G$455, "*Completed*") +COUNTIFS(HCBSCompliance!$I$2:$I$455,$A45, HCBSCompliance!$D$2:$D$455, "028", HCBSCompliance!$FA$2:$FA$455,"*no*", HCBSCompliance!$G$2:$G$455, "*Submitted*") + COUNTIFS(HCBSCompliance!$I$2:$I$455,$A45, HCBSCompliance!$D$2:$D$455, "055", HCBSCompliance!$FA$2:$FA$455,"*no*", HCBSCompliance!$G$2:$G$455, "*Submitted*") + COUNTIFS(HCBSCompliance!$I$2:$I$455,$A45, HCBSCompliance!$D$2:$D$455, "*63*", HCBSCompliance!$FA$2:$FA$455,"*no*", HCBSCompliance!$G$2:$G$455, "*Submitted*") + COUNTIFS(HCBSCompliance!$I$2:$I$455,$A45, HCBSCompliance!$D$2:$D$455, "*475*", HCBSCompliance!$FA$2:$FA$455,"*no*", HCBSCompliance!$G$2:$G$455, "*Submitted*") + COUNTIFS(HCBSCompliance!$I$2:$I$455,$A45, HCBSCompliance!$D$2:$D$455, "*505*", HCBSCompliance!$FA$2:$FA$455,"*no*", HCBSCompliance!$G$2:$G$455, "*Submitted*") + COUNTIFS(HCBSCompliance!$I$2:$I$455,$A45, HCBSCompliance!$D$2:$D$455, "*510*", HCBSCompliance!$FA$2:$FA$455,"*no*", HCBSCompliance!$G$2:$G$455, "*Submitted*") + COUNTIFS(HCBSCompliance!$I$2:$I$455,$A45, HCBSCompliance!$D$2:$D$455, "*515*", HCBSCompliance!$FA$2:$FA$455,"*no*", HCBSCompliance!$G$2:$G$455, "*Submitted*") + COUNTIFS(HCBSCompliance!$I$2:$I$455,$A45, HCBSCompliance!$D$2:$D$455, "*855*", HCBSCompliance!$FA$2:$FA$455,"*no*", HCBSCompliance!$G$2:$G$455, "*Submitted*") ) / $C45, "n/a")</f>
        <v>0.60176991150442483</v>
      </c>
      <c r="F45" s="56">
        <f>IFERROR((COUNTIFS(HCBSCompliance!$I$2:$I$455,$A45, HCBSCompliance!$D$2:$D$455, "028", HCBSCompliance!$FA$2:$FA$455,"*yes*", HCBSCompliance!$G$2:$G$455, "*Completed*") + COUNTIFS(HCBSCompliance!$I$2:$I$455,$A45, HCBSCompliance!$D$2:$D$455, "055", HCBSCompliance!$FA$2:$FA$455,"*yes*", HCBSCompliance!$G$2:$G$455, "*Completed*") + COUNTIFS(HCBSCompliance!$I$2:$I$455,$A45, HCBSCompliance!$D$2:$D$455, "*63*", HCBSCompliance!$FA$2:$FA$455,"*yes*", HCBSCompliance!$G$2:$G$455, "*Completed*") + COUNTIFS(HCBSCompliance!$I$2:$I$455,$A45, HCBSCompliance!$D$2:$D$455, "*475*", HCBSCompliance!$FA$2:$FA$455,"*yes*", HCBSCompliance!$G$2:$G$455, "*Completed*") + COUNTIFS(HCBSCompliance!$I$2:$I$455,$A45, HCBSCompliance!$D$2:$D$455, "*505*", HCBSCompliance!$FA$2:$FA$455,"*yes*", HCBSCompliance!$G$2:$G$455, "*Completed*") + COUNTIFS(HCBSCompliance!$I$2:$I$455,$A45, HCBSCompliance!$D$2:$D$455, "*510*", HCBSCompliance!$FA$2:$FA$455,"*yes*", HCBSCompliance!$G$2:$G$455, "*Completed*") + COUNTIFS(HCBSCompliance!$I$2:$I$455,$A45, HCBSCompliance!$D$2:$D$455, "*515*", HCBSCompliance!$FA$2:$FA$455,"*yes*", HCBSCompliance!$G$2:$G$455, "*Completed*") + COUNTIFS(HCBSCompliance!$I$2:$I$455,$A45, HCBSCompliance!$D$2:$D$455, "*855*", HCBSCompliance!$FA$2:$FA$455,"*yes*", HCBSCompliance!$G$2:$G$455, "*Completed*") +COUNTIFS(HCBSCompliance!$I$2:$I$455,$A45, HCBSCompliance!$D$2:$D$455, "028", HCBSCompliance!$FA$2:$FA$455,"*yes*", HCBSCompliance!$G$2:$G$455, "*Submitted*") + COUNTIFS(HCBSCompliance!$I$2:$I$455,$A45, HCBSCompliance!$D$2:$D$455, "055", HCBSCompliance!$FA$2:$FA$455,"*yes*", HCBSCompliance!$G$2:$G$455, "*Submitted*") + COUNTIFS(HCBSCompliance!$I$2:$I$455,$A45, HCBSCompliance!$D$2:$D$455, "*63*", HCBSCompliance!$FA$2:$FA$455,"*yes*", HCBSCompliance!$G$2:$G$455, "*Submitted*") + COUNTIFS(HCBSCompliance!$I$2:$I$455,$A45, HCBSCompliance!$D$2:$D$455, "*475*", HCBSCompliance!$FA$2:$FA$455,"*yes*", HCBSCompliance!$G$2:$G$455, "*Submitted*") + COUNTIFS(HCBSCompliance!$I$2:$I$455,$A45, HCBSCompliance!$D$2:$D$455, "*505*", HCBSCompliance!$FA$2:$FA$455,"*yes*", HCBSCompliance!$G$2:$G$455, "*Submitted*") + COUNTIFS(HCBSCompliance!$I$2:$I$455,$A45, HCBSCompliance!$D$2:$D$455, "*510*", HCBSCompliance!$FA$2:$FA$455,"*yes*", HCBSCompliance!$G$2:$G$455, "*Submitted*") + COUNTIFS(HCBSCompliance!$I$2:$I$455,$A45, HCBSCompliance!$D$2:$D$455, "*515*", HCBSCompliance!$FA$2:$FA$455,"*yes*", HCBSCompliance!$G$2:$G$455, "*Submitted*") + COUNTIFS(HCBSCompliance!$I$2:$I$455,$A45, HCBSCompliance!$D$2:$D$455, "*855*", HCBSCompliance!$FA$2:$FA$455,"*yes*", HCBSCompliance!$G$2:$G$455, "*Submitted*") ) / $C45, "n/a")</f>
        <v>0.39823008849557523</v>
      </c>
      <c r="G45" s="56">
        <f>IFERROR((COUNTIFS(HCBSCompliance!$D$2:$D$455, "028", HCBSCompliance!$I$2:$I$455, $A45, HCBSCompliance!$G$2:$G$455, "*Completed*", HCBSCompliance!$FE$2:$FE$455, "TRUE") + COUNTIFS(HCBSCompliance!$D$2:$D$455, "055", HCBSCompliance!$I$2:$I$455, $A45, HCBSCompliance!$G$2:$G$455, "*Completed*", HCBSCompliance!$FE$2:$FE$455, "TRUE") + COUNTIFS(HCBSCompliance!$D$2:$D$455, "*63*", HCBSCompliance!$I$2:$I$455, $A45, HCBSCompliance!$G$2:$G$455, "*Completed*", HCBSCompliance!$FE$2:$FE$455, "TRUE") + COUNTIFS(HCBSCompliance!$D$2:$D$455, "*475*", HCBSCompliance!$I$2:$I$455, $A45, HCBSCompliance!$G$2:$G$455, "*Completed*", HCBSCompliance!$FE$2:$FE$455, "TRUE") + COUNTIFS(HCBSCompliance!$D$2:$D$455, "*505*", HCBSCompliance!$I$2:$I$455, $A45, HCBSCompliance!$G$2:$G$455, "*Completed*", HCBSCompliance!$FE$2:$FE$455, "TRUE") + COUNTIFS(HCBSCompliance!$D$2:$D$455, "*510*", HCBSCompliance!$I$2:$I$455, $A45, HCBSCompliance!$G$2:$G$455, "*Completed*", HCBSCompliance!$FE$2:$FE$455, "TRUE") + COUNTIFS(HCBSCompliance!$D$2:$D$455, "*515*", HCBSCompliance!$I$2:$I$455, $A45, HCBSCompliance!$G$2:$G$455, "*Completed*", HCBSCompliance!$FE$2:$FE$455, "TRUE") + COUNTIFS(HCBSCompliance!$D$2:$D$455, "*855*", HCBSCompliance!$I$2:$I$455, $A45, HCBSCompliance!$G$2:$G$455, "*Submitted*", HCBSCompliance!$FE$2:$FE$455, "TRUE") +COUNTIFS(HCBSCompliance!$D$2:$D$455, "028", HCBSCompliance!$I$2:$I$455, $A45, HCBSCompliance!$G$2:$G$455, "*Submitted*", HCBSCompliance!$FE$2:$FE$455, "TRUE") + COUNTIFS(HCBSCompliance!$D$2:$D$455, "055", HCBSCompliance!$I$2:$I$455, $A45, HCBSCompliance!$G$2:$G$455, "*Submitted*", HCBSCompliance!$FE$2:$FE$455, "TRUE") + COUNTIFS(HCBSCompliance!$D$2:$D$455, "*63*", HCBSCompliance!$I$2:$I$455, $A45, HCBSCompliance!$G$2:$G$455, "*Submitted*", HCBSCompliance!$FE$2:$FE$455, "TRUE") + COUNTIFS(HCBSCompliance!$D$2:$D$455, "*475*", HCBSCompliance!$I$2:$I$455, $A45, HCBSCompliance!$G$2:$G$455, "*Submitted*", HCBSCompliance!$FE$2:$FE$455, "TRUE") + COUNTIFS(HCBSCompliance!$D$2:$D$455, "*505*", HCBSCompliance!$I$2:$I$455, $A45, HCBSCompliance!$G$2:$G$455, "*Submitted*", HCBSCompliance!$FE$2:$FE$455, "TRUE") + COUNTIFS(HCBSCompliance!$D$2:$D$455, "*510*", HCBSCompliance!$I$2:$I$455, $A45, HCBSCompliance!$G$2:$G$455, "*Submitted*", HCBSCompliance!$FE$2:$FE$455, "TRUE") + COUNTIFS(HCBSCompliance!$D$2:$D$455, "*515*", HCBSCompliance!$I$2:$I$455, $A45, HCBSCompliance!$G$2:$G$455, "*Submitted*", HCBSCompliance!$FE$2:$FE$455, "TRUE") + COUNTIFS(HCBSCompliance!$D$2:$D$455, "*855*", HCBSCompliance!$I$2:$I$455, $A45, HCBSCompliance!$G$2:$G$455, "*Submitted*", HCBSCompliance!$FE$2:$FE$455, "TRUE"))    /  $C45, "n/a")</f>
        <v>6.1946902654867256E-2</v>
      </c>
      <c r="H45" s="56"/>
      <c r="I45" s="55">
        <f>COUNTIFS(HCBSCompliance!$I$2:$I$455,$A45, HCBSCompliance!$D$2:$D$455, "028", HCBSCompliance!$G$2:$G$455,"*Completed*", HCBSCompliance!$BC$2:$BC$455,"*Partially*")   + COUNTIFS(HCBSCompliance!$I$2:$I$455,$A45, HCBSCompliance!$D$2:$D$455, "055", HCBSCompliance!$G$2:$G$455,"*Completed*", HCBSCompliance!$BC$2:$BC$455,"*Partially*")   + COUNTIFS(HCBSCompliance!$I$2:$I$455,$A45, HCBSCompliance!$D$2:$D$455, "*63*", HCBSCompliance!$G$2:$G$455,"*Completed*", HCBSCompliance!$BC$2:$BC$455,"*Partially*")   + COUNTIFS(HCBSCompliance!$I$2:$I$455,$A45, HCBSCompliance!$D$2:$D$455, "*475*", HCBSCompliance!$G$2:$G$455,"*Completed*", HCBSCompliance!$BC$2:$BC$455,"*Partially*")   + COUNTIFS(HCBSCompliance!$I$2:$I$455,$A45, HCBSCompliance!$D$2:$D$455, "*505*", HCBSCompliance!$G$2:$G$455,"*Completed*", HCBSCompliance!$BC$2:$BC$455,"*Partially*") + COUNTIFS(HCBSCompliance!$I$2:$I$455,$A45, HCBSCompliance!$D$2:$D$455, "*510*", HCBSCompliance!$G$2:$G$455,"*Completed*", HCBSCompliance!$BC$2:$BC$455,"*Partially*") + COUNTIFS(HCBSCompliance!$I$2:$I$455,$A45, HCBSCompliance!$D$2:$D$455, "*515*", HCBSCompliance!$G$2:$G$455,"*Completed*", HCBSCompliance!$BC$2:$BC$455,"*Partially*") + COUNTIFS(HCBSCompliance!$I$2:$I$455,$A45, HCBSCompliance!$D$2:$D$455, "*855*", HCBSCompliance!$G$2:$G$455,"*Completed*", HCBSCompliance!$BC$2:$BC$455,"*Partially*")+ COUNTIFS(HCBSCompliance!$I$2:$I$455,$A45, HCBSCompliance!$D$2:$D$455, "028", HCBSCompliance!$G$2:$G$455,"*Submitted*", HCBSCompliance!$BC$2:$BC$455,"*Partially*") + COUNTIFS(HCBSCompliance!$I$2:$I$455,$A45, HCBSCompliance!$D$2:$D$455, "055", HCBSCompliance!$G$2:$G$455,"*Submitted*", HCBSCompliance!$BC$2:$BC$455,"*Partially*") + COUNTIFS(HCBSCompliance!$I$2:$I$455,$A45, HCBSCompliance!$D$2:$D$455, "*63*", HCBSCompliance!$G$2:$G$455,"*Submitted*", HCBSCompliance!$BC$2:$BC$455,"*Partially*") + COUNTIFS(HCBSCompliance!$I$2:$I$455,$A45, HCBSCompliance!$D$2:$D$455, "*475*", HCBSCompliance!$G$2:$G$455,"*Submitted*", HCBSCompliance!$BC$2:$BC$455,"*Partially*") + COUNTIFS(HCBSCompliance!$I$2:$I$455,$A45, HCBSCompliance!$D$2:$D$455, "*505*", HCBSCompliance!$G$2:$G$455,"*Submitted*", HCBSCompliance!$BC$2:$BC$455,"*Partially*") + COUNTIFS(HCBSCompliance!$I$2:$I$455,$A45, HCBSCompliance!$D$2:$D$455, "*510*", HCBSCompliance!$G$2:$G$455,"*Submitted*", HCBSCompliance!$BC$2:$BC$455,"*Partially*") + COUNTIFS(HCBSCompliance!$I$2:$I$455,$A45, HCBSCompliance!$D$2:$D$455, "*515*", HCBSCompliance!$G$2:$G$455,"*Submitted*", HCBSCompliance!$BC$2:$BC$455,"*Partially*")+ COUNTIFS(HCBSCompliance!$I$2:$I$455,$A45, HCBSCompliance!$D$2:$D$455, "*855*", HCBSCompliance!$G$2:$G$455,"*Submitted*", HCBSCompliance!$BC$2:$BC$455,"*Partially*")  + COUNTIFS(HCBSCompliance!$I$2:$I$455,$A45, HCBSCompliance!$D$2:$D$455, "028", HCBSCompliance!$G$2:$G$455,"*Completed*", HCBSCompliance!$BC$2:$BC$455,"*NotMet*")   + COUNTIFS(HCBSCompliance!$I$2:$I$455,$A45, HCBSCompliance!$D$2:$D$455, "055", HCBSCompliance!$G$2:$G$455,"*Completed*", HCBSCompliance!$BC$2:$BC$455,"*NotMet*")   + COUNTIFS(HCBSCompliance!$I$2:$I$455,$A45, HCBSCompliance!$D$2:$D$455, "*63*", HCBSCompliance!$G$2:$G$455,"*Completed*", HCBSCompliance!$BC$2:$BC$455,"*NotMet*")   + COUNTIFS(HCBSCompliance!$I$2:$I$455,$A45, HCBSCompliance!$D$2:$D$455, "*475*", HCBSCompliance!$G$2:$G$455,"*Completed*", HCBSCompliance!$BC$2:$BC$455,"*NotMet*")   + COUNTIFS(HCBSCompliance!$I$2:$I$455,$A45, HCBSCompliance!$D$2:$D$455, "*505*", HCBSCompliance!$G$2:$G$455,"*Completed*", HCBSCompliance!$BC$2:$BC$455,"*NotMet*") + COUNTIFS(HCBSCompliance!$I$2:$I$455,$A45, HCBSCompliance!$D$2:$D$455, "*510*", HCBSCompliance!$G$2:$G$455,"*Completed*", HCBSCompliance!$BC$2:$BC$455,"*NotMet*") + COUNTIFS(HCBSCompliance!$I$2:$I$455,$A45, HCBSCompliance!$D$2:$D$455, "*515*", HCBSCompliance!$G$2:$G$455,"*Completed*", HCBSCompliance!$BC$2:$BC$455,"*NotMet*") + COUNTIFS(HCBSCompliance!$I$2:$I$455,$A45, HCBSCompliance!$D$2:$D$455, "*855*", HCBSCompliance!$G$2:$G$455,"*Completed*", HCBSCompliance!$BC$2:$BC$455,"*NotMet*")+ COUNTIFS(HCBSCompliance!$I$2:$I$455,$A45, HCBSCompliance!$D$2:$D$455, "028", HCBSCompliance!$G$2:$G$455,"*Submitted*", HCBSCompliance!$BC$2:$BC$455,"*NotMet*") + COUNTIFS(HCBSCompliance!$I$2:$I$455,$A45, HCBSCompliance!$D$2:$D$455, "055", HCBSCompliance!$G$2:$G$455,"*Submitted*", HCBSCompliance!$BC$2:$BC$455,"*NotMet*") + COUNTIFS(HCBSCompliance!$I$2:$I$455,$A45, HCBSCompliance!$D$2:$D$455, "*63*", HCBSCompliance!$G$2:$G$455,"*Submitted*", HCBSCompliance!$BC$2:$BC$455,"*NotMet*") + COUNTIFS(HCBSCompliance!$I$2:$I$455,$A45, HCBSCompliance!$D$2:$D$455, "*475*", HCBSCompliance!$G$2:$G$455,"*Submitted*", HCBSCompliance!$BC$2:$BC$455,"*NotMet*") + COUNTIFS(HCBSCompliance!$I$2:$I$455,$A45, HCBSCompliance!$D$2:$D$455, "*505*", HCBSCompliance!$G$2:$G$455,"*Submitted*", HCBSCompliance!$BC$2:$BC$455,"*NotMet*") + COUNTIFS(HCBSCompliance!$I$2:$I$455,$A45, HCBSCompliance!$D$2:$D$455, "*510*", HCBSCompliance!$G$2:$G$455,"*Submitted*", HCBSCompliance!$BC$2:$BC$455,"*NotMet*") + COUNTIFS(HCBSCompliance!$I$2:$I$455,$A45, HCBSCompliance!$D$2:$D$455, "*515*", HCBSCompliance!$G$2:$G$455,"*Submitted*", HCBSCompliance!$BC$2:$BC$455,"*NotMet*")+ COUNTIFS(HCBSCompliance!$I$2:$I$455,$A45, HCBSCompliance!$D$2:$D$455, "*855*", HCBSCompliance!$G$2:$G$455,"*Submitted*", HCBSCompliance!$BC$2:$BC$455,"*NotMet*")</f>
        <v>10</v>
      </c>
      <c r="J45" s="55">
        <f>COUNTIFS(HCBSCompliance!$I$2:$I$455,$A45, HCBSCompliance!$D$2:$D$455, "028", HCBSCompliance!$G$2:$G$455,"*Completed*", HCBSCompliance!$BI$2:$BI$455,"*No*")   + COUNTIFS(HCBSCompliance!$I$2:$I$455,$A45, HCBSCompliance!$D$2:$D$455, "055", HCBSCompliance!$G$2:$G$455,"*Completed*", HCBSCompliance!$BI$2:$BI$455,"*No*")   + COUNTIFS(HCBSCompliance!$I$2:$I$455,$A45, HCBSCompliance!$D$2:$D$455, "*63*", HCBSCompliance!$G$2:$G$455,"*Completed*", HCBSCompliance!$BI$2:$BI$455,"*No*")   + COUNTIFS(HCBSCompliance!$I$2:$I$455,$A45, HCBSCompliance!$D$2:$D$455, "*475*", HCBSCompliance!$G$2:$G$455,"*Completed*", HCBSCompliance!$BI$2:$BI$455,"*No*")   + COUNTIFS(HCBSCompliance!$I$2:$I$455,$A45, HCBSCompliance!$D$2:$D$455, "*505*", HCBSCompliance!$G$2:$G$455,"*Completed*", HCBSCompliance!$BI$2:$BI$455,"*No*") + COUNTIFS(HCBSCompliance!$I$2:$I$455,$A45, HCBSCompliance!$D$2:$D$455, "*510*", HCBSCompliance!$G$2:$G$455,"*Completed*", HCBSCompliance!$BI$2:$BI$455,"*No*") + COUNTIFS(HCBSCompliance!$I$2:$I$455,$A45, HCBSCompliance!$D$2:$D$455, "*515*", HCBSCompliance!$G$2:$G$455,"*Completed*", HCBSCompliance!$BI$2:$BI$455,"*No*") + COUNTIFS(HCBSCompliance!$I$2:$I$455,$A45, HCBSCompliance!$D$2:$D$455, "*855*", HCBSCompliance!$G$2:$G$455,"*Completed*", HCBSCompliance!$BI$2:$BI$455,"*No*")+ COUNTIFS(HCBSCompliance!$I$2:$I$455,$A45, HCBSCompliance!$D$2:$D$455, "028", HCBSCompliance!$G$2:$G$455,"*Submitted*", HCBSCompliance!$BI$2:$BI$455,"*No*") + COUNTIFS(HCBSCompliance!$I$2:$I$455,$A45, HCBSCompliance!$D$2:$D$455, "055", HCBSCompliance!$G$2:$G$455,"*Submitted*", HCBSCompliance!$BI$2:$BI$455,"*No*") + COUNTIFS(HCBSCompliance!$I$2:$I$455,$A45, HCBSCompliance!$D$2:$D$455, "*63*", HCBSCompliance!$G$2:$G$455,"*Submitted*", HCBSCompliance!$BI$2:$BI$455,"*No*") + COUNTIFS(HCBSCompliance!$I$2:$I$455,$A45, HCBSCompliance!$D$2:$D$455, "*475*", HCBSCompliance!$G$2:$G$455,"*Submitted*", HCBSCompliance!$BI$2:$BI$455,"*No*") + COUNTIFS(HCBSCompliance!$I$2:$I$455,$A45, HCBSCompliance!$D$2:$D$455, "*505*", HCBSCompliance!$G$2:$G$455,"*Submitted*", HCBSCompliance!$BI$2:$BI$455,"*No*") + COUNTIFS(HCBSCompliance!$I$2:$I$455,$A45, HCBSCompliance!$D$2:$D$455, "*510*", HCBSCompliance!$G$2:$G$455,"*Submitted*", HCBSCompliance!$BI$2:$BI$455,"*No*") + COUNTIFS(HCBSCompliance!$I$2:$I$455,$A45, HCBSCompliance!$D$2:$D$455, "*515*", HCBSCompliance!$G$2:$G$455,"*Submitted*", HCBSCompliance!$BI$2:$BI$455,"*No*")+ COUNTIFS(HCBSCompliance!$I$2:$I$455,$A45, HCBSCompliance!$D$2:$D$455, "*855*", HCBSCompliance!$G$2:$G$455,"*Submitted*", HCBSCompliance!$BI$2:$BI$455,"*No*")  + COUNTIFS(HCBSCompliance!$I$2:$I$455,$A45, HCBSCompliance!$D$2:$D$455, "028", HCBSCompliance!$G$2:$G$455,"*Completed*", HCBSCompliance!$BI$2:$BI$455,"*No*")   + COUNTIFS(HCBSCompliance!$I$2:$I$455,$A45, HCBSCompliance!$D$2:$D$455, "055", HCBSCompliance!$G$2:$G$455,"*Completed*", HCBSCompliance!$BI$2:$BI$455,"*No*")   + COUNTIFS(HCBSCompliance!$I$2:$I$455,$A45, HCBSCompliance!$D$2:$D$455, "*63*", HCBSCompliance!$G$2:$G$455,"*Completed*", HCBSCompliance!$BI$2:$BI$455,"*No*")   + COUNTIFS(HCBSCompliance!$I$2:$I$455,$A45, HCBSCompliance!$D$2:$D$455, "*475*", HCBSCompliance!$G$2:$G$455,"*Completed*", HCBSCompliance!$BI$2:$BI$455,"*No*")   + COUNTIFS(HCBSCompliance!$I$2:$I$455,$A45, HCBSCompliance!$D$2:$D$455, "*505*", HCBSCompliance!$G$2:$G$455,"*Completed*", HCBSCompliance!$BI$2:$BI$455,"*No*") + COUNTIFS(HCBSCompliance!$I$2:$I$455,$A45, HCBSCompliance!$D$2:$D$455, "*510*", HCBSCompliance!$G$2:$G$455,"*Completed*", HCBSCompliance!$BI$2:$BI$455,"*No*") + COUNTIFS(HCBSCompliance!$I$2:$I$455,$A45, HCBSCompliance!$D$2:$D$455, "*515*", HCBSCompliance!$G$2:$G$455,"*Completed*", HCBSCompliance!$BI$2:$BI$455,"*No*") + COUNTIFS(HCBSCompliance!$I$2:$I$455,$A45, HCBSCompliance!$D$2:$D$455, "*855*", HCBSCompliance!$G$2:$G$455,"*Completed*", HCBSCompliance!$BI$2:$BI$455,"*No*")+ COUNTIFS(HCBSCompliance!$I$2:$I$455,$A45, HCBSCompliance!$D$2:$D$455, "028", HCBSCompliance!$G$2:$G$455,"*Submitted*", HCBSCompliance!$BI$2:$BI$455,"*No*") + COUNTIFS(HCBSCompliance!$I$2:$I$455,$A45, HCBSCompliance!$D$2:$D$455, "055", HCBSCompliance!$G$2:$G$455,"*Submitted*", HCBSCompliance!$BI$2:$BI$455,"*No*") + COUNTIFS(HCBSCompliance!$I$2:$I$455,$A45, HCBSCompliance!$D$2:$D$455, "*63*", HCBSCompliance!$G$2:$G$455,"*Submitted*", HCBSCompliance!$BI$2:$BI$455,"*No*") + COUNTIFS(HCBSCompliance!$I$2:$I$455,$A45, HCBSCompliance!$D$2:$D$455, "*475*", HCBSCompliance!$G$2:$G$455,"*Submitted*", HCBSCompliance!$BI$2:$BI$455,"*No*") + COUNTIFS(HCBSCompliance!$I$2:$I$455,$A45, HCBSCompliance!$D$2:$D$455, "*505*", HCBSCompliance!$G$2:$G$455,"*Submitted*", HCBSCompliance!$BI$2:$BI$455,"*No*") + COUNTIFS(HCBSCompliance!$I$2:$I$455,$A45, HCBSCompliance!$D$2:$D$455, "*510*", HCBSCompliance!$G$2:$G$455,"*Submitted*", HCBSCompliance!$BI$2:$BI$455,"*No*") + COUNTIFS(HCBSCompliance!$I$2:$I$455,$A45, HCBSCompliance!$D$2:$D$455, "*515*", HCBSCompliance!$G$2:$G$455,"*Submitted*", HCBSCompliance!$BI$2:$BI$455,"*No*")+ COUNTIFS(HCBSCompliance!$I$2:$I$455,$A45, HCBSCompliance!$D$2:$D$455, "*855*", HCBSCompliance!$G$2:$G$455,"*Submitted*", HCBSCompliance!$BI$2:$BI$455,"*No*")</f>
        <v>12</v>
      </c>
      <c r="K45" s="55">
        <f>COUNTIFS(HCBSCompliance!$I$2:$I$455,$A45, HCBSCompliance!$D$2:$D$455, "028", HCBSCompliance!$G$2:$G$455,"*Completed*", HCBSCompliance!$CK$2:$CK$455,"*No*")   + COUNTIFS(HCBSCompliance!$I$2:$I$455,$A45, HCBSCompliance!$D$2:$D$455, "055", HCBSCompliance!$G$2:$G$455,"*Completed*", HCBSCompliance!$CK$2:$CK$455,"*No*")   + COUNTIFS(HCBSCompliance!$I$2:$I$455,$A45, HCBSCompliance!$D$2:$D$455, "*63*", HCBSCompliance!$G$2:$G$455,"*Completed*", HCBSCompliance!$CK$2:$CK$455,"*No*")   + COUNTIFS(HCBSCompliance!$I$2:$I$455,$A45, HCBSCompliance!$D$2:$D$455, "*475*", HCBSCompliance!$G$2:$G$455,"*Completed*", HCBSCompliance!$CK$2:$CK$455,"*No*")   + COUNTIFS(HCBSCompliance!$I$2:$I$455,$A45, HCBSCompliance!$D$2:$D$455, "*505*", HCBSCompliance!$G$2:$G$455,"*Completed*", HCBSCompliance!$CK$2:$CK$455,"*No*") + COUNTIFS(HCBSCompliance!$I$2:$I$455,$A45, HCBSCompliance!$D$2:$D$455, "*510*", HCBSCompliance!$G$2:$G$455,"*Completed*", HCBSCompliance!$CK$2:$CK$455,"*No*") + COUNTIFS(HCBSCompliance!$I$2:$I$455,$A45, HCBSCompliance!$D$2:$D$455, "*515*", HCBSCompliance!$G$2:$G$455,"*Completed*", HCBSCompliance!$CK$2:$CK$455,"*No*") + COUNTIFS(HCBSCompliance!$I$2:$I$455,$A45, HCBSCompliance!$D$2:$D$455, "*855*", HCBSCompliance!$G$2:$G$455,"*Completed*", HCBSCompliance!$CK$2:$CK$455,"*No*")+ COUNTIFS(HCBSCompliance!$I$2:$I$455,$A45, HCBSCompliance!$D$2:$D$455, "028", HCBSCompliance!$G$2:$G$455,"*Submitted*", HCBSCompliance!$CK$2:$CK$455,"*No*") + COUNTIFS(HCBSCompliance!$I$2:$I$455,$A45, HCBSCompliance!$D$2:$D$455, "055", HCBSCompliance!$G$2:$G$455,"*Submitted*", HCBSCompliance!$CK$2:$CK$455,"*No*") + COUNTIFS(HCBSCompliance!$I$2:$I$455,$A45, HCBSCompliance!$D$2:$D$455, "*63*", HCBSCompliance!$G$2:$G$455,"*Submitted*", HCBSCompliance!$CK$2:$CK$455,"*No*") + COUNTIFS(HCBSCompliance!$I$2:$I$455,$A45, HCBSCompliance!$D$2:$D$455, "*475*", HCBSCompliance!$G$2:$G$455,"*Submitted*", HCBSCompliance!$CK$2:$CK$455,"*No*") + COUNTIFS(HCBSCompliance!$I$2:$I$455,$A45, HCBSCompliance!$D$2:$D$455, "*505*", HCBSCompliance!$G$2:$G$455,"*Submitted*", HCBSCompliance!$CK$2:$CK$455,"*No*") + COUNTIFS(HCBSCompliance!$I$2:$I$455,$A45, HCBSCompliance!$D$2:$D$455, "*510*", HCBSCompliance!$G$2:$G$455,"*Submitted*", HCBSCompliance!$CK$2:$CK$455,"*No*") + COUNTIFS(HCBSCompliance!$I$2:$I$455,$A45, HCBSCompliance!$D$2:$D$455, "*515*", HCBSCompliance!$G$2:$G$455,"*Submitted*", HCBSCompliance!$CK$2:$CK$455,"*No*")+ COUNTIFS(HCBSCompliance!$I$2:$I$455,$A45, HCBSCompliance!$D$2:$D$455, "*855*", HCBSCompliance!$G$2:$G$455,"*Submitted*", HCBSCompliance!$CK$2:$CK$455,"*No*")  + COUNTIFS(HCBSCompliance!$I$2:$I$455,$A45, HCBSCompliance!$D$2:$D$455, "028", HCBSCompliance!$G$2:$G$455,"*Completed*", HCBSCompliance!$CK$2:$CK$455,"*No*")   + COUNTIFS(HCBSCompliance!$I$2:$I$455,$A45, HCBSCompliance!$D$2:$D$455, "055", HCBSCompliance!$G$2:$G$455,"*Completed*", HCBSCompliance!$CK$2:$CK$455,"*No*")   + COUNTIFS(HCBSCompliance!$I$2:$I$455,$A45, HCBSCompliance!$D$2:$D$455, "*63*", HCBSCompliance!$G$2:$G$455,"*Completed*", HCBSCompliance!$CK$2:$CK$455,"*No*")   + COUNTIFS(HCBSCompliance!$I$2:$I$455,$A45, HCBSCompliance!$D$2:$D$455, "*475*", HCBSCompliance!$G$2:$G$455,"*Completed*", HCBSCompliance!$CK$2:$CK$455,"*No*")   + COUNTIFS(HCBSCompliance!$I$2:$I$455,$A45, HCBSCompliance!$D$2:$D$455, "*505*", HCBSCompliance!$G$2:$G$455,"*Completed*", HCBSCompliance!$CK$2:$CK$455,"*No*") + COUNTIFS(HCBSCompliance!$I$2:$I$455,$A45, HCBSCompliance!$D$2:$D$455, "*510*", HCBSCompliance!$G$2:$G$455,"*Completed*", HCBSCompliance!$CK$2:$CK$455,"*No*") + COUNTIFS(HCBSCompliance!$I$2:$I$455,$A45, HCBSCompliance!$D$2:$D$455, "*515*", HCBSCompliance!$G$2:$G$455,"*Completed*", HCBSCompliance!$CK$2:$CK$455,"*No*") + COUNTIFS(HCBSCompliance!$I$2:$I$455,$A45, HCBSCompliance!$D$2:$D$455, "*855*", HCBSCompliance!$G$2:$G$455,"*Completed*", HCBSCompliance!$CK$2:$CK$455,"*No*")+ COUNTIFS(HCBSCompliance!$I$2:$I$455,$A45, HCBSCompliance!$D$2:$D$455, "028", HCBSCompliance!$G$2:$G$455,"*Submitted*", HCBSCompliance!$CK$2:$CK$455,"*No*") + COUNTIFS(HCBSCompliance!$I$2:$I$455,$A45, HCBSCompliance!$D$2:$D$455, "055", HCBSCompliance!$G$2:$G$455,"*Submitted*", HCBSCompliance!$CK$2:$CK$455,"*No*") + COUNTIFS(HCBSCompliance!$I$2:$I$455,$A45, HCBSCompliance!$D$2:$D$455, "*63*", HCBSCompliance!$G$2:$G$455,"*Submitted*", HCBSCompliance!$CK$2:$CK$455,"*No*") + COUNTIFS(HCBSCompliance!$I$2:$I$455,$A45, HCBSCompliance!$D$2:$D$455, "*475*", HCBSCompliance!$G$2:$G$455,"*Submitted*", HCBSCompliance!$CK$2:$CK$455,"*No*") + COUNTIFS(HCBSCompliance!$I$2:$I$455,$A45, HCBSCompliance!$D$2:$D$455, "*505*", HCBSCompliance!$G$2:$G$455,"*Submitted*", HCBSCompliance!$CK$2:$CK$455,"*No*") + COUNTIFS(HCBSCompliance!$I$2:$I$455,$A45, HCBSCompliance!$D$2:$D$455, "*510*", HCBSCompliance!$G$2:$G$455,"*Submitted*", HCBSCompliance!$CK$2:$CK$455,"*No*") + COUNTIFS(HCBSCompliance!$I$2:$I$455,$A45, HCBSCompliance!$D$2:$D$455, "*515*", HCBSCompliance!$G$2:$G$455,"*Submitted*", HCBSCompliance!$CK$2:$CK$455,"*No*")+ COUNTIFS(HCBSCompliance!$I$2:$I$455,$A45, HCBSCompliance!$D$2:$D$455, "*855*", HCBSCompliance!$G$2:$G$455,"*Submitted*", HCBSCompliance!$CK$2:$CK$455,"*No*")</f>
        <v>6</v>
      </c>
      <c r="L45" s="55">
        <f>COUNTIFS(HCBSCompliance!$I$2:$I$455,$A45, HCBSCompliance!$D$2:$D$455, "028", HCBSCompliance!$G$2:$G$455,"*Completed*", HCBSCompliance!$CY$2:$CY$455,"*No*")   + COUNTIFS(HCBSCompliance!$I$2:$I$455,$A45, HCBSCompliance!$D$2:$D$455, "055", HCBSCompliance!$G$2:$G$455,"*Completed*", HCBSCompliance!$CY$2:$CY$455,"*No*")   + COUNTIFS(HCBSCompliance!$I$2:$I$455,$A45, HCBSCompliance!$D$2:$D$455, "*63*", HCBSCompliance!$G$2:$G$455,"*Completed*", HCBSCompliance!$CY$2:$CY$455,"*No*")   + COUNTIFS(HCBSCompliance!$I$2:$I$455,$A45, HCBSCompliance!$D$2:$D$455, "*475*", HCBSCompliance!$G$2:$G$455,"*Completed*", HCBSCompliance!$CY$2:$CY$455,"*No*")   + COUNTIFS(HCBSCompliance!$I$2:$I$455,$A45, HCBSCompliance!$D$2:$D$455, "*505*", HCBSCompliance!$G$2:$G$455,"*Completed*", HCBSCompliance!$CY$2:$CY$455,"*No*") + COUNTIFS(HCBSCompliance!$I$2:$I$455,$A45, HCBSCompliance!$D$2:$D$455, "*510*", HCBSCompliance!$G$2:$G$455,"*Completed*", HCBSCompliance!$CY$2:$CY$455,"*No*") + COUNTIFS(HCBSCompliance!$I$2:$I$455,$A45, HCBSCompliance!$D$2:$D$455, "*515*", HCBSCompliance!$G$2:$G$455,"*Completed*", HCBSCompliance!$CY$2:$CY$455,"*No*") + COUNTIFS(HCBSCompliance!$I$2:$I$455,$A45, HCBSCompliance!$D$2:$D$455, "*855*", HCBSCompliance!$G$2:$G$455,"*Completed*", HCBSCompliance!$CY$2:$CY$455,"*No*")+ COUNTIFS(HCBSCompliance!$I$2:$I$455,$A45, HCBSCompliance!$D$2:$D$455, "028", HCBSCompliance!$G$2:$G$455,"*Submitted*", HCBSCompliance!$CY$2:$CY$455,"*No*") + COUNTIFS(HCBSCompliance!$I$2:$I$455,$A45, HCBSCompliance!$D$2:$D$455, "055", HCBSCompliance!$G$2:$G$455,"*Submitted*", HCBSCompliance!$CY$2:$CY$455,"*No*") + COUNTIFS(HCBSCompliance!$I$2:$I$455,$A45, HCBSCompliance!$D$2:$D$455, "*63*", HCBSCompliance!$G$2:$G$455,"*Submitted*", HCBSCompliance!$CY$2:$CY$455,"*No*") + COUNTIFS(HCBSCompliance!$I$2:$I$455,$A45, HCBSCompliance!$D$2:$D$455, "*475*", HCBSCompliance!$G$2:$G$455,"*Submitted*", HCBSCompliance!$CY$2:$CY$455,"*No*") + COUNTIFS(HCBSCompliance!$I$2:$I$455,$A45, HCBSCompliance!$D$2:$D$455, "*505*", HCBSCompliance!$G$2:$G$455,"*Submitted*", HCBSCompliance!$CY$2:$CY$455,"*No*") + COUNTIFS(HCBSCompliance!$I$2:$I$455,$A45, HCBSCompliance!$D$2:$D$455, "*510*", HCBSCompliance!$G$2:$G$455,"*Submitted*", HCBSCompliance!$CY$2:$CY$455,"*No*") + COUNTIFS(HCBSCompliance!$I$2:$I$455,$A45, HCBSCompliance!$D$2:$D$455, "*515*", HCBSCompliance!$G$2:$G$455,"*Submitted*", HCBSCompliance!$CY$2:$CY$455,"*No*")+ COUNTIFS(HCBSCompliance!$I$2:$I$455,$A45, HCBSCompliance!$D$2:$D$455, "*855*", HCBSCompliance!$G$2:$G$455,"*Submitted*", HCBSCompliance!$CY$2:$CY$455,"*No*")  + COUNTIFS(HCBSCompliance!$I$2:$I$455,$A45, HCBSCompliance!$D$2:$D$455, "028", HCBSCompliance!$G$2:$G$455,"*Completed*", HCBSCompliance!$CY$2:$CY$455,"*No*")   + COUNTIFS(HCBSCompliance!$I$2:$I$455,$A45, HCBSCompliance!$D$2:$D$455, "055", HCBSCompliance!$G$2:$G$455,"*Completed*", HCBSCompliance!$CY$2:$CY$455,"*No*")   + COUNTIFS(HCBSCompliance!$I$2:$I$455,$A45, HCBSCompliance!$D$2:$D$455, "*63*", HCBSCompliance!$G$2:$G$455,"*Completed*", HCBSCompliance!$CY$2:$CY$455,"*No*")   + COUNTIFS(HCBSCompliance!$I$2:$I$455,$A45, HCBSCompliance!$D$2:$D$455, "*475*", HCBSCompliance!$G$2:$G$455,"*Completed*", HCBSCompliance!$CY$2:$CY$455,"*No*")   + COUNTIFS(HCBSCompliance!$I$2:$I$455,$A45, HCBSCompliance!$D$2:$D$455, "*505*", HCBSCompliance!$G$2:$G$455,"*Completed*", HCBSCompliance!$CY$2:$CY$455,"*No*") + COUNTIFS(HCBSCompliance!$I$2:$I$455,$A45, HCBSCompliance!$D$2:$D$455, "*510*", HCBSCompliance!$G$2:$G$455,"*Completed*", HCBSCompliance!$CY$2:$CY$455,"*No*") + COUNTIFS(HCBSCompliance!$I$2:$I$455,$A45, HCBSCompliance!$D$2:$D$455, "*515*", HCBSCompliance!$G$2:$G$455,"*Completed*", HCBSCompliance!$CY$2:$CY$455,"*No*") + COUNTIFS(HCBSCompliance!$I$2:$I$455,$A45, HCBSCompliance!$D$2:$D$455, "*855*", HCBSCompliance!$G$2:$G$455,"*Completed*", HCBSCompliance!$CY$2:$CY$455,"*No*")+ COUNTIFS(HCBSCompliance!$I$2:$I$455,$A45, HCBSCompliance!$D$2:$D$455, "028", HCBSCompliance!$G$2:$G$455,"*Submitted*", HCBSCompliance!$CY$2:$CY$455,"*No*") + COUNTIFS(HCBSCompliance!$I$2:$I$455,$A45, HCBSCompliance!$D$2:$D$455, "055", HCBSCompliance!$G$2:$G$455,"*Submitted*", HCBSCompliance!$CY$2:$CY$455,"*No*") + COUNTIFS(HCBSCompliance!$I$2:$I$455,$A45, HCBSCompliance!$D$2:$D$455, "*63*", HCBSCompliance!$G$2:$G$455,"*Submitted*", HCBSCompliance!$CY$2:$CY$455,"*No*") + COUNTIFS(HCBSCompliance!$I$2:$I$455,$A45, HCBSCompliance!$D$2:$D$455, "*475*", HCBSCompliance!$G$2:$G$455,"*Submitted*", HCBSCompliance!$CY$2:$CY$455,"*No*") + COUNTIFS(HCBSCompliance!$I$2:$I$455,$A45, HCBSCompliance!$D$2:$D$455, "*505*", HCBSCompliance!$G$2:$G$455,"*Submitted*", HCBSCompliance!$CY$2:$CY$455,"*No*") + COUNTIFS(HCBSCompliance!$I$2:$I$455,$A45, HCBSCompliance!$D$2:$D$455, "*510*", HCBSCompliance!$G$2:$G$455,"*Submitted*", HCBSCompliance!$CY$2:$CY$455,"*No*") + COUNTIFS(HCBSCompliance!$I$2:$I$455,$A45, HCBSCompliance!$D$2:$D$455, "*515*", HCBSCompliance!$G$2:$G$455,"*Submitted*", HCBSCompliance!$CY$2:$CY$455,"*No*")+ COUNTIFS(HCBSCompliance!$I$2:$I$455,$A45, HCBSCompliance!$D$2:$D$455, "*855*", HCBSCompliance!$G$2:$G$455,"*Submitted*", HCBSCompliance!$CY$2:$CY$455,"*No*")</f>
        <v>10</v>
      </c>
      <c r="M45" s="55">
        <f>COUNTIFS(HCBSCompliance!$I$2:$I$455,$A45, HCBSCompliance!$D$2:$D$455, "028", HCBSCompliance!$G$2:$G$455,"*Completed*", HCBSCompliance!$DI$2:$DI$455,"*No*")   + COUNTIFS(HCBSCompliance!$I$2:$I$455,$A45, HCBSCompliance!$D$2:$D$455, "055", HCBSCompliance!$G$2:$G$455,"*Completed*", HCBSCompliance!$DI$2:$DI$455,"*No*")   + COUNTIFS(HCBSCompliance!$I$2:$I$455,$A45, HCBSCompliance!$D$2:$D$455, "*63*", HCBSCompliance!$G$2:$G$455,"*Completed*", HCBSCompliance!$DI$2:$DI$455,"*No*")   + COUNTIFS(HCBSCompliance!$I$2:$I$455,$A45, HCBSCompliance!$D$2:$D$455, "*475*", HCBSCompliance!$G$2:$G$455,"*Completed*", HCBSCompliance!$DI$2:$DI$455,"*No*")   + COUNTIFS(HCBSCompliance!$I$2:$I$455,$A45, HCBSCompliance!$D$2:$D$455, "*505*", HCBSCompliance!$G$2:$G$455,"*Completed*", HCBSCompliance!$DI$2:$DI$455,"*No*") + COUNTIFS(HCBSCompliance!$I$2:$I$455,$A45, HCBSCompliance!$D$2:$D$455, "*510*", HCBSCompliance!$G$2:$G$455,"*Completed*", HCBSCompliance!$DI$2:$DI$455,"*No*") + COUNTIFS(HCBSCompliance!$I$2:$I$455,$A45, HCBSCompliance!$D$2:$D$455, "*515*", HCBSCompliance!$G$2:$G$455,"*Completed*", HCBSCompliance!$DI$2:$DI$455,"*No*") + COUNTIFS(HCBSCompliance!$I$2:$I$455,$A45, HCBSCompliance!$D$2:$D$455, "*855*", HCBSCompliance!$G$2:$G$455,"*Completed*", HCBSCompliance!$DI$2:$DI$455,"*No*")+ COUNTIFS(HCBSCompliance!$I$2:$I$455,$A45, HCBSCompliance!$D$2:$D$455, "028", HCBSCompliance!$G$2:$G$455,"*Submitted*", HCBSCompliance!$DI$2:$DI$455,"*No*") + COUNTIFS(HCBSCompliance!$I$2:$I$455,$A45, HCBSCompliance!$D$2:$D$455, "055", HCBSCompliance!$G$2:$G$455,"*Submitted*", HCBSCompliance!$DI$2:$DI$455,"*No*") + COUNTIFS(HCBSCompliance!$I$2:$I$455,$A45, HCBSCompliance!$D$2:$D$455, "*63*", HCBSCompliance!$G$2:$G$455,"*Submitted*", HCBSCompliance!$DI$2:$DI$455,"*No*") + COUNTIFS(HCBSCompliance!$I$2:$I$455,$A45, HCBSCompliance!$D$2:$D$455, "*475*", HCBSCompliance!$G$2:$G$455,"*Submitted*", HCBSCompliance!$DI$2:$DI$455,"*No*") + COUNTIFS(HCBSCompliance!$I$2:$I$455,$A45, HCBSCompliance!$D$2:$D$455, "*505*", HCBSCompliance!$G$2:$G$455,"*Submitted*", HCBSCompliance!$DI$2:$DI$455,"*No*") + COUNTIFS(HCBSCompliance!$I$2:$I$455,$A45, HCBSCompliance!$D$2:$D$455, "*510*", HCBSCompliance!$G$2:$G$455,"*Submitted*", HCBSCompliance!$DI$2:$DI$455,"*No*") + COUNTIFS(HCBSCompliance!$I$2:$I$455,$A45, HCBSCompliance!$D$2:$D$455, "*515*", HCBSCompliance!$G$2:$G$455,"*Submitted*", HCBSCompliance!$DI$2:$DI$455,"*No*")+ COUNTIFS(HCBSCompliance!$I$2:$I$455,$A45, HCBSCompliance!$D$2:$D$455, "*855*", HCBSCompliance!$G$2:$G$455,"*Submitted*", HCBSCompliance!$DI$2:$DI$455,"*No*")  + COUNTIFS(HCBSCompliance!$I$2:$I$455,$A45, HCBSCompliance!$D$2:$D$455, "028", HCBSCompliance!$G$2:$G$455,"*Completed*", HCBSCompliance!$DI$2:$DI$455,"*No*")   + COUNTIFS(HCBSCompliance!$I$2:$I$455,$A45, HCBSCompliance!$D$2:$D$455, "055", HCBSCompliance!$G$2:$G$455,"*Completed*", HCBSCompliance!$DI$2:$DI$455,"*No*")   + COUNTIFS(HCBSCompliance!$I$2:$I$455,$A45, HCBSCompliance!$D$2:$D$455, "*63*", HCBSCompliance!$G$2:$G$455,"*Completed*", HCBSCompliance!$DI$2:$DI$455,"*No*")   + COUNTIFS(HCBSCompliance!$I$2:$I$455,$A45, HCBSCompliance!$D$2:$D$455, "*475*", HCBSCompliance!$G$2:$G$455,"*Completed*", HCBSCompliance!$DI$2:$DI$455,"*No*")   + COUNTIFS(HCBSCompliance!$I$2:$I$455,$A45, HCBSCompliance!$D$2:$D$455, "*505*", HCBSCompliance!$G$2:$G$455,"*Completed*", HCBSCompliance!$DI$2:$DI$455,"*No*") + COUNTIFS(HCBSCompliance!$I$2:$I$455,$A45, HCBSCompliance!$D$2:$D$455, "*510*", HCBSCompliance!$G$2:$G$455,"*Completed*", HCBSCompliance!$DI$2:$DI$455,"*No*") + COUNTIFS(HCBSCompliance!$I$2:$I$455,$A45, HCBSCompliance!$D$2:$D$455, "*515*", HCBSCompliance!$G$2:$G$455,"*Completed*", HCBSCompliance!$DI$2:$DI$455,"*No*") + COUNTIFS(HCBSCompliance!$I$2:$I$455,$A45, HCBSCompliance!$D$2:$D$455, "*855*", HCBSCompliance!$G$2:$G$455,"*Completed*", HCBSCompliance!$DI$2:$DI$455,"*No*")+ COUNTIFS(HCBSCompliance!$I$2:$I$455,$A45, HCBSCompliance!$D$2:$D$455, "028", HCBSCompliance!$G$2:$G$455,"*Submitted*", HCBSCompliance!$DI$2:$DI$455,"*No*") + COUNTIFS(HCBSCompliance!$I$2:$I$455,$A45, HCBSCompliance!$D$2:$D$455, "055", HCBSCompliance!$G$2:$G$455,"*Submitted*", HCBSCompliance!$DI$2:$DI$455,"*No*") + COUNTIFS(HCBSCompliance!$I$2:$I$455,$A45, HCBSCompliance!$D$2:$D$455, "*63*", HCBSCompliance!$G$2:$G$455,"*Submitted*", HCBSCompliance!$DI$2:$DI$455,"*No*") + COUNTIFS(HCBSCompliance!$I$2:$I$455,$A45, HCBSCompliance!$D$2:$D$455, "*475*", HCBSCompliance!$G$2:$G$455,"*Submitted*", HCBSCompliance!$DI$2:$DI$455,"*No*") + COUNTIFS(HCBSCompliance!$I$2:$I$455,$A45, HCBSCompliance!$D$2:$D$455, "*505*", HCBSCompliance!$G$2:$G$455,"*Submitted*", HCBSCompliance!$DI$2:$DI$455,"*No*") + COUNTIFS(HCBSCompliance!$I$2:$I$455,$A45, HCBSCompliance!$D$2:$D$455, "*510*", HCBSCompliance!$G$2:$G$455,"*Submitted*", HCBSCompliance!$DI$2:$DI$455,"*No*") + COUNTIFS(HCBSCompliance!$I$2:$I$455,$A45, HCBSCompliance!$D$2:$D$455, "*515*", HCBSCompliance!$G$2:$G$455,"*Submitted*", HCBSCompliance!$DI$2:$DI$455,"*No*")+ COUNTIFS(HCBSCompliance!$I$2:$I$455,$A45, HCBSCompliance!$D$2:$D$455, "*855*", HCBSCompliance!$G$2:$G$455,"*Submitted*", HCBSCompliance!$DI$2:$DI$455,"*No*")</f>
        <v>6</v>
      </c>
    </row>
    <row r="46" spans="1:13" hidden="1" x14ac:dyDescent="0.2">
      <c r="A46" s="54" t="s">
        <v>290</v>
      </c>
      <c r="B46" s="55">
        <f>COUNTIFS(HCBSCompliance!$I$2:$I$455,$A46, HCBSCompliance!$D$2:$D$455, "028")  +COUNTIFS(HCBSCompliance!$I$2:$I$455,$A46, HCBSCompliance!$D$2:$D$455, "055")  +COUNTIFS(HCBSCompliance!$I$2:$I$455,$A46, HCBSCompliance!$D$2:$D$455, "*63*")  +COUNTIFS(HCBSCompliance!$I$2:$I$455,$A46, HCBSCompliance!$D$2:$D$455, "*475*")  +COUNTIFS(HCBSCompliance!$I$2:$I$455,$A46, HCBSCompliance!$D$2:$D$455, "*505*")  +COUNTIFS(HCBSCompliance!$I$2:$I$455,$A46, HCBSCompliance!$D$2:$D$455, "*510*")  +COUNTIFS(HCBSCompliance!$I$2:$I$455,$A46, HCBSCompliance!$D$2:$D$455, "*515*") +COUNTIFS(HCBSCompliance!$I$2:$I$455,$A46, HCBSCompliance!$D$2:$D$455, "*855*")</f>
        <v>0</v>
      </c>
      <c r="C46" s="55">
        <f>COUNTIFS(HCBSCompliance!$I$2:$I$455,$A46, HCBSCompliance!$D$2:$D$455, "028", HCBSCompliance!$G$2:$G$455,"*Completed*")  +COUNTIFS(HCBSCompliance!$I$2:$I$455,$A46, HCBSCompliance!$D$2:$D$455, "055", HCBSCompliance!$G$2:$G$455,"*Completed*")  +COUNTIFS(HCBSCompliance!$I$2:$I$455,$A46, HCBSCompliance!$D$2:$D$455, "*63*", HCBSCompliance!$G$2:$G$455,"*Completed*")  +COUNTIFS(HCBSCompliance!$I$2:$I$455,$A46, HCBSCompliance!$D$2:$D$455, "*475*", HCBSCompliance!$G$2:$G$455,"*Completed*")  +COUNTIFS(HCBSCompliance!$I$2:$I$455,$A46, HCBSCompliance!$D$2:$D$455, "*505*", HCBSCompliance!$G$2:$G$455,"*Completed*")  +COUNTIFS(HCBSCompliance!$I$2:$I$455,$A46, HCBSCompliance!$D$2:$D$455, "*510*", HCBSCompliance!$G$2:$G$455,"*Completed*")  +COUNTIFS(HCBSCompliance!$I$2:$I$455,$A46, HCBSCompliance!$D$2:$D$455, "*515*", HCBSCompliance!$G$2:$G$455,"*Completed*")  +COUNTIFS(HCBSCompliance!$I$2:$I$455,$A46, HCBSCompliance!$D$2:$D$455, "*855*", HCBSCompliance!$G$2:$G$455,"*Completed*")+COUNTIFS(HCBSCompliance!$I$2:$I$455,$A46, HCBSCompliance!$D$2:$D$455, "028", HCBSCompliance!$G$2:$G$455,"*Submitted*")  +COUNTIFS(HCBSCompliance!$I$2:$I$455,$A46, HCBSCompliance!$D$2:$D$455, "055", HCBSCompliance!$G$2:$G$455,"*Submitted*")  +COUNTIFS(HCBSCompliance!$I$2:$I$455,$A46, HCBSCompliance!$D$2:$D$455, "*63*", HCBSCompliance!$G$2:$G$455,"*Submitted*")  +COUNTIFS(HCBSCompliance!$I$2:$I$455,$A46, HCBSCompliance!$D$2:$D$455, "*475*", HCBSCompliance!$G$2:$G$455,"*Submitted*")  +COUNTIFS(HCBSCompliance!$I$2:$I$455,$A46, HCBSCompliance!$D$2:$D$455, "*505*", HCBSCompliance!$G$2:$G$455,"*Submitted*")  +COUNTIFS(HCBSCompliance!$I$2:$I$455,$A46, HCBSCompliance!$D$2:$D$455, "*510*", HCBSCompliance!$G$2:$G$455,"*Submitted*")  +COUNTIFS(HCBSCompliance!$I$2:$I$455,$A46, HCBSCompliance!$D$2:$D$455, "*515*", HCBSCompliance!$G$2:$G$455,"*Submitted*")  +COUNTIFS(HCBSCompliance!$I$2:$I$455,$A46, HCBSCompliance!$D$2:$D$455, "*855*", HCBSCompliance!$G$2:$G$455,"*Submitted*")</f>
        <v>0</v>
      </c>
      <c r="D46" s="56" t="str">
        <f t="shared" si="2"/>
        <v>n/a</v>
      </c>
      <c r="E46" s="56" t="str">
        <f>IFERROR((COUNTIFS(HCBSCompliance!$I$2:$I$455,$A46, HCBSCompliance!$D$2:$D$455, "028", HCBSCompliance!$FA$2:$FA$455,"*no*", HCBSCompliance!$G$2:$G$455, "*Completed*") + COUNTIFS(HCBSCompliance!$I$2:$I$455,$A46, HCBSCompliance!$D$2:$D$455, "055", HCBSCompliance!$FA$2:$FA$455,"*no*", HCBSCompliance!$G$2:$G$455, "*Completed*") + COUNTIFS(HCBSCompliance!$I$2:$I$455,$A46, HCBSCompliance!$D$2:$D$455, "*63*", HCBSCompliance!$FA$2:$FA$455,"*no*", HCBSCompliance!$G$2:$G$455, "*Completed*") + COUNTIFS(HCBSCompliance!$I$2:$I$455,$A46, HCBSCompliance!$D$2:$D$455, "*475*", HCBSCompliance!$FA$2:$FA$455,"*no*", HCBSCompliance!$G$2:$G$455, "*Completed*") + COUNTIFS(HCBSCompliance!$I$2:$I$455,$A46, HCBSCompliance!$D$2:$D$455, "*505*", HCBSCompliance!$FA$2:$FA$455,"*no*", HCBSCompliance!$G$2:$G$455, "*Completed*") + COUNTIFS(HCBSCompliance!$I$2:$I$455,$A46, HCBSCompliance!$D$2:$D$455, "*510*", HCBSCompliance!$FA$2:$FA$455,"*no*", HCBSCompliance!$G$2:$G$455, "*Completed*") + COUNTIFS(HCBSCompliance!$I$2:$I$455,$A46, HCBSCompliance!$D$2:$D$455, "*515*", HCBSCompliance!$FA$2:$FA$455,"*no*", HCBSCompliance!$G$2:$G$455, "*Completed*") + COUNTIFS(HCBSCompliance!$I$2:$I$455,$A46, HCBSCompliance!$D$2:$D$455, "*855*", HCBSCompliance!$FA$2:$FA$455,"*no*", HCBSCompliance!$G$2:$G$455, "*Completed*") +COUNTIFS(HCBSCompliance!$I$2:$I$455,$A46, HCBSCompliance!$D$2:$D$455, "028", HCBSCompliance!$FA$2:$FA$455,"*no*", HCBSCompliance!$G$2:$G$455, "*Submitted*") + COUNTIFS(HCBSCompliance!$I$2:$I$455,$A46, HCBSCompliance!$D$2:$D$455, "055", HCBSCompliance!$FA$2:$FA$455,"*no*", HCBSCompliance!$G$2:$G$455, "*Submitted*") + COUNTIFS(HCBSCompliance!$I$2:$I$455,$A46, HCBSCompliance!$D$2:$D$455, "*63*", HCBSCompliance!$FA$2:$FA$455,"*no*", HCBSCompliance!$G$2:$G$455, "*Submitted*") + COUNTIFS(HCBSCompliance!$I$2:$I$455,$A46, HCBSCompliance!$D$2:$D$455, "*475*", HCBSCompliance!$FA$2:$FA$455,"*no*", HCBSCompliance!$G$2:$G$455, "*Submitted*") + COUNTIFS(HCBSCompliance!$I$2:$I$455,$A46, HCBSCompliance!$D$2:$D$455, "*505*", HCBSCompliance!$FA$2:$FA$455,"*no*", HCBSCompliance!$G$2:$G$455, "*Submitted*") + COUNTIFS(HCBSCompliance!$I$2:$I$455,$A46, HCBSCompliance!$D$2:$D$455, "*510*", HCBSCompliance!$FA$2:$FA$455,"*no*", HCBSCompliance!$G$2:$G$455, "*Submitted*") + COUNTIFS(HCBSCompliance!$I$2:$I$455,$A46, HCBSCompliance!$D$2:$D$455, "*515*", HCBSCompliance!$FA$2:$FA$455,"*no*", HCBSCompliance!$G$2:$G$455, "*Submitted*") + COUNTIFS(HCBSCompliance!$I$2:$I$455,$A46, HCBSCompliance!$D$2:$D$455, "*855*", HCBSCompliance!$FA$2:$FA$455,"*no*", HCBSCompliance!$G$2:$G$455, "*Submitted*") ) / $C46, "n/a")</f>
        <v>n/a</v>
      </c>
      <c r="F46" s="56" t="str">
        <f>IFERROR((COUNTIFS(HCBSCompliance!$I$2:$I$455,$A46, HCBSCompliance!$D$2:$D$455, "028", HCBSCompliance!$FA$2:$FA$455,"*yes*", HCBSCompliance!$G$2:$G$455, "*Completed*") + COUNTIFS(HCBSCompliance!$I$2:$I$455,$A46, HCBSCompliance!$D$2:$D$455, "055", HCBSCompliance!$FA$2:$FA$455,"*yes*", HCBSCompliance!$G$2:$G$455, "*Completed*") + COUNTIFS(HCBSCompliance!$I$2:$I$455,$A46, HCBSCompliance!$D$2:$D$455, "*63*", HCBSCompliance!$FA$2:$FA$455,"*yes*", HCBSCompliance!$G$2:$G$455, "*Completed*") + COUNTIFS(HCBSCompliance!$I$2:$I$455,$A46, HCBSCompliance!$D$2:$D$455, "*475*", HCBSCompliance!$FA$2:$FA$455,"*yes*", HCBSCompliance!$G$2:$G$455, "*Completed*") + COUNTIFS(HCBSCompliance!$I$2:$I$455,$A46, HCBSCompliance!$D$2:$D$455, "*505*", HCBSCompliance!$FA$2:$FA$455,"*yes*", HCBSCompliance!$G$2:$G$455, "*Completed*") + COUNTIFS(HCBSCompliance!$I$2:$I$455,$A46, HCBSCompliance!$D$2:$D$455, "*510*", HCBSCompliance!$FA$2:$FA$455,"*yes*", HCBSCompliance!$G$2:$G$455, "*Completed*") + COUNTIFS(HCBSCompliance!$I$2:$I$455,$A46, HCBSCompliance!$D$2:$D$455, "*515*", HCBSCompliance!$FA$2:$FA$455,"*yes*", HCBSCompliance!$G$2:$G$455, "*Completed*") + COUNTIFS(HCBSCompliance!$I$2:$I$455,$A46, HCBSCompliance!$D$2:$D$455, "*855*", HCBSCompliance!$FA$2:$FA$455,"*yes*", HCBSCompliance!$G$2:$G$455, "*Completed*") +COUNTIFS(HCBSCompliance!$I$2:$I$455,$A46, HCBSCompliance!$D$2:$D$455, "028", HCBSCompliance!$FA$2:$FA$455,"*yes*", HCBSCompliance!$G$2:$G$455, "*Submitted*") + COUNTIFS(HCBSCompliance!$I$2:$I$455,$A46, HCBSCompliance!$D$2:$D$455, "055", HCBSCompliance!$FA$2:$FA$455,"*yes*", HCBSCompliance!$G$2:$G$455, "*Submitted*") + COUNTIFS(HCBSCompliance!$I$2:$I$455,$A46, HCBSCompliance!$D$2:$D$455, "*63*", HCBSCompliance!$FA$2:$FA$455,"*yes*", HCBSCompliance!$G$2:$G$455, "*Submitted*") + COUNTIFS(HCBSCompliance!$I$2:$I$455,$A46, HCBSCompliance!$D$2:$D$455, "*475*", HCBSCompliance!$FA$2:$FA$455,"*yes*", HCBSCompliance!$G$2:$G$455, "*Submitted*") + COUNTIFS(HCBSCompliance!$I$2:$I$455,$A46, HCBSCompliance!$D$2:$D$455, "*505*", HCBSCompliance!$FA$2:$FA$455,"*yes*", HCBSCompliance!$G$2:$G$455, "*Submitted*") + COUNTIFS(HCBSCompliance!$I$2:$I$455,$A46, HCBSCompliance!$D$2:$D$455, "*510*", HCBSCompliance!$FA$2:$FA$455,"*yes*", HCBSCompliance!$G$2:$G$455, "*Submitted*") + COUNTIFS(HCBSCompliance!$I$2:$I$455,$A46, HCBSCompliance!$D$2:$D$455, "*515*", HCBSCompliance!$FA$2:$FA$455,"*yes*", HCBSCompliance!$G$2:$G$455, "*Submitted*") + COUNTIFS(HCBSCompliance!$I$2:$I$455,$A46, HCBSCompliance!$D$2:$D$455, "*855*", HCBSCompliance!$FA$2:$FA$455,"*yes*", HCBSCompliance!$G$2:$G$455, "*Submitted*") ) / $C46, "n/a")</f>
        <v>n/a</v>
      </c>
      <c r="G46" s="56" t="str">
        <f>IFERROR((COUNTIFS(HCBSCompliance!$D$2:$D$455, "028", HCBSCompliance!$I$2:$I$455, $A46, HCBSCompliance!$G$2:$G$455, "*Completed*", HCBSCompliance!$FE$2:$FE$455, "TRUE") + COUNTIFS(HCBSCompliance!$D$2:$D$455, "055", HCBSCompliance!$I$2:$I$455, $A46, HCBSCompliance!$G$2:$G$455, "*Completed*", HCBSCompliance!$FE$2:$FE$455, "TRUE") + COUNTIFS(HCBSCompliance!$D$2:$D$455, "*63*", HCBSCompliance!$I$2:$I$455, $A46, HCBSCompliance!$G$2:$G$455, "*Completed*", HCBSCompliance!$FE$2:$FE$455, "TRUE") + COUNTIFS(HCBSCompliance!$D$2:$D$455, "*475*", HCBSCompliance!$I$2:$I$455, $A46, HCBSCompliance!$G$2:$G$455, "*Completed*", HCBSCompliance!$FE$2:$FE$455, "TRUE") + COUNTIFS(HCBSCompliance!$D$2:$D$455, "*505*", HCBSCompliance!$I$2:$I$455, $A46, HCBSCompliance!$G$2:$G$455, "*Completed*", HCBSCompliance!$FE$2:$FE$455, "TRUE") + COUNTIFS(HCBSCompliance!$D$2:$D$455, "*510*", HCBSCompliance!$I$2:$I$455, $A46, HCBSCompliance!$G$2:$G$455, "*Completed*", HCBSCompliance!$FE$2:$FE$455, "TRUE") + COUNTIFS(HCBSCompliance!$D$2:$D$455, "*515*", HCBSCompliance!$I$2:$I$455, $A46, HCBSCompliance!$G$2:$G$455, "*Completed*", HCBSCompliance!$FE$2:$FE$455, "TRUE") + COUNTIFS(HCBSCompliance!$D$2:$D$455, "*855*", HCBSCompliance!$I$2:$I$455, $A46, HCBSCompliance!$G$2:$G$455, "*Submitted*", HCBSCompliance!$FE$2:$FE$455, "TRUE") +COUNTIFS(HCBSCompliance!$D$2:$D$455, "028", HCBSCompliance!$I$2:$I$455, $A46, HCBSCompliance!$G$2:$G$455, "*Submitted*", HCBSCompliance!$FE$2:$FE$455, "TRUE") + COUNTIFS(HCBSCompliance!$D$2:$D$455, "055", HCBSCompliance!$I$2:$I$455, $A46, HCBSCompliance!$G$2:$G$455, "*Submitted*", HCBSCompliance!$FE$2:$FE$455, "TRUE") + COUNTIFS(HCBSCompliance!$D$2:$D$455, "*63*", HCBSCompliance!$I$2:$I$455, $A46, HCBSCompliance!$G$2:$G$455, "*Submitted*", HCBSCompliance!$FE$2:$FE$455, "TRUE") + COUNTIFS(HCBSCompliance!$D$2:$D$455, "*475*", HCBSCompliance!$I$2:$I$455, $A46, HCBSCompliance!$G$2:$G$455, "*Submitted*", HCBSCompliance!$FE$2:$FE$455, "TRUE") + COUNTIFS(HCBSCompliance!$D$2:$D$455, "*505*", HCBSCompliance!$I$2:$I$455, $A46, HCBSCompliance!$G$2:$G$455, "*Submitted*", HCBSCompliance!$FE$2:$FE$455, "TRUE") + COUNTIFS(HCBSCompliance!$D$2:$D$455, "*510*", HCBSCompliance!$I$2:$I$455, $A46, HCBSCompliance!$G$2:$G$455, "*Submitted*", HCBSCompliance!$FE$2:$FE$455, "TRUE") + COUNTIFS(HCBSCompliance!$D$2:$D$455, "*515*", HCBSCompliance!$I$2:$I$455, $A46, HCBSCompliance!$G$2:$G$455, "*Submitted*", HCBSCompliance!$FE$2:$FE$455, "TRUE") + COUNTIFS(HCBSCompliance!$D$2:$D$455, "*855*", HCBSCompliance!$I$2:$I$455, $A46, HCBSCompliance!$G$2:$G$455, "*Submitted*", HCBSCompliance!$FE$2:$FE$455, "TRUE"))    /  $C46, "n/a")</f>
        <v>n/a</v>
      </c>
      <c r="H46" s="56"/>
      <c r="I46" s="55">
        <f>COUNTIFS(HCBSCompliance!$I$2:$I$455,$A46, HCBSCompliance!$D$2:$D$455, "028", HCBSCompliance!$G$2:$G$455,"*Completed*", HCBSCompliance!$BC$2:$BC$455,"*Partially*")   + COUNTIFS(HCBSCompliance!$I$2:$I$455,$A46, HCBSCompliance!$D$2:$D$455, "055", HCBSCompliance!$G$2:$G$455,"*Completed*", HCBSCompliance!$BC$2:$BC$455,"*Partially*")   + COUNTIFS(HCBSCompliance!$I$2:$I$455,$A46, HCBSCompliance!$D$2:$D$455, "*63*", HCBSCompliance!$G$2:$G$455,"*Completed*", HCBSCompliance!$BC$2:$BC$455,"*Partially*")   + COUNTIFS(HCBSCompliance!$I$2:$I$455,$A46, HCBSCompliance!$D$2:$D$455, "*475*", HCBSCompliance!$G$2:$G$455,"*Completed*", HCBSCompliance!$BC$2:$BC$455,"*Partially*")   + COUNTIFS(HCBSCompliance!$I$2:$I$455,$A46, HCBSCompliance!$D$2:$D$455, "*505*", HCBSCompliance!$G$2:$G$455,"*Completed*", HCBSCompliance!$BC$2:$BC$455,"*Partially*") + COUNTIFS(HCBSCompliance!$I$2:$I$455,$A46, HCBSCompliance!$D$2:$D$455, "*510*", HCBSCompliance!$G$2:$G$455,"*Completed*", HCBSCompliance!$BC$2:$BC$455,"*Partially*") + COUNTIFS(HCBSCompliance!$I$2:$I$455,$A46, HCBSCompliance!$D$2:$D$455, "*515*", HCBSCompliance!$G$2:$G$455,"*Completed*", HCBSCompliance!$BC$2:$BC$455,"*Partially*") + COUNTIFS(HCBSCompliance!$I$2:$I$455,$A46, HCBSCompliance!$D$2:$D$455, "*855*", HCBSCompliance!$G$2:$G$455,"*Completed*", HCBSCompliance!$BC$2:$BC$455,"*Partially*")+ COUNTIFS(HCBSCompliance!$I$2:$I$455,$A46, HCBSCompliance!$D$2:$D$455, "028", HCBSCompliance!$G$2:$G$455,"*Submitted*", HCBSCompliance!$BC$2:$BC$455,"*Partially*") + COUNTIFS(HCBSCompliance!$I$2:$I$455,$A46, HCBSCompliance!$D$2:$D$455, "055", HCBSCompliance!$G$2:$G$455,"*Submitted*", HCBSCompliance!$BC$2:$BC$455,"*Partially*") + COUNTIFS(HCBSCompliance!$I$2:$I$455,$A46, HCBSCompliance!$D$2:$D$455, "*63*", HCBSCompliance!$G$2:$G$455,"*Submitted*", HCBSCompliance!$BC$2:$BC$455,"*Partially*") + COUNTIFS(HCBSCompliance!$I$2:$I$455,$A46, HCBSCompliance!$D$2:$D$455, "*475*", HCBSCompliance!$G$2:$G$455,"*Submitted*", HCBSCompliance!$BC$2:$BC$455,"*Partially*") + COUNTIFS(HCBSCompliance!$I$2:$I$455,$A46, HCBSCompliance!$D$2:$D$455, "*505*", HCBSCompliance!$G$2:$G$455,"*Submitted*", HCBSCompliance!$BC$2:$BC$455,"*Partially*") + COUNTIFS(HCBSCompliance!$I$2:$I$455,$A46, HCBSCompliance!$D$2:$D$455, "*510*", HCBSCompliance!$G$2:$G$455,"*Submitted*", HCBSCompliance!$BC$2:$BC$455,"*Partially*") + COUNTIFS(HCBSCompliance!$I$2:$I$455,$A46, HCBSCompliance!$D$2:$D$455, "*515*", HCBSCompliance!$G$2:$G$455,"*Submitted*", HCBSCompliance!$BC$2:$BC$455,"*Partially*")+ COUNTIFS(HCBSCompliance!$I$2:$I$455,$A46, HCBSCompliance!$D$2:$D$455, "*855*", HCBSCompliance!$G$2:$G$455,"*Submitted*", HCBSCompliance!$BC$2:$BC$455,"*Partially*")  + COUNTIFS(HCBSCompliance!$I$2:$I$455,$A46, HCBSCompliance!$D$2:$D$455, "028", HCBSCompliance!$G$2:$G$455,"*Completed*", HCBSCompliance!$BC$2:$BC$455,"*NotMet*")   + COUNTIFS(HCBSCompliance!$I$2:$I$455,$A46, HCBSCompliance!$D$2:$D$455, "055", HCBSCompliance!$G$2:$G$455,"*Completed*", HCBSCompliance!$BC$2:$BC$455,"*NotMet*")   + COUNTIFS(HCBSCompliance!$I$2:$I$455,$A46, HCBSCompliance!$D$2:$D$455, "*63*", HCBSCompliance!$G$2:$G$455,"*Completed*", HCBSCompliance!$BC$2:$BC$455,"*NotMet*")   + COUNTIFS(HCBSCompliance!$I$2:$I$455,$A46, HCBSCompliance!$D$2:$D$455, "*475*", HCBSCompliance!$G$2:$G$455,"*Completed*", HCBSCompliance!$BC$2:$BC$455,"*NotMet*")   + COUNTIFS(HCBSCompliance!$I$2:$I$455,$A46, HCBSCompliance!$D$2:$D$455, "*505*", HCBSCompliance!$G$2:$G$455,"*Completed*", HCBSCompliance!$BC$2:$BC$455,"*NotMet*") + COUNTIFS(HCBSCompliance!$I$2:$I$455,$A46, HCBSCompliance!$D$2:$D$455, "*510*", HCBSCompliance!$G$2:$G$455,"*Completed*", HCBSCompliance!$BC$2:$BC$455,"*NotMet*") + COUNTIFS(HCBSCompliance!$I$2:$I$455,$A46, HCBSCompliance!$D$2:$D$455, "*515*", HCBSCompliance!$G$2:$G$455,"*Completed*", HCBSCompliance!$BC$2:$BC$455,"*NotMet*") + COUNTIFS(HCBSCompliance!$I$2:$I$455,$A46, HCBSCompliance!$D$2:$D$455, "*855*", HCBSCompliance!$G$2:$G$455,"*Completed*", HCBSCompliance!$BC$2:$BC$455,"*NotMet*")+ COUNTIFS(HCBSCompliance!$I$2:$I$455,$A46, HCBSCompliance!$D$2:$D$455, "028", HCBSCompliance!$G$2:$G$455,"*Submitted*", HCBSCompliance!$BC$2:$BC$455,"*NotMet*") + COUNTIFS(HCBSCompliance!$I$2:$I$455,$A46, HCBSCompliance!$D$2:$D$455, "055", HCBSCompliance!$G$2:$G$455,"*Submitted*", HCBSCompliance!$BC$2:$BC$455,"*NotMet*") + COUNTIFS(HCBSCompliance!$I$2:$I$455,$A46, HCBSCompliance!$D$2:$D$455, "*63*", HCBSCompliance!$G$2:$G$455,"*Submitted*", HCBSCompliance!$BC$2:$BC$455,"*NotMet*") + COUNTIFS(HCBSCompliance!$I$2:$I$455,$A46, HCBSCompliance!$D$2:$D$455, "*475*", HCBSCompliance!$G$2:$G$455,"*Submitted*", HCBSCompliance!$BC$2:$BC$455,"*NotMet*") + COUNTIFS(HCBSCompliance!$I$2:$I$455,$A46, HCBSCompliance!$D$2:$D$455, "*505*", HCBSCompliance!$G$2:$G$455,"*Submitted*", HCBSCompliance!$BC$2:$BC$455,"*NotMet*") + COUNTIFS(HCBSCompliance!$I$2:$I$455,$A46, HCBSCompliance!$D$2:$D$455, "*510*", HCBSCompliance!$G$2:$G$455,"*Submitted*", HCBSCompliance!$BC$2:$BC$455,"*NotMet*") + COUNTIFS(HCBSCompliance!$I$2:$I$455,$A46, HCBSCompliance!$D$2:$D$455, "*515*", HCBSCompliance!$G$2:$G$455,"*Submitted*", HCBSCompliance!$BC$2:$BC$455,"*NotMet*")+ COUNTIFS(HCBSCompliance!$I$2:$I$455,$A46, HCBSCompliance!$D$2:$D$455, "*855*", HCBSCompliance!$G$2:$G$455,"*Submitted*", HCBSCompliance!$BC$2:$BC$455,"*NotMet*")</f>
        <v>0</v>
      </c>
      <c r="J46" s="55">
        <f>COUNTIFS(HCBSCompliance!$I$2:$I$455,$A46, HCBSCompliance!$D$2:$D$455, "028", HCBSCompliance!$G$2:$G$455,"*Completed*", HCBSCompliance!$BI$2:$BI$455,"*No*")   + COUNTIFS(HCBSCompliance!$I$2:$I$455,$A46, HCBSCompliance!$D$2:$D$455, "055", HCBSCompliance!$G$2:$G$455,"*Completed*", HCBSCompliance!$BI$2:$BI$455,"*No*")   + COUNTIFS(HCBSCompliance!$I$2:$I$455,$A46, HCBSCompliance!$D$2:$D$455, "*63*", HCBSCompliance!$G$2:$G$455,"*Completed*", HCBSCompliance!$BI$2:$BI$455,"*No*")   + COUNTIFS(HCBSCompliance!$I$2:$I$455,$A46, HCBSCompliance!$D$2:$D$455, "*475*", HCBSCompliance!$G$2:$G$455,"*Completed*", HCBSCompliance!$BI$2:$BI$455,"*No*")   + COUNTIFS(HCBSCompliance!$I$2:$I$455,$A46, HCBSCompliance!$D$2:$D$455, "*505*", HCBSCompliance!$G$2:$G$455,"*Completed*", HCBSCompliance!$BI$2:$BI$455,"*No*") + COUNTIFS(HCBSCompliance!$I$2:$I$455,$A46, HCBSCompliance!$D$2:$D$455, "*510*", HCBSCompliance!$G$2:$G$455,"*Completed*", HCBSCompliance!$BI$2:$BI$455,"*No*") + COUNTIFS(HCBSCompliance!$I$2:$I$455,$A46, HCBSCompliance!$D$2:$D$455, "*515*", HCBSCompliance!$G$2:$G$455,"*Completed*", HCBSCompliance!$BI$2:$BI$455,"*No*") + COUNTIFS(HCBSCompliance!$I$2:$I$455,$A46, HCBSCompliance!$D$2:$D$455, "*855*", HCBSCompliance!$G$2:$G$455,"*Completed*", HCBSCompliance!$BI$2:$BI$455,"*No*")+ COUNTIFS(HCBSCompliance!$I$2:$I$455,$A46, HCBSCompliance!$D$2:$D$455, "028", HCBSCompliance!$G$2:$G$455,"*Submitted*", HCBSCompliance!$BI$2:$BI$455,"*No*") + COUNTIFS(HCBSCompliance!$I$2:$I$455,$A46, HCBSCompliance!$D$2:$D$455, "055", HCBSCompliance!$G$2:$G$455,"*Submitted*", HCBSCompliance!$BI$2:$BI$455,"*No*") + COUNTIFS(HCBSCompliance!$I$2:$I$455,$A46, HCBSCompliance!$D$2:$D$455, "*63*", HCBSCompliance!$G$2:$G$455,"*Submitted*", HCBSCompliance!$BI$2:$BI$455,"*No*") + COUNTIFS(HCBSCompliance!$I$2:$I$455,$A46, HCBSCompliance!$D$2:$D$455, "*475*", HCBSCompliance!$G$2:$G$455,"*Submitted*", HCBSCompliance!$BI$2:$BI$455,"*No*") + COUNTIFS(HCBSCompliance!$I$2:$I$455,$A46, HCBSCompliance!$D$2:$D$455, "*505*", HCBSCompliance!$G$2:$G$455,"*Submitted*", HCBSCompliance!$BI$2:$BI$455,"*No*") + COUNTIFS(HCBSCompliance!$I$2:$I$455,$A46, HCBSCompliance!$D$2:$D$455, "*510*", HCBSCompliance!$G$2:$G$455,"*Submitted*", HCBSCompliance!$BI$2:$BI$455,"*No*") + COUNTIFS(HCBSCompliance!$I$2:$I$455,$A46, HCBSCompliance!$D$2:$D$455, "*515*", HCBSCompliance!$G$2:$G$455,"*Submitted*", HCBSCompliance!$BI$2:$BI$455,"*No*")+ COUNTIFS(HCBSCompliance!$I$2:$I$455,$A46, HCBSCompliance!$D$2:$D$455, "*855*", HCBSCompliance!$G$2:$G$455,"*Submitted*", HCBSCompliance!$BI$2:$BI$455,"*No*")  + COUNTIFS(HCBSCompliance!$I$2:$I$455,$A46, HCBSCompliance!$D$2:$D$455, "028", HCBSCompliance!$G$2:$G$455,"*Completed*", HCBSCompliance!$BI$2:$BI$455,"*No*")   + COUNTIFS(HCBSCompliance!$I$2:$I$455,$A46, HCBSCompliance!$D$2:$D$455, "055", HCBSCompliance!$G$2:$G$455,"*Completed*", HCBSCompliance!$BI$2:$BI$455,"*No*")   + COUNTIFS(HCBSCompliance!$I$2:$I$455,$A46, HCBSCompliance!$D$2:$D$455, "*63*", HCBSCompliance!$G$2:$G$455,"*Completed*", HCBSCompliance!$BI$2:$BI$455,"*No*")   + COUNTIFS(HCBSCompliance!$I$2:$I$455,$A46, HCBSCompliance!$D$2:$D$455, "*475*", HCBSCompliance!$G$2:$G$455,"*Completed*", HCBSCompliance!$BI$2:$BI$455,"*No*")   + COUNTIFS(HCBSCompliance!$I$2:$I$455,$A46, HCBSCompliance!$D$2:$D$455, "*505*", HCBSCompliance!$G$2:$G$455,"*Completed*", HCBSCompliance!$BI$2:$BI$455,"*No*") + COUNTIFS(HCBSCompliance!$I$2:$I$455,$A46, HCBSCompliance!$D$2:$D$455, "*510*", HCBSCompliance!$G$2:$G$455,"*Completed*", HCBSCompliance!$BI$2:$BI$455,"*No*") + COUNTIFS(HCBSCompliance!$I$2:$I$455,$A46, HCBSCompliance!$D$2:$D$455, "*515*", HCBSCompliance!$G$2:$G$455,"*Completed*", HCBSCompliance!$BI$2:$BI$455,"*No*") + COUNTIFS(HCBSCompliance!$I$2:$I$455,$A46, HCBSCompliance!$D$2:$D$455, "*855*", HCBSCompliance!$G$2:$G$455,"*Completed*", HCBSCompliance!$BI$2:$BI$455,"*No*")+ COUNTIFS(HCBSCompliance!$I$2:$I$455,$A46, HCBSCompliance!$D$2:$D$455, "028", HCBSCompliance!$G$2:$G$455,"*Submitted*", HCBSCompliance!$BI$2:$BI$455,"*No*") + COUNTIFS(HCBSCompliance!$I$2:$I$455,$A46, HCBSCompliance!$D$2:$D$455, "055", HCBSCompliance!$G$2:$G$455,"*Submitted*", HCBSCompliance!$BI$2:$BI$455,"*No*") + COUNTIFS(HCBSCompliance!$I$2:$I$455,$A46, HCBSCompliance!$D$2:$D$455, "*63*", HCBSCompliance!$G$2:$G$455,"*Submitted*", HCBSCompliance!$BI$2:$BI$455,"*No*") + COUNTIFS(HCBSCompliance!$I$2:$I$455,$A46, HCBSCompliance!$D$2:$D$455, "*475*", HCBSCompliance!$G$2:$G$455,"*Submitted*", HCBSCompliance!$BI$2:$BI$455,"*No*") + COUNTIFS(HCBSCompliance!$I$2:$I$455,$A46, HCBSCompliance!$D$2:$D$455, "*505*", HCBSCompliance!$G$2:$G$455,"*Submitted*", HCBSCompliance!$BI$2:$BI$455,"*No*") + COUNTIFS(HCBSCompliance!$I$2:$I$455,$A46, HCBSCompliance!$D$2:$D$455, "*510*", HCBSCompliance!$G$2:$G$455,"*Submitted*", HCBSCompliance!$BI$2:$BI$455,"*No*") + COUNTIFS(HCBSCompliance!$I$2:$I$455,$A46, HCBSCompliance!$D$2:$D$455, "*515*", HCBSCompliance!$G$2:$G$455,"*Submitted*", HCBSCompliance!$BI$2:$BI$455,"*No*")+ COUNTIFS(HCBSCompliance!$I$2:$I$455,$A46, HCBSCompliance!$D$2:$D$455, "*855*", HCBSCompliance!$G$2:$G$455,"*Submitted*", HCBSCompliance!$BI$2:$BI$455,"*No*")</f>
        <v>0</v>
      </c>
      <c r="K46" s="55">
        <f>COUNTIFS(HCBSCompliance!$I$2:$I$455,$A46, HCBSCompliance!$D$2:$D$455, "028", HCBSCompliance!$G$2:$G$455,"*Completed*", HCBSCompliance!$CK$2:$CK$455,"*No*")   + COUNTIFS(HCBSCompliance!$I$2:$I$455,$A46, HCBSCompliance!$D$2:$D$455, "055", HCBSCompliance!$G$2:$G$455,"*Completed*", HCBSCompliance!$CK$2:$CK$455,"*No*")   + COUNTIFS(HCBSCompliance!$I$2:$I$455,$A46, HCBSCompliance!$D$2:$D$455, "*63*", HCBSCompliance!$G$2:$G$455,"*Completed*", HCBSCompliance!$CK$2:$CK$455,"*No*")   + COUNTIFS(HCBSCompliance!$I$2:$I$455,$A46, HCBSCompliance!$D$2:$D$455, "*475*", HCBSCompliance!$G$2:$G$455,"*Completed*", HCBSCompliance!$CK$2:$CK$455,"*No*")   + COUNTIFS(HCBSCompliance!$I$2:$I$455,$A46, HCBSCompliance!$D$2:$D$455, "*505*", HCBSCompliance!$G$2:$G$455,"*Completed*", HCBSCompliance!$CK$2:$CK$455,"*No*") + COUNTIFS(HCBSCompliance!$I$2:$I$455,$A46, HCBSCompliance!$D$2:$D$455, "*510*", HCBSCompliance!$G$2:$G$455,"*Completed*", HCBSCompliance!$CK$2:$CK$455,"*No*") + COUNTIFS(HCBSCompliance!$I$2:$I$455,$A46, HCBSCompliance!$D$2:$D$455, "*515*", HCBSCompliance!$G$2:$G$455,"*Completed*", HCBSCompliance!$CK$2:$CK$455,"*No*") + COUNTIFS(HCBSCompliance!$I$2:$I$455,$A46, HCBSCompliance!$D$2:$D$455, "*855*", HCBSCompliance!$G$2:$G$455,"*Completed*", HCBSCompliance!$CK$2:$CK$455,"*No*")+ COUNTIFS(HCBSCompliance!$I$2:$I$455,$A46, HCBSCompliance!$D$2:$D$455, "028", HCBSCompliance!$G$2:$G$455,"*Submitted*", HCBSCompliance!$CK$2:$CK$455,"*No*") + COUNTIFS(HCBSCompliance!$I$2:$I$455,$A46, HCBSCompliance!$D$2:$D$455, "055", HCBSCompliance!$G$2:$G$455,"*Submitted*", HCBSCompliance!$CK$2:$CK$455,"*No*") + COUNTIFS(HCBSCompliance!$I$2:$I$455,$A46, HCBSCompliance!$D$2:$D$455, "*63*", HCBSCompliance!$G$2:$G$455,"*Submitted*", HCBSCompliance!$CK$2:$CK$455,"*No*") + COUNTIFS(HCBSCompliance!$I$2:$I$455,$A46, HCBSCompliance!$D$2:$D$455, "*475*", HCBSCompliance!$G$2:$G$455,"*Submitted*", HCBSCompliance!$CK$2:$CK$455,"*No*") + COUNTIFS(HCBSCompliance!$I$2:$I$455,$A46, HCBSCompliance!$D$2:$D$455, "*505*", HCBSCompliance!$G$2:$G$455,"*Submitted*", HCBSCompliance!$CK$2:$CK$455,"*No*") + COUNTIFS(HCBSCompliance!$I$2:$I$455,$A46, HCBSCompliance!$D$2:$D$455, "*510*", HCBSCompliance!$G$2:$G$455,"*Submitted*", HCBSCompliance!$CK$2:$CK$455,"*No*") + COUNTIFS(HCBSCompliance!$I$2:$I$455,$A46, HCBSCompliance!$D$2:$D$455, "*515*", HCBSCompliance!$G$2:$G$455,"*Submitted*", HCBSCompliance!$CK$2:$CK$455,"*No*")+ COUNTIFS(HCBSCompliance!$I$2:$I$455,$A46, HCBSCompliance!$D$2:$D$455, "*855*", HCBSCompliance!$G$2:$G$455,"*Submitted*", HCBSCompliance!$CK$2:$CK$455,"*No*")  + COUNTIFS(HCBSCompliance!$I$2:$I$455,$A46, HCBSCompliance!$D$2:$D$455, "028", HCBSCompliance!$G$2:$G$455,"*Completed*", HCBSCompliance!$CK$2:$CK$455,"*No*")   + COUNTIFS(HCBSCompliance!$I$2:$I$455,$A46, HCBSCompliance!$D$2:$D$455, "055", HCBSCompliance!$G$2:$G$455,"*Completed*", HCBSCompliance!$CK$2:$CK$455,"*No*")   + COUNTIFS(HCBSCompliance!$I$2:$I$455,$A46, HCBSCompliance!$D$2:$D$455, "*63*", HCBSCompliance!$G$2:$G$455,"*Completed*", HCBSCompliance!$CK$2:$CK$455,"*No*")   + COUNTIFS(HCBSCompliance!$I$2:$I$455,$A46, HCBSCompliance!$D$2:$D$455, "*475*", HCBSCompliance!$G$2:$G$455,"*Completed*", HCBSCompliance!$CK$2:$CK$455,"*No*")   + COUNTIFS(HCBSCompliance!$I$2:$I$455,$A46, HCBSCompliance!$D$2:$D$455, "*505*", HCBSCompliance!$G$2:$G$455,"*Completed*", HCBSCompliance!$CK$2:$CK$455,"*No*") + COUNTIFS(HCBSCompliance!$I$2:$I$455,$A46, HCBSCompliance!$D$2:$D$455, "*510*", HCBSCompliance!$G$2:$G$455,"*Completed*", HCBSCompliance!$CK$2:$CK$455,"*No*") + COUNTIFS(HCBSCompliance!$I$2:$I$455,$A46, HCBSCompliance!$D$2:$D$455, "*515*", HCBSCompliance!$G$2:$G$455,"*Completed*", HCBSCompliance!$CK$2:$CK$455,"*No*") + COUNTIFS(HCBSCompliance!$I$2:$I$455,$A46, HCBSCompliance!$D$2:$D$455, "*855*", HCBSCompliance!$G$2:$G$455,"*Completed*", HCBSCompliance!$CK$2:$CK$455,"*No*")+ COUNTIFS(HCBSCompliance!$I$2:$I$455,$A46, HCBSCompliance!$D$2:$D$455, "028", HCBSCompliance!$G$2:$G$455,"*Submitted*", HCBSCompliance!$CK$2:$CK$455,"*No*") + COUNTIFS(HCBSCompliance!$I$2:$I$455,$A46, HCBSCompliance!$D$2:$D$455, "055", HCBSCompliance!$G$2:$G$455,"*Submitted*", HCBSCompliance!$CK$2:$CK$455,"*No*") + COUNTIFS(HCBSCompliance!$I$2:$I$455,$A46, HCBSCompliance!$D$2:$D$455, "*63*", HCBSCompliance!$G$2:$G$455,"*Submitted*", HCBSCompliance!$CK$2:$CK$455,"*No*") + COUNTIFS(HCBSCompliance!$I$2:$I$455,$A46, HCBSCompliance!$D$2:$D$455, "*475*", HCBSCompliance!$G$2:$G$455,"*Submitted*", HCBSCompliance!$CK$2:$CK$455,"*No*") + COUNTIFS(HCBSCompliance!$I$2:$I$455,$A46, HCBSCompliance!$D$2:$D$455, "*505*", HCBSCompliance!$G$2:$G$455,"*Submitted*", HCBSCompliance!$CK$2:$CK$455,"*No*") + COUNTIFS(HCBSCompliance!$I$2:$I$455,$A46, HCBSCompliance!$D$2:$D$455, "*510*", HCBSCompliance!$G$2:$G$455,"*Submitted*", HCBSCompliance!$CK$2:$CK$455,"*No*") + COUNTIFS(HCBSCompliance!$I$2:$I$455,$A46, HCBSCompliance!$D$2:$D$455, "*515*", HCBSCompliance!$G$2:$G$455,"*Submitted*", HCBSCompliance!$CK$2:$CK$455,"*No*")+ COUNTIFS(HCBSCompliance!$I$2:$I$455,$A46, HCBSCompliance!$D$2:$D$455, "*855*", HCBSCompliance!$G$2:$G$455,"*Submitted*", HCBSCompliance!$CK$2:$CK$455,"*No*")</f>
        <v>0</v>
      </c>
      <c r="L46" s="55">
        <f>COUNTIFS(HCBSCompliance!$I$2:$I$455,$A46, HCBSCompliance!$D$2:$D$455, "028", HCBSCompliance!$G$2:$G$455,"*Completed*", HCBSCompliance!$CY$2:$CY$455,"*No*")   + COUNTIFS(HCBSCompliance!$I$2:$I$455,$A46, HCBSCompliance!$D$2:$D$455, "055", HCBSCompliance!$G$2:$G$455,"*Completed*", HCBSCompliance!$CY$2:$CY$455,"*No*")   + COUNTIFS(HCBSCompliance!$I$2:$I$455,$A46, HCBSCompliance!$D$2:$D$455, "*63*", HCBSCompliance!$G$2:$G$455,"*Completed*", HCBSCompliance!$CY$2:$CY$455,"*No*")   + COUNTIFS(HCBSCompliance!$I$2:$I$455,$A46, HCBSCompliance!$D$2:$D$455, "*475*", HCBSCompliance!$G$2:$G$455,"*Completed*", HCBSCompliance!$CY$2:$CY$455,"*No*")   + COUNTIFS(HCBSCompliance!$I$2:$I$455,$A46, HCBSCompliance!$D$2:$D$455, "*505*", HCBSCompliance!$G$2:$G$455,"*Completed*", HCBSCompliance!$CY$2:$CY$455,"*No*") + COUNTIFS(HCBSCompliance!$I$2:$I$455,$A46, HCBSCompliance!$D$2:$D$455, "*510*", HCBSCompliance!$G$2:$G$455,"*Completed*", HCBSCompliance!$CY$2:$CY$455,"*No*") + COUNTIFS(HCBSCompliance!$I$2:$I$455,$A46, HCBSCompliance!$D$2:$D$455, "*515*", HCBSCompliance!$G$2:$G$455,"*Completed*", HCBSCompliance!$CY$2:$CY$455,"*No*") + COUNTIFS(HCBSCompliance!$I$2:$I$455,$A46, HCBSCompliance!$D$2:$D$455, "*855*", HCBSCompliance!$G$2:$G$455,"*Completed*", HCBSCompliance!$CY$2:$CY$455,"*No*")+ COUNTIFS(HCBSCompliance!$I$2:$I$455,$A46, HCBSCompliance!$D$2:$D$455, "028", HCBSCompliance!$G$2:$G$455,"*Submitted*", HCBSCompliance!$CY$2:$CY$455,"*No*") + COUNTIFS(HCBSCompliance!$I$2:$I$455,$A46, HCBSCompliance!$D$2:$D$455, "055", HCBSCompliance!$G$2:$G$455,"*Submitted*", HCBSCompliance!$CY$2:$CY$455,"*No*") + COUNTIFS(HCBSCompliance!$I$2:$I$455,$A46, HCBSCompliance!$D$2:$D$455, "*63*", HCBSCompliance!$G$2:$G$455,"*Submitted*", HCBSCompliance!$CY$2:$CY$455,"*No*") + COUNTIFS(HCBSCompliance!$I$2:$I$455,$A46, HCBSCompliance!$D$2:$D$455, "*475*", HCBSCompliance!$G$2:$G$455,"*Submitted*", HCBSCompliance!$CY$2:$CY$455,"*No*") + COUNTIFS(HCBSCompliance!$I$2:$I$455,$A46, HCBSCompliance!$D$2:$D$455, "*505*", HCBSCompliance!$G$2:$G$455,"*Submitted*", HCBSCompliance!$CY$2:$CY$455,"*No*") + COUNTIFS(HCBSCompliance!$I$2:$I$455,$A46, HCBSCompliance!$D$2:$D$455, "*510*", HCBSCompliance!$G$2:$G$455,"*Submitted*", HCBSCompliance!$CY$2:$CY$455,"*No*") + COUNTIFS(HCBSCompliance!$I$2:$I$455,$A46, HCBSCompliance!$D$2:$D$455, "*515*", HCBSCompliance!$G$2:$G$455,"*Submitted*", HCBSCompliance!$CY$2:$CY$455,"*No*")+ COUNTIFS(HCBSCompliance!$I$2:$I$455,$A46, HCBSCompliance!$D$2:$D$455, "*855*", HCBSCompliance!$G$2:$G$455,"*Submitted*", HCBSCompliance!$CY$2:$CY$455,"*No*")  + COUNTIFS(HCBSCompliance!$I$2:$I$455,$A46, HCBSCompliance!$D$2:$D$455, "028", HCBSCompliance!$G$2:$G$455,"*Completed*", HCBSCompliance!$CY$2:$CY$455,"*No*")   + COUNTIFS(HCBSCompliance!$I$2:$I$455,$A46, HCBSCompliance!$D$2:$D$455, "055", HCBSCompliance!$G$2:$G$455,"*Completed*", HCBSCompliance!$CY$2:$CY$455,"*No*")   + COUNTIFS(HCBSCompliance!$I$2:$I$455,$A46, HCBSCompliance!$D$2:$D$455, "*63*", HCBSCompliance!$G$2:$G$455,"*Completed*", HCBSCompliance!$CY$2:$CY$455,"*No*")   + COUNTIFS(HCBSCompliance!$I$2:$I$455,$A46, HCBSCompliance!$D$2:$D$455, "*475*", HCBSCompliance!$G$2:$G$455,"*Completed*", HCBSCompliance!$CY$2:$CY$455,"*No*")   + COUNTIFS(HCBSCompliance!$I$2:$I$455,$A46, HCBSCompliance!$D$2:$D$455, "*505*", HCBSCompliance!$G$2:$G$455,"*Completed*", HCBSCompliance!$CY$2:$CY$455,"*No*") + COUNTIFS(HCBSCompliance!$I$2:$I$455,$A46, HCBSCompliance!$D$2:$D$455, "*510*", HCBSCompliance!$G$2:$G$455,"*Completed*", HCBSCompliance!$CY$2:$CY$455,"*No*") + COUNTIFS(HCBSCompliance!$I$2:$I$455,$A46, HCBSCompliance!$D$2:$D$455, "*515*", HCBSCompliance!$G$2:$G$455,"*Completed*", HCBSCompliance!$CY$2:$CY$455,"*No*") + COUNTIFS(HCBSCompliance!$I$2:$I$455,$A46, HCBSCompliance!$D$2:$D$455, "*855*", HCBSCompliance!$G$2:$G$455,"*Completed*", HCBSCompliance!$CY$2:$CY$455,"*No*")+ COUNTIFS(HCBSCompliance!$I$2:$I$455,$A46, HCBSCompliance!$D$2:$D$455, "028", HCBSCompliance!$G$2:$G$455,"*Submitted*", HCBSCompliance!$CY$2:$CY$455,"*No*") + COUNTIFS(HCBSCompliance!$I$2:$I$455,$A46, HCBSCompliance!$D$2:$D$455, "055", HCBSCompliance!$G$2:$G$455,"*Submitted*", HCBSCompliance!$CY$2:$CY$455,"*No*") + COUNTIFS(HCBSCompliance!$I$2:$I$455,$A46, HCBSCompliance!$D$2:$D$455, "*63*", HCBSCompliance!$G$2:$G$455,"*Submitted*", HCBSCompliance!$CY$2:$CY$455,"*No*") + COUNTIFS(HCBSCompliance!$I$2:$I$455,$A46, HCBSCompliance!$D$2:$D$455, "*475*", HCBSCompliance!$G$2:$G$455,"*Submitted*", HCBSCompliance!$CY$2:$CY$455,"*No*") + COUNTIFS(HCBSCompliance!$I$2:$I$455,$A46, HCBSCompliance!$D$2:$D$455, "*505*", HCBSCompliance!$G$2:$G$455,"*Submitted*", HCBSCompliance!$CY$2:$CY$455,"*No*") + COUNTIFS(HCBSCompliance!$I$2:$I$455,$A46, HCBSCompliance!$D$2:$D$455, "*510*", HCBSCompliance!$G$2:$G$455,"*Submitted*", HCBSCompliance!$CY$2:$CY$455,"*No*") + COUNTIFS(HCBSCompliance!$I$2:$I$455,$A46, HCBSCompliance!$D$2:$D$455, "*515*", HCBSCompliance!$G$2:$G$455,"*Submitted*", HCBSCompliance!$CY$2:$CY$455,"*No*")+ COUNTIFS(HCBSCompliance!$I$2:$I$455,$A46, HCBSCompliance!$D$2:$D$455, "*855*", HCBSCompliance!$G$2:$G$455,"*Submitted*", HCBSCompliance!$CY$2:$CY$455,"*No*")</f>
        <v>0</v>
      </c>
      <c r="M46" s="55">
        <f>COUNTIFS(HCBSCompliance!$I$2:$I$455,$A46, HCBSCompliance!$D$2:$D$455, "028", HCBSCompliance!$G$2:$G$455,"*Completed*", HCBSCompliance!$DI$2:$DI$455,"*No*")   + COUNTIFS(HCBSCompliance!$I$2:$I$455,$A46, HCBSCompliance!$D$2:$D$455, "055", HCBSCompliance!$G$2:$G$455,"*Completed*", HCBSCompliance!$DI$2:$DI$455,"*No*")   + COUNTIFS(HCBSCompliance!$I$2:$I$455,$A46, HCBSCompliance!$D$2:$D$455, "*63*", HCBSCompliance!$G$2:$G$455,"*Completed*", HCBSCompliance!$DI$2:$DI$455,"*No*")   + COUNTIFS(HCBSCompliance!$I$2:$I$455,$A46, HCBSCompliance!$D$2:$D$455, "*475*", HCBSCompliance!$G$2:$G$455,"*Completed*", HCBSCompliance!$DI$2:$DI$455,"*No*")   + COUNTIFS(HCBSCompliance!$I$2:$I$455,$A46, HCBSCompliance!$D$2:$D$455, "*505*", HCBSCompliance!$G$2:$G$455,"*Completed*", HCBSCompliance!$DI$2:$DI$455,"*No*") + COUNTIFS(HCBSCompliance!$I$2:$I$455,$A46, HCBSCompliance!$D$2:$D$455, "*510*", HCBSCompliance!$G$2:$G$455,"*Completed*", HCBSCompliance!$DI$2:$DI$455,"*No*") + COUNTIFS(HCBSCompliance!$I$2:$I$455,$A46, HCBSCompliance!$D$2:$D$455, "*515*", HCBSCompliance!$G$2:$G$455,"*Completed*", HCBSCompliance!$DI$2:$DI$455,"*No*") + COUNTIFS(HCBSCompliance!$I$2:$I$455,$A46, HCBSCompliance!$D$2:$D$455, "*855*", HCBSCompliance!$G$2:$G$455,"*Completed*", HCBSCompliance!$DI$2:$DI$455,"*No*")+ COUNTIFS(HCBSCompliance!$I$2:$I$455,$A46, HCBSCompliance!$D$2:$D$455, "028", HCBSCompliance!$G$2:$G$455,"*Submitted*", HCBSCompliance!$DI$2:$DI$455,"*No*") + COUNTIFS(HCBSCompliance!$I$2:$I$455,$A46, HCBSCompliance!$D$2:$D$455, "055", HCBSCompliance!$G$2:$G$455,"*Submitted*", HCBSCompliance!$DI$2:$DI$455,"*No*") + COUNTIFS(HCBSCompliance!$I$2:$I$455,$A46, HCBSCompliance!$D$2:$D$455, "*63*", HCBSCompliance!$G$2:$G$455,"*Submitted*", HCBSCompliance!$DI$2:$DI$455,"*No*") + COUNTIFS(HCBSCompliance!$I$2:$I$455,$A46, HCBSCompliance!$D$2:$D$455, "*475*", HCBSCompliance!$G$2:$G$455,"*Submitted*", HCBSCompliance!$DI$2:$DI$455,"*No*") + COUNTIFS(HCBSCompliance!$I$2:$I$455,$A46, HCBSCompliance!$D$2:$D$455, "*505*", HCBSCompliance!$G$2:$G$455,"*Submitted*", HCBSCompliance!$DI$2:$DI$455,"*No*") + COUNTIFS(HCBSCompliance!$I$2:$I$455,$A46, HCBSCompliance!$D$2:$D$455, "*510*", HCBSCompliance!$G$2:$G$455,"*Submitted*", HCBSCompliance!$DI$2:$DI$455,"*No*") + COUNTIFS(HCBSCompliance!$I$2:$I$455,$A46, HCBSCompliance!$D$2:$D$455, "*515*", HCBSCompliance!$G$2:$G$455,"*Submitted*", HCBSCompliance!$DI$2:$DI$455,"*No*")+ COUNTIFS(HCBSCompliance!$I$2:$I$455,$A46, HCBSCompliance!$D$2:$D$455, "*855*", HCBSCompliance!$G$2:$G$455,"*Submitted*", HCBSCompliance!$DI$2:$DI$455,"*No*")  + COUNTIFS(HCBSCompliance!$I$2:$I$455,$A46, HCBSCompliance!$D$2:$D$455, "028", HCBSCompliance!$G$2:$G$455,"*Completed*", HCBSCompliance!$DI$2:$DI$455,"*No*")   + COUNTIFS(HCBSCompliance!$I$2:$I$455,$A46, HCBSCompliance!$D$2:$D$455, "055", HCBSCompliance!$G$2:$G$455,"*Completed*", HCBSCompliance!$DI$2:$DI$455,"*No*")   + COUNTIFS(HCBSCompliance!$I$2:$I$455,$A46, HCBSCompliance!$D$2:$D$455, "*63*", HCBSCompliance!$G$2:$G$455,"*Completed*", HCBSCompliance!$DI$2:$DI$455,"*No*")   + COUNTIFS(HCBSCompliance!$I$2:$I$455,$A46, HCBSCompliance!$D$2:$D$455, "*475*", HCBSCompliance!$G$2:$G$455,"*Completed*", HCBSCompliance!$DI$2:$DI$455,"*No*")   + COUNTIFS(HCBSCompliance!$I$2:$I$455,$A46, HCBSCompliance!$D$2:$D$455, "*505*", HCBSCompliance!$G$2:$G$455,"*Completed*", HCBSCompliance!$DI$2:$DI$455,"*No*") + COUNTIFS(HCBSCompliance!$I$2:$I$455,$A46, HCBSCompliance!$D$2:$D$455, "*510*", HCBSCompliance!$G$2:$G$455,"*Completed*", HCBSCompliance!$DI$2:$DI$455,"*No*") + COUNTIFS(HCBSCompliance!$I$2:$I$455,$A46, HCBSCompliance!$D$2:$D$455, "*515*", HCBSCompliance!$G$2:$G$455,"*Completed*", HCBSCompliance!$DI$2:$DI$455,"*No*") + COUNTIFS(HCBSCompliance!$I$2:$I$455,$A46, HCBSCompliance!$D$2:$D$455, "*855*", HCBSCompliance!$G$2:$G$455,"*Completed*", HCBSCompliance!$DI$2:$DI$455,"*No*")+ COUNTIFS(HCBSCompliance!$I$2:$I$455,$A46, HCBSCompliance!$D$2:$D$455, "028", HCBSCompliance!$G$2:$G$455,"*Submitted*", HCBSCompliance!$DI$2:$DI$455,"*No*") + COUNTIFS(HCBSCompliance!$I$2:$I$455,$A46, HCBSCompliance!$D$2:$D$455, "055", HCBSCompliance!$G$2:$G$455,"*Submitted*", HCBSCompliance!$DI$2:$DI$455,"*No*") + COUNTIFS(HCBSCompliance!$I$2:$I$455,$A46, HCBSCompliance!$D$2:$D$455, "*63*", HCBSCompliance!$G$2:$G$455,"*Submitted*", HCBSCompliance!$DI$2:$DI$455,"*No*") + COUNTIFS(HCBSCompliance!$I$2:$I$455,$A46, HCBSCompliance!$D$2:$D$455, "*475*", HCBSCompliance!$G$2:$G$455,"*Submitted*", HCBSCompliance!$DI$2:$DI$455,"*No*") + COUNTIFS(HCBSCompliance!$I$2:$I$455,$A46, HCBSCompliance!$D$2:$D$455, "*505*", HCBSCompliance!$G$2:$G$455,"*Submitted*", HCBSCompliance!$DI$2:$DI$455,"*No*") + COUNTIFS(HCBSCompliance!$I$2:$I$455,$A46, HCBSCompliance!$D$2:$D$455, "*510*", HCBSCompliance!$G$2:$G$455,"*Submitted*", HCBSCompliance!$DI$2:$DI$455,"*No*") + COUNTIFS(HCBSCompliance!$I$2:$I$455,$A46, HCBSCompliance!$D$2:$D$455, "*515*", HCBSCompliance!$G$2:$G$455,"*Submitted*", HCBSCompliance!$DI$2:$DI$455,"*No*")+ COUNTIFS(HCBSCompliance!$I$2:$I$455,$A46, HCBSCompliance!$D$2:$D$455, "*855*", HCBSCompliance!$G$2:$G$455,"*Submitted*", HCBSCompliance!$DI$2:$DI$455,"*No*")</f>
        <v>0</v>
      </c>
    </row>
    <row r="47" spans="1:13" hidden="1" x14ac:dyDescent="0.2">
      <c r="A47" s="54" t="s">
        <v>291</v>
      </c>
      <c r="B47" s="55">
        <f>COUNTIFS(HCBSCompliance!$I$2:$I$455,$A47, HCBSCompliance!$D$2:$D$455, "028")  +COUNTIFS(HCBSCompliance!$I$2:$I$455,$A47, HCBSCompliance!$D$2:$D$455, "055")  +COUNTIFS(HCBSCompliance!$I$2:$I$455,$A47, HCBSCompliance!$D$2:$D$455, "*63*")  +COUNTIFS(HCBSCompliance!$I$2:$I$455,$A47, HCBSCompliance!$D$2:$D$455, "*475*")  +COUNTIFS(HCBSCompliance!$I$2:$I$455,$A47, HCBSCompliance!$D$2:$D$455, "*505*")  +COUNTIFS(HCBSCompliance!$I$2:$I$455,$A47, HCBSCompliance!$D$2:$D$455, "*510*")  +COUNTIFS(HCBSCompliance!$I$2:$I$455,$A47, HCBSCompliance!$D$2:$D$455, "*515*") +COUNTIFS(HCBSCompliance!$I$2:$I$455,$A47, HCBSCompliance!$D$2:$D$455, "*855*")</f>
        <v>0</v>
      </c>
      <c r="C47" s="55">
        <f>COUNTIFS(HCBSCompliance!$I$2:$I$455,$A47, HCBSCompliance!$D$2:$D$455, "028", HCBSCompliance!$G$2:$G$455,"*Completed*")  +COUNTIFS(HCBSCompliance!$I$2:$I$455,$A47, HCBSCompliance!$D$2:$D$455, "055", HCBSCompliance!$G$2:$G$455,"*Completed*")  +COUNTIFS(HCBSCompliance!$I$2:$I$455,$A47, HCBSCompliance!$D$2:$D$455, "*63*", HCBSCompliance!$G$2:$G$455,"*Completed*")  +COUNTIFS(HCBSCompliance!$I$2:$I$455,$A47, HCBSCompliance!$D$2:$D$455, "*475*", HCBSCompliance!$G$2:$G$455,"*Completed*")  +COUNTIFS(HCBSCompliance!$I$2:$I$455,$A47, HCBSCompliance!$D$2:$D$455, "*505*", HCBSCompliance!$G$2:$G$455,"*Completed*")  +COUNTIFS(HCBSCompliance!$I$2:$I$455,$A47, HCBSCompliance!$D$2:$D$455, "*510*", HCBSCompliance!$G$2:$G$455,"*Completed*")  +COUNTIFS(HCBSCompliance!$I$2:$I$455,$A47, HCBSCompliance!$D$2:$D$455, "*515*", HCBSCompliance!$G$2:$G$455,"*Completed*")  +COUNTIFS(HCBSCompliance!$I$2:$I$455,$A47, HCBSCompliance!$D$2:$D$455, "*855*", HCBSCompliance!$G$2:$G$455,"*Completed*")+COUNTIFS(HCBSCompliance!$I$2:$I$455,$A47, HCBSCompliance!$D$2:$D$455, "028", HCBSCompliance!$G$2:$G$455,"*Submitted*")  +COUNTIFS(HCBSCompliance!$I$2:$I$455,$A47, HCBSCompliance!$D$2:$D$455, "055", HCBSCompliance!$G$2:$G$455,"*Submitted*")  +COUNTIFS(HCBSCompliance!$I$2:$I$455,$A47, HCBSCompliance!$D$2:$D$455, "*63*", HCBSCompliance!$G$2:$G$455,"*Submitted*")  +COUNTIFS(HCBSCompliance!$I$2:$I$455,$A47, HCBSCompliance!$D$2:$D$455, "*475*", HCBSCompliance!$G$2:$G$455,"*Submitted*")  +COUNTIFS(HCBSCompliance!$I$2:$I$455,$A47, HCBSCompliance!$D$2:$D$455, "*505*", HCBSCompliance!$G$2:$G$455,"*Submitted*")  +COUNTIFS(HCBSCompliance!$I$2:$I$455,$A47, HCBSCompliance!$D$2:$D$455, "*510*", HCBSCompliance!$G$2:$G$455,"*Submitted*")  +COUNTIFS(HCBSCompliance!$I$2:$I$455,$A47, HCBSCompliance!$D$2:$D$455, "*515*", HCBSCompliance!$G$2:$G$455,"*Submitted*")  +COUNTIFS(HCBSCompliance!$I$2:$I$455,$A47, HCBSCompliance!$D$2:$D$455, "*855*", HCBSCompliance!$G$2:$G$455,"*Submitted*")</f>
        <v>0</v>
      </c>
      <c r="D47" s="56" t="str">
        <f t="shared" si="2"/>
        <v>n/a</v>
      </c>
      <c r="E47" s="56" t="str">
        <f>IFERROR((COUNTIFS(HCBSCompliance!$I$2:$I$455,$A47, HCBSCompliance!$D$2:$D$455, "028", HCBSCompliance!$FA$2:$FA$455,"*no*", HCBSCompliance!$G$2:$G$455, "*Completed*") + COUNTIFS(HCBSCompliance!$I$2:$I$455,$A47, HCBSCompliance!$D$2:$D$455, "055", HCBSCompliance!$FA$2:$FA$455,"*no*", HCBSCompliance!$G$2:$G$455, "*Completed*") + COUNTIFS(HCBSCompliance!$I$2:$I$455,$A47, HCBSCompliance!$D$2:$D$455, "*63*", HCBSCompliance!$FA$2:$FA$455,"*no*", HCBSCompliance!$G$2:$G$455, "*Completed*") + COUNTIFS(HCBSCompliance!$I$2:$I$455,$A47, HCBSCompliance!$D$2:$D$455, "*475*", HCBSCompliance!$FA$2:$FA$455,"*no*", HCBSCompliance!$G$2:$G$455, "*Completed*") + COUNTIFS(HCBSCompliance!$I$2:$I$455,$A47, HCBSCompliance!$D$2:$D$455, "*505*", HCBSCompliance!$FA$2:$FA$455,"*no*", HCBSCompliance!$G$2:$G$455, "*Completed*") + COUNTIFS(HCBSCompliance!$I$2:$I$455,$A47, HCBSCompliance!$D$2:$D$455, "*510*", HCBSCompliance!$FA$2:$FA$455,"*no*", HCBSCompliance!$G$2:$G$455, "*Completed*") + COUNTIFS(HCBSCompliance!$I$2:$I$455,$A47, HCBSCompliance!$D$2:$D$455, "*515*", HCBSCompliance!$FA$2:$FA$455,"*no*", HCBSCompliance!$G$2:$G$455, "*Completed*") + COUNTIFS(HCBSCompliance!$I$2:$I$455,$A47, HCBSCompliance!$D$2:$D$455, "*855*", HCBSCompliance!$FA$2:$FA$455,"*no*", HCBSCompliance!$G$2:$G$455, "*Completed*") +COUNTIFS(HCBSCompliance!$I$2:$I$455,$A47, HCBSCompliance!$D$2:$D$455, "028", HCBSCompliance!$FA$2:$FA$455,"*no*", HCBSCompliance!$G$2:$G$455, "*Submitted*") + COUNTIFS(HCBSCompliance!$I$2:$I$455,$A47, HCBSCompliance!$D$2:$D$455, "055", HCBSCompliance!$FA$2:$FA$455,"*no*", HCBSCompliance!$G$2:$G$455, "*Submitted*") + COUNTIFS(HCBSCompliance!$I$2:$I$455,$A47, HCBSCompliance!$D$2:$D$455, "*63*", HCBSCompliance!$FA$2:$FA$455,"*no*", HCBSCompliance!$G$2:$G$455, "*Submitted*") + COUNTIFS(HCBSCompliance!$I$2:$I$455,$A47, HCBSCompliance!$D$2:$D$455, "*475*", HCBSCompliance!$FA$2:$FA$455,"*no*", HCBSCompliance!$G$2:$G$455, "*Submitted*") + COUNTIFS(HCBSCompliance!$I$2:$I$455,$A47, HCBSCompliance!$D$2:$D$455, "*505*", HCBSCompliance!$FA$2:$FA$455,"*no*", HCBSCompliance!$G$2:$G$455, "*Submitted*") + COUNTIFS(HCBSCompliance!$I$2:$I$455,$A47, HCBSCompliance!$D$2:$D$455, "*510*", HCBSCompliance!$FA$2:$FA$455,"*no*", HCBSCompliance!$G$2:$G$455, "*Submitted*") + COUNTIFS(HCBSCompliance!$I$2:$I$455,$A47, HCBSCompliance!$D$2:$D$455, "*515*", HCBSCompliance!$FA$2:$FA$455,"*no*", HCBSCompliance!$G$2:$G$455, "*Submitted*") + COUNTIFS(HCBSCompliance!$I$2:$I$455,$A47, HCBSCompliance!$D$2:$D$455, "*855*", HCBSCompliance!$FA$2:$FA$455,"*no*", HCBSCompliance!$G$2:$G$455, "*Submitted*") ) / $C47, "n/a")</f>
        <v>n/a</v>
      </c>
      <c r="F47" s="56" t="str">
        <f>IFERROR((COUNTIFS(HCBSCompliance!$I$2:$I$455,$A47, HCBSCompliance!$D$2:$D$455, "028", HCBSCompliance!$FA$2:$FA$455,"*yes*", HCBSCompliance!$G$2:$G$455, "*Completed*") + COUNTIFS(HCBSCompliance!$I$2:$I$455,$A47, HCBSCompliance!$D$2:$D$455, "055", HCBSCompliance!$FA$2:$FA$455,"*yes*", HCBSCompliance!$G$2:$G$455, "*Completed*") + COUNTIFS(HCBSCompliance!$I$2:$I$455,$A47, HCBSCompliance!$D$2:$D$455, "*63*", HCBSCompliance!$FA$2:$FA$455,"*yes*", HCBSCompliance!$G$2:$G$455, "*Completed*") + COUNTIFS(HCBSCompliance!$I$2:$I$455,$A47, HCBSCompliance!$D$2:$D$455, "*475*", HCBSCompliance!$FA$2:$FA$455,"*yes*", HCBSCompliance!$G$2:$G$455, "*Completed*") + COUNTIFS(HCBSCompliance!$I$2:$I$455,$A47, HCBSCompliance!$D$2:$D$455, "*505*", HCBSCompliance!$FA$2:$FA$455,"*yes*", HCBSCompliance!$G$2:$G$455, "*Completed*") + COUNTIFS(HCBSCompliance!$I$2:$I$455,$A47, HCBSCompliance!$D$2:$D$455, "*510*", HCBSCompliance!$FA$2:$FA$455,"*yes*", HCBSCompliance!$G$2:$G$455, "*Completed*") + COUNTIFS(HCBSCompliance!$I$2:$I$455,$A47, HCBSCompliance!$D$2:$D$455, "*515*", HCBSCompliance!$FA$2:$FA$455,"*yes*", HCBSCompliance!$G$2:$G$455, "*Completed*") + COUNTIFS(HCBSCompliance!$I$2:$I$455,$A47, HCBSCompliance!$D$2:$D$455, "*855*", HCBSCompliance!$FA$2:$FA$455,"*yes*", HCBSCompliance!$G$2:$G$455, "*Completed*") +COUNTIFS(HCBSCompliance!$I$2:$I$455,$A47, HCBSCompliance!$D$2:$D$455, "028", HCBSCompliance!$FA$2:$FA$455,"*yes*", HCBSCompliance!$G$2:$G$455, "*Submitted*") + COUNTIFS(HCBSCompliance!$I$2:$I$455,$A47, HCBSCompliance!$D$2:$D$455, "055", HCBSCompliance!$FA$2:$FA$455,"*yes*", HCBSCompliance!$G$2:$G$455, "*Submitted*") + COUNTIFS(HCBSCompliance!$I$2:$I$455,$A47, HCBSCompliance!$D$2:$D$455, "*63*", HCBSCompliance!$FA$2:$FA$455,"*yes*", HCBSCompliance!$G$2:$G$455, "*Submitted*") + COUNTIFS(HCBSCompliance!$I$2:$I$455,$A47, HCBSCompliance!$D$2:$D$455, "*475*", HCBSCompliance!$FA$2:$FA$455,"*yes*", HCBSCompliance!$G$2:$G$455, "*Submitted*") + COUNTIFS(HCBSCompliance!$I$2:$I$455,$A47, HCBSCompliance!$D$2:$D$455, "*505*", HCBSCompliance!$FA$2:$FA$455,"*yes*", HCBSCompliance!$G$2:$G$455, "*Submitted*") + COUNTIFS(HCBSCompliance!$I$2:$I$455,$A47, HCBSCompliance!$D$2:$D$455, "*510*", HCBSCompliance!$FA$2:$FA$455,"*yes*", HCBSCompliance!$G$2:$G$455, "*Submitted*") + COUNTIFS(HCBSCompliance!$I$2:$I$455,$A47, HCBSCompliance!$D$2:$D$455, "*515*", HCBSCompliance!$FA$2:$FA$455,"*yes*", HCBSCompliance!$G$2:$G$455, "*Submitted*") + COUNTIFS(HCBSCompliance!$I$2:$I$455,$A47, HCBSCompliance!$D$2:$D$455, "*855*", HCBSCompliance!$FA$2:$FA$455,"*yes*", HCBSCompliance!$G$2:$G$455, "*Submitted*") ) / $C47, "n/a")</f>
        <v>n/a</v>
      </c>
      <c r="G47" s="56" t="str">
        <f>IFERROR((COUNTIFS(HCBSCompliance!$D$2:$D$455, "028", HCBSCompliance!$I$2:$I$455, $A47, HCBSCompliance!$G$2:$G$455, "*Completed*", HCBSCompliance!$FE$2:$FE$455, "TRUE") + COUNTIFS(HCBSCompliance!$D$2:$D$455, "055", HCBSCompliance!$I$2:$I$455, $A47, HCBSCompliance!$G$2:$G$455, "*Completed*", HCBSCompliance!$FE$2:$FE$455, "TRUE") + COUNTIFS(HCBSCompliance!$D$2:$D$455, "*63*", HCBSCompliance!$I$2:$I$455, $A47, HCBSCompliance!$G$2:$G$455, "*Completed*", HCBSCompliance!$FE$2:$FE$455, "TRUE") + COUNTIFS(HCBSCompliance!$D$2:$D$455, "*475*", HCBSCompliance!$I$2:$I$455, $A47, HCBSCompliance!$G$2:$G$455, "*Completed*", HCBSCompliance!$FE$2:$FE$455, "TRUE") + COUNTIFS(HCBSCompliance!$D$2:$D$455, "*505*", HCBSCompliance!$I$2:$I$455, $A47, HCBSCompliance!$G$2:$G$455, "*Completed*", HCBSCompliance!$FE$2:$FE$455, "TRUE") + COUNTIFS(HCBSCompliance!$D$2:$D$455, "*510*", HCBSCompliance!$I$2:$I$455, $A47, HCBSCompliance!$G$2:$G$455, "*Completed*", HCBSCompliance!$FE$2:$FE$455, "TRUE") + COUNTIFS(HCBSCompliance!$D$2:$D$455, "*515*", HCBSCompliance!$I$2:$I$455, $A47, HCBSCompliance!$G$2:$G$455, "*Completed*", HCBSCompliance!$FE$2:$FE$455, "TRUE") + COUNTIFS(HCBSCompliance!$D$2:$D$455, "*855*", HCBSCompliance!$I$2:$I$455, $A47, HCBSCompliance!$G$2:$G$455, "*Submitted*", HCBSCompliance!$FE$2:$FE$455, "TRUE") +COUNTIFS(HCBSCompliance!$D$2:$D$455, "028", HCBSCompliance!$I$2:$I$455, $A47, HCBSCompliance!$G$2:$G$455, "*Submitted*", HCBSCompliance!$FE$2:$FE$455, "TRUE") + COUNTIFS(HCBSCompliance!$D$2:$D$455, "055", HCBSCompliance!$I$2:$I$455, $A47, HCBSCompliance!$G$2:$G$455, "*Submitted*", HCBSCompliance!$FE$2:$FE$455, "TRUE") + COUNTIFS(HCBSCompliance!$D$2:$D$455, "*63*", HCBSCompliance!$I$2:$I$455, $A47, HCBSCompliance!$G$2:$G$455, "*Submitted*", HCBSCompliance!$FE$2:$FE$455, "TRUE") + COUNTIFS(HCBSCompliance!$D$2:$D$455, "*475*", HCBSCompliance!$I$2:$I$455, $A47, HCBSCompliance!$G$2:$G$455, "*Submitted*", HCBSCompliance!$FE$2:$FE$455, "TRUE") + COUNTIFS(HCBSCompliance!$D$2:$D$455, "*505*", HCBSCompliance!$I$2:$I$455, $A47, HCBSCompliance!$G$2:$G$455, "*Submitted*", HCBSCompliance!$FE$2:$FE$455, "TRUE") + COUNTIFS(HCBSCompliance!$D$2:$D$455, "*510*", HCBSCompliance!$I$2:$I$455, $A47, HCBSCompliance!$G$2:$G$455, "*Submitted*", HCBSCompliance!$FE$2:$FE$455, "TRUE") + COUNTIFS(HCBSCompliance!$D$2:$D$455, "*515*", HCBSCompliance!$I$2:$I$455, $A47, HCBSCompliance!$G$2:$G$455, "*Submitted*", HCBSCompliance!$FE$2:$FE$455, "TRUE") + COUNTIFS(HCBSCompliance!$D$2:$D$455, "*855*", HCBSCompliance!$I$2:$I$455, $A47, HCBSCompliance!$G$2:$G$455, "*Submitted*", HCBSCompliance!$FE$2:$FE$455, "TRUE"))    /  $C47, "n/a")</f>
        <v>n/a</v>
      </c>
      <c r="H47" s="56"/>
      <c r="I47" s="55">
        <f>COUNTIFS(HCBSCompliance!$I$2:$I$455,$A47, HCBSCompliance!$D$2:$D$455, "028", HCBSCompliance!$G$2:$G$455,"*Completed*", HCBSCompliance!$BC$2:$BC$455,"*Partially*")   + COUNTIFS(HCBSCompliance!$I$2:$I$455,$A47, HCBSCompliance!$D$2:$D$455, "055", HCBSCompliance!$G$2:$G$455,"*Completed*", HCBSCompliance!$BC$2:$BC$455,"*Partially*")   + COUNTIFS(HCBSCompliance!$I$2:$I$455,$A47, HCBSCompliance!$D$2:$D$455, "*63*", HCBSCompliance!$G$2:$G$455,"*Completed*", HCBSCompliance!$BC$2:$BC$455,"*Partially*")   + COUNTIFS(HCBSCompliance!$I$2:$I$455,$A47, HCBSCompliance!$D$2:$D$455, "*475*", HCBSCompliance!$G$2:$G$455,"*Completed*", HCBSCompliance!$BC$2:$BC$455,"*Partially*")   + COUNTIFS(HCBSCompliance!$I$2:$I$455,$A47, HCBSCompliance!$D$2:$D$455, "*505*", HCBSCompliance!$G$2:$G$455,"*Completed*", HCBSCompliance!$BC$2:$BC$455,"*Partially*") + COUNTIFS(HCBSCompliance!$I$2:$I$455,$A47, HCBSCompliance!$D$2:$D$455, "*510*", HCBSCompliance!$G$2:$G$455,"*Completed*", HCBSCompliance!$BC$2:$BC$455,"*Partially*") + COUNTIFS(HCBSCompliance!$I$2:$I$455,$A47, HCBSCompliance!$D$2:$D$455, "*515*", HCBSCompliance!$G$2:$G$455,"*Completed*", HCBSCompliance!$BC$2:$BC$455,"*Partially*") + COUNTIFS(HCBSCompliance!$I$2:$I$455,$A47, HCBSCompliance!$D$2:$D$455, "*855*", HCBSCompliance!$G$2:$G$455,"*Completed*", HCBSCompliance!$BC$2:$BC$455,"*Partially*")+ COUNTIFS(HCBSCompliance!$I$2:$I$455,$A47, HCBSCompliance!$D$2:$D$455, "028", HCBSCompliance!$G$2:$G$455,"*Submitted*", HCBSCompliance!$BC$2:$BC$455,"*Partially*") + COUNTIFS(HCBSCompliance!$I$2:$I$455,$A47, HCBSCompliance!$D$2:$D$455, "055", HCBSCompliance!$G$2:$G$455,"*Submitted*", HCBSCompliance!$BC$2:$BC$455,"*Partially*") + COUNTIFS(HCBSCompliance!$I$2:$I$455,$A47, HCBSCompliance!$D$2:$D$455, "*63*", HCBSCompliance!$G$2:$G$455,"*Submitted*", HCBSCompliance!$BC$2:$BC$455,"*Partially*") + COUNTIFS(HCBSCompliance!$I$2:$I$455,$A47, HCBSCompliance!$D$2:$D$455, "*475*", HCBSCompliance!$G$2:$G$455,"*Submitted*", HCBSCompliance!$BC$2:$BC$455,"*Partially*") + COUNTIFS(HCBSCompliance!$I$2:$I$455,$A47, HCBSCompliance!$D$2:$D$455, "*505*", HCBSCompliance!$G$2:$G$455,"*Submitted*", HCBSCompliance!$BC$2:$BC$455,"*Partially*") + COUNTIFS(HCBSCompliance!$I$2:$I$455,$A47, HCBSCompliance!$D$2:$D$455, "*510*", HCBSCompliance!$G$2:$G$455,"*Submitted*", HCBSCompliance!$BC$2:$BC$455,"*Partially*") + COUNTIFS(HCBSCompliance!$I$2:$I$455,$A47, HCBSCompliance!$D$2:$D$455, "*515*", HCBSCompliance!$G$2:$G$455,"*Submitted*", HCBSCompliance!$BC$2:$BC$455,"*Partially*")+ COUNTIFS(HCBSCompliance!$I$2:$I$455,$A47, HCBSCompliance!$D$2:$D$455, "*855*", HCBSCompliance!$G$2:$G$455,"*Submitted*", HCBSCompliance!$BC$2:$BC$455,"*Partially*")  + COUNTIFS(HCBSCompliance!$I$2:$I$455,$A47, HCBSCompliance!$D$2:$D$455, "028", HCBSCompliance!$G$2:$G$455,"*Completed*", HCBSCompliance!$BC$2:$BC$455,"*NotMet*")   + COUNTIFS(HCBSCompliance!$I$2:$I$455,$A47, HCBSCompliance!$D$2:$D$455, "055", HCBSCompliance!$G$2:$G$455,"*Completed*", HCBSCompliance!$BC$2:$BC$455,"*NotMet*")   + COUNTIFS(HCBSCompliance!$I$2:$I$455,$A47, HCBSCompliance!$D$2:$D$455, "*63*", HCBSCompliance!$G$2:$G$455,"*Completed*", HCBSCompliance!$BC$2:$BC$455,"*NotMet*")   + COUNTIFS(HCBSCompliance!$I$2:$I$455,$A47, HCBSCompliance!$D$2:$D$455, "*475*", HCBSCompliance!$G$2:$G$455,"*Completed*", HCBSCompliance!$BC$2:$BC$455,"*NotMet*")   + COUNTIFS(HCBSCompliance!$I$2:$I$455,$A47, HCBSCompliance!$D$2:$D$455, "*505*", HCBSCompliance!$G$2:$G$455,"*Completed*", HCBSCompliance!$BC$2:$BC$455,"*NotMet*") + COUNTIFS(HCBSCompliance!$I$2:$I$455,$A47, HCBSCompliance!$D$2:$D$455, "*510*", HCBSCompliance!$G$2:$G$455,"*Completed*", HCBSCompliance!$BC$2:$BC$455,"*NotMet*") + COUNTIFS(HCBSCompliance!$I$2:$I$455,$A47, HCBSCompliance!$D$2:$D$455, "*515*", HCBSCompliance!$G$2:$G$455,"*Completed*", HCBSCompliance!$BC$2:$BC$455,"*NotMet*") + COUNTIFS(HCBSCompliance!$I$2:$I$455,$A47, HCBSCompliance!$D$2:$D$455, "*855*", HCBSCompliance!$G$2:$G$455,"*Completed*", HCBSCompliance!$BC$2:$BC$455,"*NotMet*")+ COUNTIFS(HCBSCompliance!$I$2:$I$455,$A47, HCBSCompliance!$D$2:$D$455, "028", HCBSCompliance!$G$2:$G$455,"*Submitted*", HCBSCompliance!$BC$2:$BC$455,"*NotMet*") + COUNTIFS(HCBSCompliance!$I$2:$I$455,$A47, HCBSCompliance!$D$2:$D$455, "055", HCBSCompliance!$G$2:$G$455,"*Submitted*", HCBSCompliance!$BC$2:$BC$455,"*NotMet*") + COUNTIFS(HCBSCompliance!$I$2:$I$455,$A47, HCBSCompliance!$D$2:$D$455, "*63*", HCBSCompliance!$G$2:$G$455,"*Submitted*", HCBSCompliance!$BC$2:$BC$455,"*NotMet*") + COUNTIFS(HCBSCompliance!$I$2:$I$455,$A47, HCBSCompliance!$D$2:$D$455, "*475*", HCBSCompliance!$G$2:$G$455,"*Submitted*", HCBSCompliance!$BC$2:$BC$455,"*NotMet*") + COUNTIFS(HCBSCompliance!$I$2:$I$455,$A47, HCBSCompliance!$D$2:$D$455, "*505*", HCBSCompliance!$G$2:$G$455,"*Submitted*", HCBSCompliance!$BC$2:$BC$455,"*NotMet*") + COUNTIFS(HCBSCompliance!$I$2:$I$455,$A47, HCBSCompliance!$D$2:$D$455, "*510*", HCBSCompliance!$G$2:$G$455,"*Submitted*", HCBSCompliance!$BC$2:$BC$455,"*NotMet*") + COUNTIFS(HCBSCompliance!$I$2:$I$455,$A47, HCBSCompliance!$D$2:$D$455, "*515*", HCBSCompliance!$G$2:$G$455,"*Submitted*", HCBSCompliance!$BC$2:$BC$455,"*NotMet*")+ COUNTIFS(HCBSCompliance!$I$2:$I$455,$A47, HCBSCompliance!$D$2:$D$455, "*855*", HCBSCompliance!$G$2:$G$455,"*Submitted*", HCBSCompliance!$BC$2:$BC$455,"*NotMet*")</f>
        <v>0</v>
      </c>
      <c r="J47" s="55">
        <f>COUNTIFS(HCBSCompliance!$I$2:$I$455,$A47, HCBSCompliance!$D$2:$D$455, "028", HCBSCompliance!$G$2:$G$455,"*Completed*", HCBSCompliance!$BI$2:$BI$455,"*No*")   + COUNTIFS(HCBSCompliance!$I$2:$I$455,$A47, HCBSCompliance!$D$2:$D$455, "055", HCBSCompliance!$G$2:$G$455,"*Completed*", HCBSCompliance!$BI$2:$BI$455,"*No*")   + COUNTIFS(HCBSCompliance!$I$2:$I$455,$A47, HCBSCompliance!$D$2:$D$455, "*63*", HCBSCompliance!$G$2:$G$455,"*Completed*", HCBSCompliance!$BI$2:$BI$455,"*No*")   + COUNTIFS(HCBSCompliance!$I$2:$I$455,$A47, HCBSCompliance!$D$2:$D$455, "*475*", HCBSCompliance!$G$2:$G$455,"*Completed*", HCBSCompliance!$BI$2:$BI$455,"*No*")   + COUNTIFS(HCBSCompliance!$I$2:$I$455,$A47, HCBSCompliance!$D$2:$D$455, "*505*", HCBSCompliance!$G$2:$G$455,"*Completed*", HCBSCompliance!$BI$2:$BI$455,"*No*") + COUNTIFS(HCBSCompliance!$I$2:$I$455,$A47, HCBSCompliance!$D$2:$D$455, "*510*", HCBSCompliance!$G$2:$G$455,"*Completed*", HCBSCompliance!$BI$2:$BI$455,"*No*") + COUNTIFS(HCBSCompliance!$I$2:$I$455,$A47, HCBSCompliance!$D$2:$D$455, "*515*", HCBSCompliance!$G$2:$G$455,"*Completed*", HCBSCompliance!$BI$2:$BI$455,"*No*") + COUNTIFS(HCBSCompliance!$I$2:$I$455,$A47, HCBSCompliance!$D$2:$D$455, "*855*", HCBSCompliance!$G$2:$G$455,"*Completed*", HCBSCompliance!$BI$2:$BI$455,"*No*")+ COUNTIFS(HCBSCompliance!$I$2:$I$455,$A47, HCBSCompliance!$D$2:$D$455, "028", HCBSCompliance!$G$2:$G$455,"*Submitted*", HCBSCompliance!$BI$2:$BI$455,"*No*") + COUNTIFS(HCBSCompliance!$I$2:$I$455,$A47, HCBSCompliance!$D$2:$D$455, "055", HCBSCompliance!$G$2:$G$455,"*Submitted*", HCBSCompliance!$BI$2:$BI$455,"*No*") + COUNTIFS(HCBSCompliance!$I$2:$I$455,$A47, HCBSCompliance!$D$2:$D$455, "*63*", HCBSCompliance!$G$2:$G$455,"*Submitted*", HCBSCompliance!$BI$2:$BI$455,"*No*") + COUNTIFS(HCBSCompliance!$I$2:$I$455,$A47, HCBSCompliance!$D$2:$D$455, "*475*", HCBSCompliance!$G$2:$G$455,"*Submitted*", HCBSCompliance!$BI$2:$BI$455,"*No*") + COUNTIFS(HCBSCompliance!$I$2:$I$455,$A47, HCBSCompliance!$D$2:$D$455, "*505*", HCBSCompliance!$G$2:$G$455,"*Submitted*", HCBSCompliance!$BI$2:$BI$455,"*No*") + COUNTIFS(HCBSCompliance!$I$2:$I$455,$A47, HCBSCompliance!$D$2:$D$455, "*510*", HCBSCompliance!$G$2:$G$455,"*Submitted*", HCBSCompliance!$BI$2:$BI$455,"*No*") + COUNTIFS(HCBSCompliance!$I$2:$I$455,$A47, HCBSCompliance!$D$2:$D$455, "*515*", HCBSCompliance!$G$2:$G$455,"*Submitted*", HCBSCompliance!$BI$2:$BI$455,"*No*")+ COUNTIFS(HCBSCompliance!$I$2:$I$455,$A47, HCBSCompliance!$D$2:$D$455, "*855*", HCBSCompliance!$G$2:$G$455,"*Submitted*", HCBSCompliance!$BI$2:$BI$455,"*No*")  + COUNTIFS(HCBSCompliance!$I$2:$I$455,$A47, HCBSCompliance!$D$2:$D$455, "028", HCBSCompliance!$G$2:$G$455,"*Completed*", HCBSCompliance!$BI$2:$BI$455,"*No*")   + COUNTIFS(HCBSCompliance!$I$2:$I$455,$A47, HCBSCompliance!$D$2:$D$455, "055", HCBSCompliance!$G$2:$G$455,"*Completed*", HCBSCompliance!$BI$2:$BI$455,"*No*")   + COUNTIFS(HCBSCompliance!$I$2:$I$455,$A47, HCBSCompliance!$D$2:$D$455, "*63*", HCBSCompliance!$G$2:$G$455,"*Completed*", HCBSCompliance!$BI$2:$BI$455,"*No*")   + COUNTIFS(HCBSCompliance!$I$2:$I$455,$A47, HCBSCompliance!$D$2:$D$455, "*475*", HCBSCompliance!$G$2:$G$455,"*Completed*", HCBSCompliance!$BI$2:$BI$455,"*No*")   + COUNTIFS(HCBSCompliance!$I$2:$I$455,$A47, HCBSCompliance!$D$2:$D$455, "*505*", HCBSCompliance!$G$2:$G$455,"*Completed*", HCBSCompliance!$BI$2:$BI$455,"*No*") + COUNTIFS(HCBSCompliance!$I$2:$I$455,$A47, HCBSCompliance!$D$2:$D$455, "*510*", HCBSCompliance!$G$2:$G$455,"*Completed*", HCBSCompliance!$BI$2:$BI$455,"*No*") + COUNTIFS(HCBSCompliance!$I$2:$I$455,$A47, HCBSCompliance!$D$2:$D$455, "*515*", HCBSCompliance!$G$2:$G$455,"*Completed*", HCBSCompliance!$BI$2:$BI$455,"*No*") + COUNTIFS(HCBSCompliance!$I$2:$I$455,$A47, HCBSCompliance!$D$2:$D$455, "*855*", HCBSCompliance!$G$2:$G$455,"*Completed*", HCBSCompliance!$BI$2:$BI$455,"*No*")+ COUNTIFS(HCBSCompliance!$I$2:$I$455,$A47, HCBSCompliance!$D$2:$D$455, "028", HCBSCompliance!$G$2:$G$455,"*Submitted*", HCBSCompliance!$BI$2:$BI$455,"*No*") + COUNTIFS(HCBSCompliance!$I$2:$I$455,$A47, HCBSCompliance!$D$2:$D$455, "055", HCBSCompliance!$G$2:$G$455,"*Submitted*", HCBSCompliance!$BI$2:$BI$455,"*No*") + COUNTIFS(HCBSCompliance!$I$2:$I$455,$A47, HCBSCompliance!$D$2:$D$455, "*63*", HCBSCompliance!$G$2:$G$455,"*Submitted*", HCBSCompliance!$BI$2:$BI$455,"*No*") + COUNTIFS(HCBSCompliance!$I$2:$I$455,$A47, HCBSCompliance!$D$2:$D$455, "*475*", HCBSCompliance!$G$2:$G$455,"*Submitted*", HCBSCompliance!$BI$2:$BI$455,"*No*") + COUNTIFS(HCBSCompliance!$I$2:$I$455,$A47, HCBSCompliance!$D$2:$D$455, "*505*", HCBSCompliance!$G$2:$G$455,"*Submitted*", HCBSCompliance!$BI$2:$BI$455,"*No*") + COUNTIFS(HCBSCompliance!$I$2:$I$455,$A47, HCBSCompliance!$D$2:$D$455, "*510*", HCBSCompliance!$G$2:$G$455,"*Submitted*", HCBSCompliance!$BI$2:$BI$455,"*No*") + COUNTIFS(HCBSCompliance!$I$2:$I$455,$A47, HCBSCompliance!$D$2:$D$455, "*515*", HCBSCompliance!$G$2:$G$455,"*Submitted*", HCBSCompliance!$BI$2:$BI$455,"*No*")+ COUNTIFS(HCBSCompliance!$I$2:$I$455,$A47, HCBSCompliance!$D$2:$D$455, "*855*", HCBSCompliance!$G$2:$G$455,"*Submitted*", HCBSCompliance!$BI$2:$BI$455,"*No*")</f>
        <v>0</v>
      </c>
      <c r="K47" s="55">
        <f>COUNTIFS(HCBSCompliance!$I$2:$I$455,$A47, HCBSCompliance!$D$2:$D$455, "028", HCBSCompliance!$G$2:$G$455,"*Completed*", HCBSCompliance!$CK$2:$CK$455,"*No*")   + COUNTIFS(HCBSCompliance!$I$2:$I$455,$A47, HCBSCompliance!$D$2:$D$455, "055", HCBSCompliance!$G$2:$G$455,"*Completed*", HCBSCompliance!$CK$2:$CK$455,"*No*")   + COUNTIFS(HCBSCompliance!$I$2:$I$455,$A47, HCBSCompliance!$D$2:$D$455, "*63*", HCBSCompliance!$G$2:$G$455,"*Completed*", HCBSCompliance!$CK$2:$CK$455,"*No*")   + COUNTIFS(HCBSCompliance!$I$2:$I$455,$A47, HCBSCompliance!$D$2:$D$455, "*475*", HCBSCompliance!$G$2:$G$455,"*Completed*", HCBSCompliance!$CK$2:$CK$455,"*No*")   + COUNTIFS(HCBSCompliance!$I$2:$I$455,$A47, HCBSCompliance!$D$2:$D$455, "*505*", HCBSCompliance!$G$2:$G$455,"*Completed*", HCBSCompliance!$CK$2:$CK$455,"*No*") + COUNTIFS(HCBSCompliance!$I$2:$I$455,$A47, HCBSCompliance!$D$2:$D$455, "*510*", HCBSCompliance!$G$2:$G$455,"*Completed*", HCBSCompliance!$CK$2:$CK$455,"*No*") + COUNTIFS(HCBSCompliance!$I$2:$I$455,$A47, HCBSCompliance!$D$2:$D$455, "*515*", HCBSCompliance!$G$2:$G$455,"*Completed*", HCBSCompliance!$CK$2:$CK$455,"*No*") + COUNTIFS(HCBSCompliance!$I$2:$I$455,$A47, HCBSCompliance!$D$2:$D$455, "*855*", HCBSCompliance!$G$2:$G$455,"*Completed*", HCBSCompliance!$CK$2:$CK$455,"*No*")+ COUNTIFS(HCBSCompliance!$I$2:$I$455,$A47, HCBSCompliance!$D$2:$D$455, "028", HCBSCompliance!$G$2:$G$455,"*Submitted*", HCBSCompliance!$CK$2:$CK$455,"*No*") + COUNTIFS(HCBSCompliance!$I$2:$I$455,$A47, HCBSCompliance!$D$2:$D$455, "055", HCBSCompliance!$G$2:$G$455,"*Submitted*", HCBSCompliance!$CK$2:$CK$455,"*No*") + COUNTIFS(HCBSCompliance!$I$2:$I$455,$A47, HCBSCompliance!$D$2:$D$455, "*63*", HCBSCompliance!$G$2:$G$455,"*Submitted*", HCBSCompliance!$CK$2:$CK$455,"*No*") + COUNTIFS(HCBSCompliance!$I$2:$I$455,$A47, HCBSCompliance!$D$2:$D$455, "*475*", HCBSCompliance!$G$2:$G$455,"*Submitted*", HCBSCompliance!$CK$2:$CK$455,"*No*") + COUNTIFS(HCBSCompliance!$I$2:$I$455,$A47, HCBSCompliance!$D$2:$D$455, "*505*", HCBSCompliance!$G$2:$G$455,"*Submitted*", HCBSCompliance!$CK$2:$CK$455,"*No*") + COUNTIFS(HCBSCompliance!$I$2:$I$455,$A47, HCBSCompliance!$D$2:$D$455, "*510*", HCBSCompliance!$G$2:$G$455,"*Submitted*", HCBSCompliance!$CK$2:$CK$455,"*No*") + COUNTIFS(HCBSCompliance!$I$2:$I$455,$A47, HCBSCompliance!$D$2:$D$455, "*515*", HCBSCompliance!$G$2:$G$455,"*Submitted*", HCBSCompliance!$CK$2:$CK$455,"*No*")+ COUNTIFS(HCBSCompliance!$I$2:$I$455,$A47, HCBSCompliance!$D$2:$D$455, "*855*", HCBSCompliance!$G$2:$G$455,"*Submitted*", HCBSCompliance!$CK$2:$CK$455,"*No*")  + COUNTIFS(HCBSCompliance!$I$2:$I$455,$A47, HCBSCompliance!$D$2:$D$455, "028", HCBSCompliance!$G$2:$G$455,"*Completed*", HCBSCompliance!$CK$2:$CK$455,"*No*")   + COUNTIFS(HCBSCompliance!$I$2:$I$455,$A47, HCBSCompliance!$D$2:$D$455, "055", HCBSCompliance!$G$2:$G$455,"*Completed*", HCBSCompliance!$CK$2:$CK$455,"*No*")   + COUNTIFS(HCBSCompliance!$I$2:$I$455,$A47, HCBSCompliance!$D$2:$D$455, "*63*", HCBSCompliance!$G$2:$G$455,"*Completed*", HCBSCompliance!$CK$2:$CK$455,"*No*")   + COUNTIFS(HCBSCompliance!$I$2:$I$455,$A47, HCBSCompliance!$D$2:$D$455, "*475*", HCBSCompliance!$G$2:$G$455,"*Completed*", HCBSCompliance!$CK$2:$CK$455,"*No*")   + COUNTIFS(HCBSCompliance!$I$2:$I$455,$A47, HCBSCompliance!$D$2:$D$455, "*505*", HCBSCompliance!$G$2:$G$455,"*Completed*", HCBSCompliance!$CK$2:$CK$455,"*No*") + COUNTIFS(HCBSCompliance!$I$2:$I$455,$A47, HCBSCompliance!$D$2:$D$455, "*510*", HCBSCompliance!$G$2:$G$455,"*Completed*", HCBSCompliance!$CK$2:$CK$455,"*No*") + COUNTIFS(HCBSCompliance!$I$2:$I$455,$A47, HCBSCompliance!$D$2:$D$455, "*515*", HCBSCompliance!$G$2:$G$455,"*Completed*", HCBSCompliance!$CK$2:$CK$455,"*No*") + COUNTIFS(HCBSCompliance!$I$2:$I$455,$A47, HCBSCompliance!$D$2:$D$455, "*855*", HCBSCompliance!$G$2:$G$455,"*Completed*", HCBSCompliance!$CK$2:$CK$455,"*No*")+ COUNTIFS(HCBSCompliance!$I$2:$I$455,$A47, HCBSCompliance!$D$2:$D$455, "028", HCBSCompliance!$G$2:$G$455,"*Submitted*", HCBSCompliance!$CK$2:$CK$455,"*No*") + COUNTIFS(HCBSCompliance!$I$2:$I$455,$A47, HCBSCompliance!$D$2:$D$455, "055", HCBSCompliance!$G$2:$G$455,"*Submitted*", HCBSCompliance!$CK$2:$CK$455,"*No*") + COUNTIFS(HCBSCompliance!$I$2:$I$455,$A47, HCBSCompliance!$D$2:$D$455, "*63*", HCBSCompliance!$G$2:$G$455,"*Submitted*", HCBSCompliance!$CK$2:$CK$455,"*No*") + COUNTIFS(HCBSCompliance!$I$2:$I$455,$A47, HCBSCompliance!$D$2:$D$455, "*475*", HCBSCompliance!$G$2:$G$455,"*Submitted*", HCBSCompliance!$CK$2:$CK$455,"*No*") + COUNTIFS(HCBSCompliance!$I$2:$I$455,$A47, HCBSCompliance!$D$2:$D$455, "*505*", HCBSCompliance!$G$2:$G$455,"*Submitted*", HCBSCompliance!$CK$2:$CK$455,"*No*") + COUNTIFS(HCBSCompliance!$I$2:$I$455,$A47, HCBSCompliance!$D$2:$D$455, "*510*", HCBSCompliance!$G$2:$G$455,"*Submitted*", HCBSCompliance!$CK$2:$CK$455,"*No*") + COUNTIFS(HCBSCompliance!$I$2:$I$455,$A47, HCBSCompliance!$D$2:$D$455, "*515*", HCBSCompliance!$G$2:$G$455,"*Submitted*", HCBSCompliance!$CK$2:$CK$455,"*No*")+ COUNTIFS(HCBSCompliance!$I$2:$I$455,$A47, HCBSCompliance!$D$2:$D$455, "*855*", HCBSCompliance!$G$2:$G$455,"*Submitted*", HCBSCompliance!$CK$2:$CK$455,"*No*")</f>
        <v>0</v>
      </c>
      <c r="L47" s="55">
        <f>COUNTIFS(HCBSCompliance!$I$2:$I$455,$A47, HCBSCompliance!$D$2:$D$455, "028", HCBSCompliance!$G$2:$G$455,"*Completed*", HCBSCompliance!$CY$2:$CY$455,"*No*")   + COUNTIFS(HCBSCompliance!$I$2:$I$455,$A47, HCBSCompliance!$D$2:$D$455, "055", HCBSCompliance!$G$2:$G$455,"*Completed*", HCBSCompliance!$CY$2:$CY$455,"*No*")   + COUNTIFS(HCBSCompliance!$I$2:$I$455,$A47, HCBSCompliance!$D$2:$D$455, "*63*", HCBSCompliance!$G$2:$G$455,"*Completed*", HCBSCompliance!$CY$2:$CY$455,"*No*")   + COUNTIFS(HCBSCompliance!$I$2:$I$455,$A47, HCBSCompliance!$D$2:$D$455, "*475*", HCBSCompliance!$G$2:$G$455,"*Completed*", HCBSCompliance!$CY$2:$CY$455,"*No*")   + COUNTIFS(HCBSCompliance!$I$2:$I$455,$A47, HCBSCompliance!$D$2:$D$455, "*505*", HCBSCompliance!$G$2:$G$455,"*Completed*", HCBSCompliance!$CY$2:$CY$455,"*No*") + COUNTIFS(HCBSCompliance!$I$2:$I$455,$A47, HCBSCompliance!$D$2:$D$455, "*510*", HCBSCompliance!$G$2:$G$455,"*Completed*", HCBSCompliance!$CY$2:$CY$455,"*No*") + COUNTIFS(HCBSCompliance!$I$2:$I$455,$A47, HCBSCompliance!$D$2:$D$455, "*515*", HCBSCompliance!$G$2:$G$455,"*Completed*", HCBSCompliance!$CY$2:$CY$455,"*No*") + COUNTIFS(HCBSCompliance!$I$2:$I$455,$A47, HCBSCompliance!$D$2:$D$455, "*855*", HCBSCompliance!$G$2:$G$455,"*Completed*", HCBSCompliance!$CY$2:$CY$455,"*No*")+ COUNTIFS(HCBSCompliance!$I$2:$I$455,$A47, HCBSCompliance!$D$2:$D$455, "028", HCBSCompliance!$G$2:$G$455,"*Submitted*", HCBSCompliance!$CY$2:$CY$455,"*No*") + COUNTIFS(HCBSCompliance!$I$2:$I$455,$A47, HCBSCompliance!$D$2:$D$455, "055", HCBSCompliance!$G$2:$G$455,"*Submitted*", HCBSCompliance!$CY$2:$CY$455,"*No*") + COUNTIFS(HCBSCompliance!$I$2:$I$455,$A47, HCBSCompliance!$D$2:$D$455, "*63*", HCBSCompliance!$G$2:$G$455,"*Submitted*", HCBSCompliance!$CY$2:$CY$455,"*No*") + COUNTIFS(HCBSCompliance!$I$2:$I$455,$A47, HCBSCompliance!$D$2:$D$455, "*475*", HCBSCompliance!$G$2:$G$455,"*Submitted*", HCBSCompliance!$CY$2:$CY$455,"*No*") + COUNTIFS(HCBSCompliance!$I$2:$I$455,$A47, HCBSCompliance!$D$2:$D$455, "*505*", HCBSCompliance!$G$2:$G$455,"*Submitted*", HCBSCompliance!$CY$2:$CY$455,"*No*") + COUNTIFS(HCBSCompliance!$I$2:$I$455,$A47, HCBSCompliance!$D$2:$D$455, "*510*", HCBSCompliance!$G$2:$G$455,"*Submitted*", HCBSCompliance!$CY$2:$CY$455,"*No*") + COUNTIFS(HCBSCompliance!$I$2:$I$455,$A47, HCBSCompliance!$D$2:$D$455, "*515*", HCBSCompliance!$G$2:$G$455,"*Submitted*", HCBSCompliance!$CY$2:$CY$455,"*No*")+ COUNTIFS(HCBSCompliance!$I$2:$I$455,$A47, HCBSCompliance!$D$2:$D$455, "*855*", HCBSCompliance!$G$2:$G$455,"*Submitted*", HCBSCompliance!$CY$2:$CY$455,"*No*")  + COUNTIFS(HCBSCompliance!$I$2:$I$455,$A47, HCBSCompliance!$D$2:$D$455, "028", HCBSCompliance!$G$2:$G$455,"*Completed*", HCBSCompliance!$CY$2:$CY$455,"*No*")   + COUNTIFS(HCBSCompliance!$I$2:$I$455,$A47, HCBSCompliance!$D$2:$D$455, "055", HCBSCompliance!$G$2:$G$455,"*Completed*", HCBSCompliance!$CY$2:$CY$455,"*No*")   + COUNTIFS(HCBSCompliance!$I$2:$I$455,$A47, HCBSCompliance!$D$2:$D$455, "*63*", HCBSCompliance!$G$2:$G$455,"*Completed*", HCBSCompliance!$CY$2:$CY$455,"*No*")   + COUNTIFS(HCBSCompliance!$I$2:$I$455,$A47, HCBSCompliance!$D$2:$D$455, "*475*", HCBSCompliance!$G$2:$G$455,"*Completed*", HCBSCompliance!$CY$2:$CY$455,"*No*")   + COUNTIFS(HCBSCompliance!$I$2:$I$455,$A47, HCBSCompliance!$D$2:$D$455, "*505*", HCBSCompliance!$G$2:$G$455,"*Completed*", HCBSCompliance!$CY$2:$CY$455,"*No*") + COUNTIFS(HCBSCompliance!$I$2:$I$455,$A47, HCBSCompliance!$D$2:$D$455, "*510*", HCBSCompliance!$G$2:$G$455,"*Completed*", HCBSCompliance!$CY$2:$CY$455,"*No*") + COUNTIFS(HCBSCompliance!$I$2:$I$455,$A47, HCBSCompliance!$D$2:$D$455, "*515*", HCBSCompliance!$G$2:$G$455,"*Completed*", HCBSCompliance!$CY$2:$CY$455,"*No*") + COUNTIFS(HCBSCompliance!$I$2:$I$455,$A47, HCBSCompliance!$D$2:$D$455, "*855*", HCBSCompliance!$G$2:$G$455,"*Completed*", HCBSCompliance!$CY$2:$CY$455,"*No*")+ COUNTIFS(HCBSCompliance!$I$2:$I$455,$A47, HCBSCompliance!$D$2:$D$455, "028", HCBSCompliance!$G$2:$G$455,"*Submitted*", HCBSCompliance!$CY$2:$CY$455,"*No*") + COUNTIFS(HCBSCompliance!$I$2:$I$455,$A47, HCBSCompliance!$D$2:$D$455, "055", HCBSCompliance!$G$2:$G$455,"*Submitted*", HCBSCompliance!$CY$2:$CY$455,"*No*") + COUNTIFS(HCBSCompliance!$I$2:$I$455,$A47, HCBSCompliance!$D$2:$D$455, "*63*", HCBSCompliance!$G$2:$G$455,"*Submitted*", HCBSCompliance!$CY$2:$CY$455,"*No*") + COUNTIFS(HCBSCompliance!$I$2:$I$455,$A47, HCBSCompliance!$D$2:$D$455, "*475*", HCBSCompliance!$G$2:$G$455,"*Submitted*", HCBSCompliance!$CY$2:$CY$455,"*No*") + COUNTIFS(HCBSCompliance!$I$2:$I$455,$A47, HCBSCompliance!$D$2:$D$455, "*505*", HCBSCompliance!$G$2:$G$455,"*Submitted*", HCBSCompliance!$CY$2:$CY$455,"*No*") + COUNTIFS(HCBSCompliance!$I$2:$I$455,$A47, HCBSCompliance!$D$2:$D$455, "*510*", HCBSCompliance!$G$2:$G$455,"*Submitted*", HCBSCompliance!$CY$2:$CY$455,"*No*") + COUNTIFS(HCBSCompliance!$I$2:$I$455,$A47, HCBSCompliance!$D$2:$D$455, "*515*", HCBSCompliance!$G$2:$G$455,"*Submitted*", HCBSCompliance!$CY$2:$CY$455,"*No*")+ COUNTIFS(HCBSCompliance!$I$2:$I$455,$A47, HCBSCompliance!$D$2:$D$455, "*855*", HCBSCompliance!$G$2:$G$455,"*Submitted*", HCBSCompliance!$CY$2:$CY$455,"*No*")</f>
        <v>0</v>
      </c>
      <c r="M47" s="55">
        <f>COUNTIFS(HCBSCompliance!$I$2:$I$455,$A47, HCBSCompliance!$D$2:$D$455, "028", HCBSCompliance!$G$2:$G$455,"*Completed*", HCBSCompliance!$DI$2:$DI$455,"*No*")   + COUNTIFS(HCBSCompliance!$I$2:$I$455,$A47, HCBSCompliance!$D$2:$D$455, "055", HCBSCompliance!$G$2:$G$455,"*Completed*", HCBSCompliance!$DI$2:$DI$455,"*No*")   + COUNTIFS(HCBSCompliance!$I$2:$I$455,$A47, HCBSCompliance!$D$2:$D$455, "*63*", HCBSCompliance!$G$2:$G$455,"*Completed*", HCBSCompliance!$DI$2:$DI$455,"*No*")   + COUNTIFS(HCBSCompliance!$I$2:$I$455,$A47, HCBSCompliance!$D$2:$D$455, "*475*", HCBSCompliance!$G$2:$G$455,"*Completed*", HCBSCompliance!$DI$2:$DI$455,"*No*")   + COUNTIFS(HCBSCompliance!$I$2:$I$455,$A47, HCBSCompliance!$D$2:$D$455, "*505*", HCBSCompliance!$G$2:$G$455,"*Completed*", HCBSCompliance!$DI$2:$DI$455,"*No*") + COUNTIFS(HCBSCompliance!$I$2:$I$455,$A47, HCBSCompliance!$D$2:$D$455, "*510*", HCBSCompliance!$G$2:$G$455,"*Completed*", HCBSCompliance!$DI$2:$DI$455,"*No*") + COUNTIFS(HCBSCompliance!$I$2:$I$455,$A47, HCBSCompliance!$D$2:$D$455, "*515*", HCBSCompliance!$G$2:$G$455,"*Completed*", HCBSCompliance!$DI$2:$DI$455,"*No*") + COUNTIFS(HCBSCompliance!$I$2:$I$455,$A47, HCBSCompliance!$D$2:$D$455, "*855*", HCBSCompliance!$G$2:$G$455,"*Completed*", HCBSCompliance!$DI$2:$DI$455,"*No*")+ COUNTIFS(HCBSCompliance!$I$2:$I$455,$A47, HCBSCompliance!$D$2:$D$455, "028", HCBSCompliance!$G$2:$G$455,"*Submitted*", HCBSCompliance!$DI$2:$DI$455,"*No*") + COUNTIFS(HCBSCompliance!$I$2:$I$455,$A47, HCBSCompliance!$D$2:$D$455, "055", HCBSCompliance!$G$2:$G$455,"*Submitted*", HCBSCompliance!$DI$2:$DI$455,"*No*") + COUNTIFS(HCBSCompliance!$I$2:$I$455,$A47, HCBSCompliance!$D$2:$D$455, "*63*", HCBSCompliance!$G$2:$G$455,"*Submitted*", HCBSCompliance!$DI$2:$DI$455,"*No*") + COUNTIFS(HCBSCompliance!$I$2:$I$455,$A47, HCBSCompliance!$D$2:$D$455, "*475*", HCBSCompliance!$G$2:$G$455,"*Submitted*", HCBSCompliance!$DI$2:$DI$455,"*No*") + COUNTIFS(HCBSCompliance!$I$2:$I$455,$A47, HCBSCompliance!$D$2:$D$455, "*505*", HCBSCompliance!$G$2:$G$455,"*Submitted*", HCBSCompliance!$DI$2:$DI$455,"*No*") + COUNTIFS(HCBSCompliance!$I$2:$I$455,$A47, HCBSCompliance!$D$2:$D$455, "*510*", HCBSCompliance!$G$2:$G$455,"*Submitted*", HCBSCompliance!$DI$2:$DI$455,"*No*") + COUNTIFS(HCBSCompliance!$I$2:$I$455,$A47, HCBSCompliance!$D$2:$D$455, "*515*", HCBSCompliance!$G$2:$G$455,"*Submitted*", HCBSCompliance!$DI$2:$DI$455,"*No*")+ COUNTIFS(HCBSCompliance!$I$2:$I$455,$A47, HCBSCompliance!$D$2:$D$455, "*855*", HCBSCompliance!$G$2:$G$455,"*Submitted*", HCBSCompliance!$DI$2:$DI$455,"*No*")  + COUNTIFS(HCBSCompliance!$I$2:$I$455,$A47, HCBSCompliance!$D$2:$D$455, "028", HCBSCompliance!$G$2:$G$455,"*Completed*", HCBSCompliance!$DI$2:$DI$455,"*No*")   + COUNTIFS(HCBSCompliance!$I$2:$I$455,$A47, HCBSCompliance!$D$2:$D$455, "055", HCBSCompliance!$G$2:$G$455,"*Completed*", HCBSCompliance!$DI$2:$DI$455,"*No*")   + COUNTIFS(HCBSCompliance!$I$2:$I$455,$A47, HCBSCompliance!$D$2:$D$455, "*63*", HCBSCompliance!$G$2:$G$455,"*Completed*", HCBSCompliance!$DI$2:$DI$455,"*No*")   + COUNTIFS(HCBSCompliance!$I$2:$I$455,$A47, HCBSCompliance!$D$2:$D$455, "*475*", HCBSCompliance!$G$2:$G$455,"*Completed*", HCBSCompliance!$DI$2:$DI$455,"*No*")   + COUNTIFS(HCBSCompliance!$I$2:$I$455,$A47, HCBSCompliance!$D$2:$D$455, "*505*", HCBSCompliance!$G$2:$G$455,"*Completed*", HCBSCompliance!$DI$2:$DI$455,"*No*") + COUNTIFS(HCBSCompliance!$I$2:$I$455,$A47, HCBSCompliance!$D$2:$D$455, "*510*", HCBSCompliance!$G$2:$G$455,"*Completed*", HCBSCompliance!$DI$2:$DI$455,"*No*") + COUNTIFS(HCBSCompliance!$I$2:$I$455,$A47, HCBSCompliance!$D$2:$D$455, "*515*", HCBSCompliance!$G$2:$G$455,"*Completed*", HCBSCompliance!$DI$2:$DI$455,"*No*") + COUNTIFS(HCBSCompliance!$I$2:$I$455,$A47, HCBSCompliance!$D$2:$D$455, "*855*", HCBSCompliance!$G$2:$G$455,"*Completed*", HCBSCompliance!$DI$2:$DI$455,"*No*")+ COUNTIFS(HCBSCompliance!$I$2:$I$455,$A47, HCBSCompliance!$D$2:$D$455, "028", HCBSCompliance!$G$2:$G$455,"*Submitted*", HCBSCompliance!$DI$2:$DI$455,"*No*") + COUNTIFS(HCBSCompliance!$I$2:$I$455,$A47, HCBSCompliance!$D$2:$D$455, "055", HCBSCompliance!$G$2:$G$455,"*Submitted*", HCBSCompliance!$DI$2:$DI$455,"*No*") + COUNTIFS(HCBSCompliance!$I$2:$I$455,$A47, HCBSCompliance!$D$2:$D$455, "*63*", HCBSCompliance!$G$2:$G$455,"*Submitted*", HCBSCompliance!$DI$2:$DI$455,"*No*") + COUNTIFS(HCBSCompliance!$I$2:$I$455,$A47, HCBSCompliance!$D$2:$D$455, "*475*", HCBSCompliance!$G$2:$G$455,"*Submitted*", HCBSCompliance!$DI$2:$DI$455,"*No*") + COUNTIFS(HCBSCompliance!$I$2:$I$455,$A47, HCBSCompliance!$D$2:$D$455, "*505*", HCBSCompliance!$G$2:$G$455,"*Submitted*", HCBSCompliance!$DI$2:$DI$455,"*No*") + COUNTIFS(HCBSCompliance!$I$2:$I$455,$A47, HCBSCompliance!$D$2:$D$455, "*510*", HCBSCompliance!$G$2:$G$455,"*Submitted*", HCBSCompliance!$DI$2:$DI$455,"*No*") + COUNTIFS(HCBSCompliance!$I$2:$I$455,$A47, HCBSCompliance!$D$2:$D$455, "*515*", HCBSCompliance!$G$2:$G$455,"*Submitted*", HCBSCompliance!$DI$2:$DI$455,"*No*")+ COUNTIFS(HCBSCompliance!$I$2:$I$455,$A47, HCBSCompliance!$D$2:$D$455, "*855*", HCBSCompliance!$G$2:$G$455,"*Submitted*", HCBSCompliance!$DI$2:$DI$455,"*No*")</f>
        <v>0</v>
      </c>
    </row>
    <row r="48" spans="1:13" hidden="1" x14ac:dyDescent="0.2">
      <c r="A48" s="54" t="s">
        <v>255</v>
      </c>
      <c r="B48" s="55">
        <f>COUNTIFS(HCBSCompliance!$I$2:$I$455,$A48, HCBSCompliance!$D$2:$D$455, "028")  +COUNTIFS(HCBSCompliance!$I$2:$I$455,$A48, HCBSCompliance!$D$2:$D$455, "055")  +COUNTIFS(HCBSCompliance!$I$2:$I$455,$A48, HCBSCompliance!$D$2:$D$455, "*63*")  +COUNTIFS(HCBSCompliance!$I$2:$I$455,$A48, HCBSCompliance!$D$2:$D$455, "*475*")  +COUNTIFS(HCBSCompliance!$I$2:$I$455,$A48, HCBSCompliance!$D$2:$D$455, "*505*")  +COUNTIFS(HCBSCompliance!$I$2:$I$455,$A48, HCBSCompliance!$D$2:$D$455, "*510*")  +COUNTIFS(HCBSCompliance!$I$2:$I$455,$A48, HCBSCompliance!$D$2:$D$455, "*515*") +COUNTIFS(HCBSCompliance!$I$2:$I$455,$A48, HCBSCompliance!$D$2:$D$455, "*855*")</f>
        <v>0</v>
      </c>
      <c r="C48" s="55">
        <f>COUNTIFS(HCBSCompliance!$I$2:$I$455,$A48, HCBSCompliance!$D$2:$D$455, "028", HCBSCompliance!$G$2:$G$455,"*Completed*")  +COUNTIFS(HCBSCompliance!$I$2:$I$455,$A48, HCBSCompliance!$D$2:$D$455, "055", HCBSCompliance!$G$2:$G$455,"*Completed*")  +COUNTIFS(HCBSCompliance!$I$2:$I$455,$A48, HCBSCompliance!$D$2:$D$455, "*63*", HCBSCompliance!$G$2:$G$455,"*Completed*")  +COUNTIFS(HCBSCompliance!$I$2:$I$455,$A48, HCBSCompliance!$D$2:$D$455, "*475*", HCBSCompliance!$G$2:$G$455,"*Completed*")  +COUNTIFS(HCBSCompliance!$I$2:$I$455,$A48, HCBSCompliance!$D$2:$D$455, "*505*", HCBSCompliance!$G$2:$G$455,"*Completed*")  +COUNTIFS(HCBSCompliance!$I$2:$I$455,$A48, HCBSCompliance!$D$2:$D$455, "*510*", HCBSCompliance!$G$2:$G$455,"*Completed*")  +COUNTIFS(HCBSCompliance!$I$2:$I$455,$A48, HCBSCompliance!$D$2:$D$455, "*515*", HCBSCompliance!$G$2:$G$455,"*Completed*")  +COUNTIFS(HCBSCompliance!$I$2:$I$455,$A48, HCBSCompliance!$D$2:$D$455, "*855*", HCBSCompliance!$G$2:$G$455,"*Completed*")+COUNTIFS(HCBSCompliance!$I$2:$I$455,$A48, HCBSCompliance!$D$2:$D$455, "028", HCBSCompliance!$G$2:$G$455,"*Submitted*")  +COUNTIFS(HCBSCompliance!$I$2:$I$455,$A48, HCBSCompliance!$D$2:$D$455, "055", HCBSCompliance!$G$2:$G$455,"*Submitted*")  +COUNTIFS(HCBSCompliance!$I$2:$I$455,$A48, HCBSCompliance!$D$2:$D$455, "*63*", HCBSCompliance!$G$2:$G$455,"*Submitted*")  +COUNTIFS(HCBSCompliance!$I$2:$I$455,$A48, HCBSCompliance!$D$2:$D$455, "*475*", HCBSCompliance!$G$2:$G$455,"*Submitted*")  +COUNTIFS(HCBSCompliance!$I$2:$I$455,$A48, HCBSCompliance!$D$2:$D$455, "*505*", HCBSCompliance!$G$2:$G$455,"*Submitted*")  +COUNTIFS(HCBSCompliance!$I$2:$I$455,$A48, HCBSCompliance!$D$2:$D$455, "*510*", HCBSCompliance!$G$2:$G$455,"*Submitted*")  +COUNTIFS(HCBSCompliance!$I$2:$I$455,$A48, HCBSCompliance!$D$2:$D$455, "*515*", HCBSCompliance!$G$2:$G$455,"*Submitted*")  +COUNTIFS(HCBSCompliance!$I$2:$I$455,$A48, HCBSCompliance!$D$2:$D$455, "*855*", HCBSCompliance!$G$2:$G$455,"*Submitted*")</f>
        <v>0</v>
      </c>
      <c r="D48" s="56" t="str">
        <f t="shared" si="2"/>
        <v>n/a</v>
      </c>
      <c r="E48" s="56" t="str">
        <f>IFERROR((COUNTIFS(HCBSCompliance!$I$2:$I$455,$A48, HCBSCompliance!$D$2:$D$455, "028", HCBSCompliance!$FA$2:$FA$455,"*no*", HCBSCompliance!$G$2:$G$455, "*Completed*") + COUNTIFS(HCBSCompliance!$I$2:$I$455,$A48, HCBSCompliance!$D$2:$D$455, "055", HCBSCompliance!$FA$2:$FA$455,"*no*", HCBSCompliance!$G$2:$G$455, "*Completed*") + COUNTIFS(HCBSCompliance!$I$2:$I$455,$A48, HCBSCompliance!$D$2:$D$455, "*63*", HCBSCompliance!$FA$2:$FA$455,"*no*", HCBSCompliance!$G$2:$G$455, "*Completed*") + COUNTIFS(HCBSCompliance!$I$2:$I$455,$A48, HCBSCompliance!$D$2:$D$455, "*475*", HCBSCompliance!$FA$2:$FA$455,"*no*", HCBSCompliance!$G$2:$G$455, "*Completed*") + COUNTIFS(HCBSCompliance!$I$2:$I$455,$A48, HCBSCompliance!$D$2:$D$455, "*505*", HCBSCompliance!$FA$2:$FA$455,"*no*", HCBSCompliance!$G$2:$G$455, "*Completed*") + COUNTIFS(HCBSCompliance!$I$2:$I$455,$A48, HCBSCompliance!$D$2:$D$455, "*510*", HCBSCompliance!$FA$2:$FA$455,"*no*", HCBSCompliance!$G$2:$G$455, "*Completed*") + COUNTIFS(HCBSCompliance!$I$2:$I$455,$A48, HCBSCompliance!$D$2:$D$455, "*515*", HCBSCompliance!$FA$2:$FA$455,"*no*", HCBSCompliance!$G$2:$G$455, "*Completed*") + COUNTIFS(HCBSCompliance!$I$2:$I$455,$A48, HCBSCompliance!$D$2:$D$455, "*855*", HCBSCompliance!$FA$2:$FA$455,"*no*", HCBSCompliance!$G$2:$G$455, "*Completed*") +COUNTIFS(HCBSCompliance!$I$2:$I$455,$A48, HCBSCompliance!$D$2:$D$455, "028", HCBSCompliance!$FA$2:$FA$455,"*no*", HCBSCompliance!$G$2:$G$455, "*Submitted*") + COUNTIFS(HCBSCompliance!$I$2:$I$455,$A48, HCBSCompliance!$D$2:$D$455, "055", HCBSCompliance!$FA$2:$FA$455,"*no*", HCBSCompliance!$G$2:$G$455, "*Submitted*") + COUNTIFS(HCBSCompliance!$I$2:$I$455,$A48, HCBSCompliance!$D$2:$D$455, "*63*", HCBSCompliance!$FA$2:$FA$455,"*no*", HCBSCompliance!$G$2:$G$455, "*Submitted*") + COUNTIFS(HCBSCompliance!$I$2:$I$455,$A48, HCBSCompliance!$D$2:$D$455, "*475*", HCBSCompliance!$FA$2:$FA$455,"*no*", HCBSCompliance!$G$2:$G$455, "*Submitted*") + COUNTIFS(HCBSCompliance!$I$2:$I$455,$A48, HCBSCompliance!$D$2:$D$455, "*505*", HCBSCompliance!$FA$2:$FA$455,"*no*", HCBSCompliance!$G$2:$G$455, "*Submitted*") + COUNTIFS(HCBSCompliance!$I$2:$I$455,$A48, HCBSCompliance!$D$2:$D$455, "*510*", HCBSCompliance!$FA$2:$FA$455,"*no*", HCBSCompliance!$G$2:$G$455, "*Submitted*") + COUNTIFS(HCBSCompliance!$I$2:$I$455,$A48, HCBSCompliance!$D$2:$D$455, "*515*", HCBSCompliance!$FA$2:$FA$455,"*no*", HCBSCompliance!$G$2:$G$455, "*Submitted*") + COUNTIFS(HCBSCompliance!$I$2:$I$455,$A48, HCBSCompliance!$D$2:$D$455, "*855*", HCBSCompliance!$FA$2:$FA$455,"*no*", HCBSCompliance!$G$2:$G$455, "*Submitted*") ) / $C48, "n/a")</f>
        <v>n/a</v>
      </c>
      <c r="F48" s="56" t="str">
        <f>IFERROR((COUNTIFS(HCBSCompliance!$I$2:$I$455,$A48, HCBSCompliance!$D$2:$D$455, "028", HCBSCompliance!$FA$2:$FA$455,"*yes*", HCBSCompliance!$G$2:$G$455, "*Completed*") + COUNTIFS(HCBSCompliance!$I$2:$I$455,$A48, HCBSCompliance!$D$2:$D$455, "055", HCBSCompliance!$FA$2:$FA$455,"*yes*", HCBSCompliance!$G$2:$G$455, "*Completed*") + COUNTIFS(HCBSCompliance!$I$2:$I$455,$A48, HCBSCompliance!$D$2:$D$455, "*63*", HCBSCompliance!$FA$2:$FA$455,"*yes*", HCBSCompliance!$G$2:$G$455, "*Completed*") + COUNTIFS(HCBSCompliance!$I$2:$I$455,$A48, HCBSCompliance!$D$2:$D$455, "*475*", HCBSCompliance!$FA$2:$FA$455,"*yes*", HCBSCompliance!$G$2:$G$455, "*Completed*") + COUNTIFS(HCBSCompliance!$I$2:$I$455,$A48, HCBSCompliance!$D$2:$D$455, "*505*", HCBSCompliance!$FA$2:$FA$455,"*yes*", HCBSCompliance!$G$2:$G$455, "*Completed*") + COUNTIFS(HCBSCompliance!$I$2:$I$455,$A48, HCBSCompliance!$D$2:$D$455, "*510*", HCBSCompliance!$FA$2:$FA$455,"*yes*", HCBSCompliance!$G$2:$G$455, "*Completed*") + COUNTIFS(HCBSCompliance!$I$2:$I$455,$A48, HCBSCompliance!$D$2:$D$455, "*515*", HCBSCompliance!$FA$2:$FA$455,"*yes*", HCBSCompliance!$G$2:$G$455, "*Completed*") + COUNTIFS(HCBSCompliance!$I$2:$I$455,$A48, HCBSCompliance!$D$2:$D$455, "*855*", HCBSCompliance!$FA$2:$FA$455,"*yes*", HCBSCompliance!$G$2:$G$455, "*Completed*") +COUNTIFS(HCBSCompliance!$I$2:$I$455,$A48, HCBSCompliance!$D$2:$D$455, "028", HCBSCompliance!$FA$2:$FA$455,"*yes*", HCBSCompliance!$G$2:$G$455, "*Submitted*") + COUNTIFS(HCBSCompliance!$I$2:$I$455,$A48, HCBSCompliance!$D$2:$D$455, "055", HCBSCompliance!$FA$2:$FA$455,"*yes*", HCBSCompliance!$G$2:$G$455, "*Submitted*") + COUNTIFS(HCBSCompliance!$I$2:$I$455,$A48, HCBSCompliance!$D$2:$D$455, "*63*", HCBSCompliance!$FA$2:$FA$455,"*yes*", HCBSCompliance!$G$2:$G$455, "*Submitted*") + COUNTIFS(HCBSCompliance!$I$2:$I$455,$A48, HCBSCompliance!$D$2:$D$455, "*475*", HCBSCompliance!$FA$2:$FA$455,"*yes*", HCBSCompliance!$G$2:$G$455, "*Submitted*") + COUNTIFS(HCBSCompliance!$I$2:$I$455,$A48, HCBSCompliance!$D$2:$D$455, "*505*", HCBSCompliance!$FA$2:$FA$455,"*yes*", HCBSCompliance!$G$2:$G$455, "*Submitted*") + COUNTIFS(HCBSCompliance!$I$2:$I$455,$A48, HCBSCompliance!$D$2:$D$455, "*510*", HCBSCompliance!$FA$2:$FA$455,"*yes*", HCBSCompliance!$G$2:$G$455, "*Submitted*") + COUNTIFS(HCBSCompliance!$I$2:$I$455,$A48, HCBSCompliance!$D$2:$D$455, "*515*", HCBSCompliance!$FA$2:$FA$455,"*yes*", HCBSCompliance!$G$2:$G$455, "*Submitted*") + COUNTIFS(HCBSCompliance!$I$2:$I$455,$A48, HCBSCompliance!$D$2:$D$455, "*855*", HCBSCompliance!$FA$2:$FA$455,"*yes*", HCBSCompliance!$G$2:$G$455, "*Submitted*") ) / $C48, "n/a")</f>
        <v>n/a</v>
      </c>
      <c r="G48" s="56" t="str">
        <f>IFERROR((COUNTIFS(HCBSCompliance!$D$2:$D$455, "028", HCBSCompliance!$I$2:$I$455, $A48, HCBSCompliance!$G$2:$G$455, "*Completed*", HCBSCompliance!$FE$2:$FE$455, "TRUE") + COUNTIFS(HCBSCompliance!$D$2:$D$455, "055", HCBSCompliance!$I$2:$I$455, $A48, HCBSCompliance!$G$2:$G$455, "*Completed*", HCBSCompliance!$FE$2:$FE$455, "TRUE") + COUNTIFS(HCBSCompliance!$D$2:$D$455, "*63*", HCBSCompliance!$I$2:$I$455, $A48, HCBSCompliance!$G$2:$G$455, "*Completed*", HCBSCompliance!$FE$2:$FE$455, "TRUE") + COUNTIFS(HCBSCompliance!$D$2:$D$455, "*475*", HCBSCompliance!$I$2:$I$455, $A48, HCBSCompliance!$G$2:$G$455, "*Completed*", HCBSCompliance!$FE$2:$FE$455, "TRUE") + COUNTIFS(HCBSCompliance!$D$2:$D$455, "*505*", HCBSCompliance!$I$2:$I$455, $A48, HCBSCompliance!$G$2:$G$455, "*Completed*", HCBSCompliance!$FE$2:$FE$455, "TRUE") + COUNTIFS(HCBSCompliance!$D$2:$D$455, "*510*", HCBSCompliance!$I$2:$I$455, $A48, HCBSCompliance!$G$2:$G$455, "*Completed*", HCBSCompliance!$FE$2:$FE$455, "TRUE") + COUNTIFS(HCBSCompliance!$D$2:$D$455, "*515*", HCBSCompliance!$I$2:$I$455, $A48, HCBSCompliance!$G$2:$G$455, "*Completed*", HCBSCompliance!$FE$2:$FE$455, "TRUE") + COUNTIFS(HCBSCompliance!$D$2:$D$455, "*855*", HCBSCompliance!$I$2:$I$455, $A48, HCBSCompliance!$G$2:$G$455, "*Submitted*", HCBSCompliance!$FE$2:$FE$455, "TRUE") +COUNTIFS(HCBSCompliance!$D$2:$D$455, "028", HCBSCompliance!$I$2:$I$455, $A48, HCBSCompliance!$G$2:$G$455, "*Submitted*", HCBSCompliance!$FE$2:$FE$455, "TRUE") + COUNTIFS(HCBSCompliance!$D$2:$D$455, "055", HCBSCompliance!$I$2:$I$455, $A48, HCBSCompliance!$G$2:$G$455, "*Submitted*", HCBSCompliance!$FE$2:$FE$455, "TRUE") + COUNTIFS(HCBSCompliance!$D$2:$D$455, "*63*", HCBSCompliance!$I$2:$I$455, $A48, HCBSCompliance!$G$2:$G$455, "*Submitted*", HCBSCompliance!$FE$2:$FE$455, "TRUE") + COUNTIFS(HCBSCompliance!$D$2:$D$455, "*475*", HCBSCompliance!$I$2:$I$455, $A48, HCBSCompliance!$G$2:$G$455, "*Submitted*", HCBSCompliance!$FE$2:$FE$455, "TRUE") + COUNTIFS(HCBSCompliance!$D$2:$D$455, "*505*", HCBSCompliance!$I$2:$I$455, $A48, HCBSCompliance!$G$2:$G$455, "*Submitted*", HCBSCompliance!$FE$2:$FE$455, "TRUE") + COUNTIFS(HCBSCompliance!$D$2:$D$455, "*510*", HCBSCompliance!$I$2:$I$455, $A48, HCBSCompliance!$G$2:$G$455, "*Submitted*", HCBSCompliance!$FE$2:$FE$455, "TRUE") + COUNTIFS(HCBSCompliance!$D$2:$D$455, "*515*", HCBSCompliance!$I$2:$I$455, $A48, HCBSCompliance!$G$2:$G$455, "*Submitted*", HCBSCompliance!$FE$2:$FE$455, "TRUE") + COUNTIFS(HCBSCompliance!$D$2:$D$455, "*855*", HCBSCompliance!$I$2:$I$455, $A48, HCBSCompliance!$G$2:$G$455, "*Submitted*", HCBSCompliance!$FE$2:$FE$455, "TRUE"))    /  $C48, "n/a")</f>
        <v>n/a</v>
      </c>
      <c r="H48" s="56"/>
      <c r="I48" s="55">
        <f>COUNTIFS(HCBSCompliance!$I$2:$I$455,$A48, HCBSCompliance!$D$2:$D$455, "028", HCBSCompliance!$G$2:$G$455,"*Completed*", HCBSCompliance!$BC$2:$BC$455,"*Partially*")   + COUNTIFS(HCBSCompliance!$I$2:$I$455,$A48, HCBSCompliance!$D$2:$D$455, "055", HCBSCompliance!$G$2:$G$455,"*Completed*", HCBSCompliance!$BC$2:$BC$455,"*Partially*")   + COUNTIFS(HCBSCompliance!$I$2:$I$455,$A48, HCBSCompliance!$D$2:$D$455, "*63*", HCBSCompliance!$G$2:$G$455,"*Completed*", HCBSCompliance!$BC$2:$BC$455,"*Partially*")   + COUNTIFS(HCBSCompliance!$I$2:$I$455,$A48, HCBSCompliance!$D$2:$D$455, "*475*", HCBSCompliance!$G$2:$G$455,"*Completed*", HCBSCompliance!$BC$2:$BC$455,"*Partially*")   + COUNTIFS(HCBSCompliance!$I$2:$I$455,$A48, HCBSCompliance!$D$2:$D$455, "*505*", HCBSCompliance!$G$2:$G$455,"*Completed*", HCBSCompliance!$BC$2:$BC$455,"*Partially*") + COUNTIFS(HCBSCompliance!$I$2:$I$455,$A48, HCBSCompliance!$D$2:$D$455, "*510*", HCBSCompliance!$G$2:$G$455,"*Completed*", HCBSCompliance!$BC$2:$BC$455,"*Partially*") + COUNTIFS(HCBSCompliance!$I$2:$I$455,$A48, HCBSCompliance!$D$2:$D$455, "*515*", HCBSCompliance!$G$2:$G$455,"*Completed*", HCBSCompliance!$BC$2:$BC$455,"*Partially*") + COUNTIFS(HCBSCompliance!$I$2:$I$455,$A48, HCBSCompliance!$D$2:$D$455, "*855*", HCBSCompliance!$G$2:$G$455,"*Completed*", HCBSCompliance!$BC$2:$BC$455,"*Partially*")+ COUNTIFS(HCBSCompliance!$I$2:$I$455,$A48, HCBSCompliance!$D$2:$D$455, "028", HCBSCompliance!$G$2:$G$455,"*Submitted*", HCBSCompliance!$BC$2:$BC$455,"*Partially*") + COUNTIFS(HCBSCompliance!$I$2:$I$455,$A48, HCBSCompliance!$D$2:$D$455, "055", HCBSCompliance!$G$2:$G$455,"*Submitted*", HCBSCompliance!$BC$2:$BC$455,"*Partially*") + COUNTIFS(HCBSCompliance!$I$2:$I$455,$A48, HCBSCompliance!$D$2:$D$455, "*63*", HCBSCompliance!$G$2:$G$455,"*Submitted*", HCBSCompliance!$BC$2:$BC$455,"*Partially*") + COUNTIFS(HCBSCompliance!$I$2:$I$455,$A48, HCBSCompliance!$D$2:$D$455, "*475*", HCBSCompliance!$G$2:$G$455,"*Submitted*", HCBSCompliance!$BC$2:$BC$455,"*Partially*") + COUNTIFS(HCBSCompliance!$I$2:$I$455,$A48, HCBSCompliance!$D$2:$D$455, "*505*", HCBSCompliance!$G$2:$G$455,"*Submitted*", HCBSCompliance!$BC$2:$BC$455,"*Partially*") + COUNTIFS(HCBSCompliance!$I$2:$I$455,$A48, HCBSCompliance!$D$2:$D$455, "*510*", HCBSCompliance!$G$2:$G$455,"*Submitted*", HCBSCompliance!$BC$2:$BC$455,"*Partially*") + COUNTIFS(HCBSCompliance!$I$2:$I$455,$A48, HCBSCompliance!$D$2:$D$455, "*515*", HCBSCompliance!$G$2:$G$455,"*Submitted*", HCBSCompliance!$BC$2:$BC$455,"*Partially*")+ COUNTIFS(HCBSCompliance!$I$2:$I$455,$A48, HCBSCompliance!$D$2:$D$455, "*855*", HCBSCompliance!$G$2:$G$455,"*Submitted*", HCBSCompliance!$BC$2:$BC$455,"*Partially*")  + COUNTIFS(HCBSCompliance!$I$2:$I$455,$A48, HCBSCompliance!$D$2:$D$455, "028", HCBSCompliance!$G$2:$G$455,"*Completed*", HCBSCompliance!$BC$2:$BC$455,"*NotMet*")   + COUNTIFS(HCBSCompliance!$I$2:$I$455,$A48, HCBSCompliance!$D$2:$D$455, "055", HCBSCompliance!$G$2:$G$455,"*Completed*", HCBSCompliance!$BC$2:$BC$455,"*NotMet*")   + COUNTIFS(HCBSCompliance!$I$2:$I$455,$A48, HCBSCompliance!$D$2:$D$455, "*63*", HCBSCompliance!$G$2:$G$455,"*Completed*", HCBSCompliance!$BC$2:$BC$455,"*NotMet*")   + COUNTIFS(HCBSCompliance!$I$2:$I$455,$A48, HCBSCompliance!$D$2:$D$455, "*475*", HCBSCompliance!$G$2:$G$455,"*Completed*", HCBSCompliance!$BC$2:$BC$455,"*NotMet*")   + COUNTIFS(HCBSCompliance!$I$2:$I$455,$A48, HCBSCompliance!$D$2:$D$455, "*505*", HCBSCompliance!$G$2:$G$455,"*Completed*", HCBSCompliance!$BC$2:$BC$455,"*NotMet*") + COUNTIFS(HCBSCompliance!$I$2:$I$455,$A48, HCBSCompliance!$D$2:$D$455, "*510*", HCBSCompliance!$G$2:$G$455,"*Completed*", HCBSCompliance!$BC$2:$BC$455,"*NotMet*") + COUNTIFS(HCBSCompliance!$I$2:$I$455,$A48, HCBSCompliance!$D$2:$D$455, "*515*", HCBSCompliance!$G$2:$G$455,"*Completed*", HCBSCompliance!$BC$2:$BC$455,"*NotMet*") + COUNTIFS(HCBSCompliance!$I$2:$I$455,$A48, HCBSCompliance!$D$2:$D$455, "*855*", HCBSCompliance!$G$2:$G$455,"*Completed*", HCBSCompliance!$BC$2:$BC$455,"*NotMet*")+ COUNTIFS(HCBSCompliance!$I$2:$I$455,$A48, HCBSCompliance!$D$2:$D$455, "028", HCBSCompliance!$G$2:$G$455,"*Submitted*", HCBSCompliance!$BC$2:$BC$455,"*NotMet*") + COUNTIFS(HCBSCompliance!$I$2:$I$455,$A48, HCBSCompliance!$D$2:$D$455, "055", HCBSCompliance!$G$2:$G$455,"*Submitted*", HCBSCompliance!$BC$2:$BC$455,"*NotMet*") + COUNTIFS(HCBSCompliance!$I$2:$I$455,$A48, HCBSCompliance!$D$2:$D$455, "*63*", HCBSCompliance!$G$2:$G$455,"*Submitted*", HCBSCompliance!$BC$2:$BC$455,"*NotMet*") + COUNTIFS(HCBSCompliance!$I$2:$I$455,$A48, HCBSCompliance!$D$2:$D$455, "*475*", HCBSCompliance!$G$2:$G$455,"*Submitted*", HCBSCompliance!$BC$2:$BC$455,"*NotMet*") + COUNTIFS(HCBSCompliance!$I$2:$I$455,$A48, HCBSCompliance!$D$2:$D$455, "*505*", HCBSCompliance!$G$2:$G$455,"*Submitted*", HCBSCompliance!$BC$2:$BC$455,"*NotMet*") + COUNTIFS(HCBSCompliance!$I$2:$I$455,$A48, HCBSCompliance!$D$2:$D$455, "*510*", HCBSCompliance!$G$2:$G$455,"*Submitted*", HCBSCompliance!$BC$2:$BC$455,"*NotMet*") + COUNTIFS(HCBSCompliance!$I$2:$I$455,$A48, HCBSCompliance!$D$2:$D$455, "*515*", HCBSCompliance!$G$2:$G$455,"*Submitted*", HCBSCompliance!$BC$2:$BC$455,"*NotMet*")+ COUNTIFS(HCBSCompliance!$I$2:$I$455,$A48, HCBSCompliance!$D$2:$D$455, "*855*", HCBSCompliance!$G$2:$G$455,"*Submitted*", HCBSCompliance!$BC$2:$BC$455,"*NotMet*")</f>
        <v>0</v>
      </c>
      <c r="J48" s="55">
        <f>COUNTIFS(HCBSCompliance!$I$2:$I$455,$A48, HCBSCompliance!$D$2:$D$455, "028", HCBSCompliance!$G$2:$G$455,"*Completed*", HCBSCompliance!$BI$2:$BI$455,"*No*")   + COUNTIFS(HCBSCompliance!$I$2:$I$455,$A48, HCBSCompliance!$D$2:$D$455, "055", HCBSCompliance!$G$2:$G$455,"*Completed*", HCBSCompliance!$BI$2:$BI$455,"*No*")   + COUNTIFS(HCBSCompliance!$I$2:$I$455,$A48, HCBSCompliance!$D$2:$D$455, "*63*", HCBSCompliance!$G$2:$G$455,"*Completed*", HCBSCompliance!$BI$2:$BI$455,"*No*")   + COUNTIFS(HCBSCompliance!$I$2:$I$455,$A48, HCBSCompliance!$D$2:$D$455, "*475*", HCBSCompliance!$G$2:$G$455,"*Completed*", HCBSCompliance!$BI$2:$BI$455,"*No*")   + COUNTIFS(HCBSCompliance!$I$2:$I$455,$A48, HCBSCompliance!$D$2:$D$455, "*505*", HCBSCompliance!$G$2:$G$455,"*Completed*", HCBSCompliance!$BI$2:$BI$455,"*No*") + COUNTIFS(HCBSCompliance!$I$2:$I$455,$A48, HCBSCompliance!$D$2:$D$455, "*510*", HCBSCompliance!$G$2:$G$455,"*Completed*", HCBSCompliance!$BI$2:$BI$455,"*No*") + COUNTIFS(HCBSCompliance!$I$2:$I$455,$A48, HCBSCompliance!$D$2:$D$455, "*515*", HCBSCompliance!$G$2:$G$455,"*Completed*", HCBSCompliance!$BI$2:$BI$455,"*No*") + COUNTIFS(HCBSCompliance!$I$2:$I$455,$A48, HCBSCompliance!$D$2:$D$455, "*855*", HCBSCompliance!$G$2:$G$455,"*Completed*", HCBSCompliance!$BI$2:$BI$455,"*No*")+ COUNTIFS(HCBSCompliance!$I$2:$I$455,$A48, HCBSCompliance!$D$2:$D$455, "028", HCBSCompliance!$G$2:$G$455,"*Submitted*", HCBSCompliance!$BI$2:$BI$455,"*No*") + COUNTIFS(HCBSCompliance!$I$2:$I$455,$A48, HCBSCompliance!$D$2:$D$455, "055", HCBSCompliance!$G$2:$G$455,"*Submitted*", HCBSCompliance!$BI$2:$BI$455,"*No*") + COUNTIFS(HCBSCompliance!$I$2:$I$455,$A48, HCBSCompliance!$D$2:$D$455, "*63*", HCBSCompliance!$G$2:$G$455,"*Submitted*", HCBSCompliance!$BI$2:$BI$455,"*No*") + COUNTIFS(HCBSCompliance!$I$2:$I$455,$A48, HCBSCompliance!$D$2:$D$455, "*475*", HCBSCompliance!$G$2:$G$455,"*Submitted*", HCBSCompliance!$BI$2:$BI$455,"*No*") + COUNTIFS(HCBSCompliance!$I$2:$I$455,$A48, HCBSCompliance!$D$2:$D$455, "*505*", HCBSCompliance!$G$2:$G$455,"*Submitted*", HCBSCompliance!$BI$2:$BI$455,"*No*") + COUNTIFS(HCBSCompliance!$I$2:$I$455,$A48, HCBSCompliance!$D$2:$D$455, "*510*", HCBSCompliance!$G$2:$G$455,"*Submitted*", HCBSCompliance!$BI$2:$BI$455,"*No*") + COUNTIFS(HCBSCompliance!$I$2:$I$455,$A48, HCBSCompliance!$D$2:$D$455, "*515*", HCBSCompliance!$G$2:$G$455,"*Submitted*", HCBSCompliance!$BI$2:$BI$455,"*No*")+ COUNTIFS(HCBSCompliance!$I$2:$I$455,$A48, HCBSCompliance!$D$2:$D$455, "*855*", HCBSCompliance!$G$2:$G$455,"*Submitted*", HCBSCompliance!$BI$2:$BI$455,"*No*")  + COUNTIFS(HCBSCompliance!$I$2:$I$455,$A48, HCBSCompliance!$D$2:$D$455, "028", HCBSCompliance!$G$2:$G$455,"*Completed*", HCBSCompliance!$BI$2:$BI$455,"*No*")   + COUNTIFS(HCBSCompliance!$I$2:$I$455,$A48, HCBSCompliance!$D$2:$D$455, "055", HCBSCompliance!$G$2:$G$455,"*Completed*", HCBSCompliance!$BI$2:$BI$455,"*No*")   + COUNTIFS(HCBSCompliance!$I$2:$I$455,$A48, HCBSCompliance!$D$2:$D$455, "*63*", HCBSCompliance!$G$2:$G$455,"*Completed*", HCBSCompliance!$BI$2:$BI$455,"*No*")   + COUNTIFS(HCBSCompliance!$I$2:$I$455,$A48, HCBSCompliance!$D$2:$D$455, "*475*", HCBSCompliance!$G$2:$G$455,"*Completed*", HCBSCompliance!$BI$2:$BI$455,"*No*")   + COUNTIFS(HCBSCompliance!$I$2:$I$455,$A48, HCBSCompliance!$D$2:$D$455, "*505*", HCBSCompliance!$G$2:$G$455,"*Completed*", HCBSCompliance!$BI$2:$BI$455,"*No*") + COUNTIFS(HCBSCompliance!$I$2:$I$455,$A48, HCBSCompliance!$D$2:$D$455, "*510*", HCBSCompliance!$G$2:$G$455,"*Completed*", HCBSCompliance!$BI$2:$BI$455,"*No*") + COUNTIFS(HCBSCompliance!$I$2:$I$455,$A48, HCBSCompliance!$D$2:$D$455, "*515*", HCBSCompliance!$G$2:$G$455,"*Completed*", HCBSCompliance!$BI$2:$BI$455,"*No*") + COUNTIFS(HCBSCompliance!$I$2:$I$455,$A48, HCBSCompliance!$D$2:$D$455, "*855*", HCBSCompliance!$G$2:$G$455,"*Completed*", HCBSCompliance!$BI$2:$BI$455,"*No*")+ COUNTIFS(HCBSCompliance!$I$2:$I$455,$A48, HCBSCompliance!$D$2:$D$455, "028", HCBSCompliance!$G$2:$G$455,"*Submitted*", HCBSCompliance!$BI$2:$BI$455,"*No*") + COUNTIFS(HCBSCompliance!$I$2:$I$455,$A48, HCBSCompliance!$D$2:$D$455, "055", HCBSCompliance!$G$2:$G$455,"*Submitted*", HCBSCompliance!$BI$2:$BI$455,"*No*") + COUNTIFS(HCBSCompliance!$I$2:$I$455,$A48, HCBSCompliance!$D$2:$D$455, "*63*", HCBSCompliance!$G$2:$G$455,"*Submitted*", HCBSCompliance!$BI$2:$BI$455,"*No*") + COUNTIFS(HCBSCompliance!$I$2:$I$455,$A48, HCBSCompliance!$D$2:$D$455, "*475*", HCBSCompliance!$G$2:$G$455,"*Submitted*", HCBSCompliance!$BI$2:$BI$455,"*No*") + COUNTIFS(HCBSCompliance!$I$2:$I$455,$A48, HCBSCompliance!$D$2:$D$455, "*505*", HCBSCompliance!$G$2:$G$455,"*Submitted*", HCBSCompliance!$BI$2:$BI$455,"*No*") + COUNTIFS(HCBSCompliance!$I$2:$I$455,$A48, HCBSCompliance!$D$2:$D$455, "*510*", HCBSCompliance!$G$2:$G$455,"*Submitted*", HCBSCompliance!$BI$2:$BI$455,"*No*") + COUNTIFS(HCBSCompliance!$I$2:$I$455,$A48, HCBSCompliance!$D$2:$D$455, "*515*", HCBSCompliance!$G$2:$G$455,"*Submitted*", HCBSCompliance!$BI$2:$BI$455,"*No*")+ COUNTIFS(HCBSCompliance!$I$2:$I$455,$A48, HCBSCompliance!$D$2:$D$455, "*855*", HCBSCompliance!$G$2:$G$455,"*Submitted*", HCBSCompliance!$BI$2:$BI$455,"*No*")</f>
        <v>0</v>
      </c>
      <c r="K48" s="55">
        <f>COUNTIFS(HCBSCompliance!$I$2:$I$455,$A48, HCBSCompliance!$D$2:$D$455, "028", HCBSCompliance!$G$2:$G$455,"*Completed*", HCBSCompliance!$CK$2:$CK$455,"*No*")   + COUNTIFS(HCBSCompliance!$I$2:$I$455,$A48, HCBSCompliance!$D$2:$D$455, "055", HCBSCompliance!$G$2:$G$455,"*Completed*", HCBSCompliance!$CK$2:$CK$455,"*No*")   + COUNTIFS(HCBSCompliance!$I$2:$I$455,$A48, HCBSCompliance!$D$2:$D$455, "*63*", HCBSCompliance!$G$2:$G$455,"*Completed*", HCBSCompliance!$CK$2:$CK$455,"*No*")   + COUNTIFS(HCBSCompliance!$I$2:$I$455,$A48, HCBSCompliance!$D$2:$D$455, "*475*", HCBSCompliance!$G$2:$G$455,"*Completed*", HCBSCompliance!$CK$2:$CK$455,"*No*")   + COUNTIFS(HCBSCompliance!$I$2:$I$455,$A48, HCBSCompliance!$D$2:$D$455, "*505*", HCBSCompliance!$G$2:$G$455,"*Completed*", HCBSCompliance!$CK$2:$CK$455,"*No*") + COUNTIFS(HCBSCompliance!$I$2:$I$455,$A48, HCBSCompliance!$D$2:$D$455, "*510*", HCBSCompliance!$G$2:$G$455,"*Completed*", HCBSCompliance!$CK$2:$CK$455,"*No*") + COUNTIFS(HCBSCompliance!$I$2:$I$455,$A48, HCBSCompliance!$D$2:$D$455, "*515*", HCBSCompliance!$G$2:$G$455,"*Completed*", HCBSCompliance!$CK$2:$CK$455,"*No*") + COUNTIFS(HCBSCompliance!$I$2:$I$455,$A48, HCBSCompliance!$D$2:$D$455, "*855*", HCBSCompliance!$G$2:$G$455,"*Completed*", HCBSCompliance!$CK$2:$CK$455,"*No*")+ COUNTIFS(HCBSCompliance!$I$2:$I$455,$A48, HCBSCompliance!$D$2:$D$455, "028", HCBSCompliance!$G$2:$G$455,"*Submitted*", HCBSCompliance!$CK$2:$CK$455,"*No*") + COUNTIFS(HCBSCompliance!$I$2:$I$455,$A48, HCBSCompliance!$D$2:$D$455, "055", HCBSCompliance!$G$2:$G$455,"*Submitted*", HCBSCompliance!$CK$2:$CK$455,"*No*") + COUNTIFS(HCBSCompliance!$I$2:$I$455,$A48, HCBSCompliance!$D$2:$D$455, "*63*", HCBSCompliance!$G$2:$G$455,"*Submitted*", HCBSCompliance!$CK$2:$CK$455,"*No*") + COUNTIFS(HCBSCompliance!$I$2:$I$455,$A48, HCBSCompliance!$D$2:$D$455, "*475*", HCBSCompliance!$G$2:$G$455,"*Submitted*", HCBSCompliance!$CK$2:$CK$455,"*No*") + COUNTIFS(HCBSCompliance!$I$2:$I$455,$A48, HCBSCompliance!$D$2:$D$455, "*505*", HCBSCompliance!$G$2:$G$455,"*Submitted*", HCBSCompliance!$CK$2:$CK$455,"*No*") + COUNTIFS(HCBSCompliance!$I$2:$I$455,$A48, HCBSCompliance!$D$2:$D$455, "*510*", HCBSCompliance!$G$2:$G$455,"*Submitted*", HCBSCompliance!$CK$2:$CK$455,"*No*") + COUNTIFS(HCBSCompliance!$I$2:$I$455,$A48, HCBSCompliance!$D$2:$D$455, "*515*", HCBSCompliance!$G$2:$G$455,"*Submitted*", HCBSCompliance!$CK$2:$CK$455,"*No*")+ COUNTIFS(HCBSCompliance!$I$2:$I$455,$A48, HCBSCompliance!$D$2:$D$455, "*855*", HCBSCompliance!$G$2:$G$455,"*Submitted*", HCBSCompliance!$CK$2:$CK$455,"*No*")  + COUNTIFS(HCBSCompliance!$I$2:$I$455,$A48, HCBSCompliance!$D$2:$D$455, "028", HCBSCompliance!$G$2:$G$455,"*Completed*", HCBSCompliance!$CK$2:$CK$455,"*No*")   + COUNTIFS(HCBSCompliance!$I$2:$I$455,$A48, HCBSCompliance!$D$2:$D$455, "055", HCBSCompliance!$G$2:$G$455,"*Completed*", HCBSCompliance!$CK$2:$CK$455,"*No*")   + COUNTIFS(HCBSCompliance!$I$2:$I$455,$A48, HCBSCompliance!$D$2:$D$455, "*63*", HCBSCompliance!$G$2:$G$455,"*Completed*", HCBSCompliance!$CK$2:$CK$455,"*No*")   + COUNTIFS(HCBSCompliance!$I$2:$I$455,$A48, HCBSCompliance!$D$2:$D$455, "*475*", HCBSCompliance!$G$2:$G$455,"*Completed*", HCBSCompliance!$CK$2:$CK$455,"*No*")   + COUNTIFS(HCBSCompliance!$I$2:$I$455,$A48, HCBSCompliance!$D$2:$D$455, "*505*", HCBSCompliance!$G$2:$G$455,"*Completed*", HCBSCompliance!$CK$2:$CK$455,"*No*") + COUNTIFS(HCBSCompliance!$I$2:$I$455,$A48, HCBSCompliance!$D$2:$D$455, "*510*", HCBSCompliance!$G$2:$G$455,"*Completed*", HCBSCompliance!$CK$2:$CK$455,"*No*") + COUNTIFS(HCBSCompliance!$I$2:$I$455,$A48, HCBSCompliance!$D$2:$D$455, "*515*", HCBSCompliance!$G$2:$G$455,"*Completed*", HCBSCompliance!$CK$2:$CK$455,"*No*") + COUNTIFS(HCBSCompliance!$I$2:$I$455,$A48, HCBSCompliance!$D$2:$D$455, "*855*", HCBSCompliance!$G$2:$G$455,"*Completed*", HCBSCompliance!$CK$2:$CK$455,"*No*")+ COUNTIFS(HCBSCompliance!$I$2:$I$455,$A48, HCBSCompliance!$D$2:$D$455, "028", HCBSCompliance!$G$2:$G$455,"*Submitted*", HCBSCompliance!$CK$2:$CK$455,"*No*") + COUNTIFS(HCBSCompliance!$I$2:$I$455,$A48, HCBSCompliance!$D$2:$D$455, "055", HCBSCompliance!$G$2:$G$455,"*Submitted*", HCBSCompliance!$CK$2:$CK$455,"*No*") + COUNTIFS(HCBSCompliance!$I$2:$I$455,$A48, HCBSCompliance!$D$2:$D$455, "*63*", HCBSCompliance!$G$2:$G$455,"*Submitted*", HCBSCompliance!$CK$2:$CK$455,"*No*") + COUNTIFS(HCBSCompliance!$I$2:$I$455,$A48, HCBSCompliance!$D$2:$D$455, "*475*", HCBSCompliance!$G$2:$G$455,"*Submitted*", HCBSCompliance!$CK$2:$CK$455,"*No*") + COUNTIFS(HCBSCompliance!$I$2:$I$455,$A48, HCBSCompliance!$D$2:$D$455, "*505*", HCBSCompliance!$G$2:$G$455,"*Submitted*", HCBSCompliance!$CK$2:$CK$455,"*No*") + COUNTIFS(HCBSCompliance!$I$2:$I$455,$A48, HCBSCompliance!$D$2:$D$455, "*510*", HCBSCompliance!$G$2:$G$455,"*Submitted*", HCBSCompliance!$CK$2:$CK$455,"*No*") + COUNTIFS(HCBSCompliance!$I$2:$I$455,$A48, HCBSCompliance!$D$2:$D$455, "*515*", HCBSCompliance!$G$2:$G$455,"*Submitted*", HCBSCompliance!$CK$2:$CK$455,"*No*")+ COUNTIFS(HCBSCompliance!$I$2:$I$455,$A48, HCBSCompliance!$D$2:$D$455, "*855*", HCBSCompliance!$G$2:$G$455,"*Submitted*", HCBSCompliance!$CK$2:$CK$455,"*No*")</f>
        <v>0</v>
      </c>
      <c r="L48" s="55">
        <f>COUNTIFS(HCBSCompliance!$I$2:$I$455,$A48, HCBSCompliance!$D$2:$D$455, "028", HCBSCompliance!$G$2:$G$455,"*Completed*", HCBSCompliance!$CY$2:$CY$455,"*No*")   + COUNTIFS(HCBSCompliance!$I$2:$I$455,$A48, HCBSCompliance!$D$2:$D$455, "055", HCBSCompliance!$G$2:$G$455,"*Completed*", HCBSCompliance!$CY$2:$CY$455,"*No*")   + COUNTIFS(HCBSCompliance!$I$2:$I$455,$A48, HCBSCompliance!$D$2:$D$455, "*63*", HCBSCompliance!$G$2:$G$455,"*Completed*", HCBSCompliance!$CY$2:$CY$455,"*No*")   + COUNTIFS(HCBSCompliance!$I$2:$I$455,$A48, HCBSCompliance!$D$2:$D$455, "*475*", HCBSCompliance!$G$2:$G$455,"*Completed*", HCBSCompliance!$CY$2:$CY$455,"*No*")   + COUNTIFS(HCBSCompliance!$I$2:$I$455,$A48, HCBSCompliance!$D$2:$D$455, "*505*", HCBSCompliance!$G$2:$G$455,"*Completed*", HCBSCompliance!$CY$2:$CY$455,"*No*") + COUNTIFS(HCBSCompliance!$I$2:$I$455,$A48, HCBSCompliance!$D$2:$D$455, "*510*", HCBSCompliance!$G$2:$G$455,"*Completed*", HCBSCompliance!$CY$2:$CY$455,"*No*") + COUNTIFS(HCBSCompliance!$I$2:$I$455,$A48, HCBSCompliance!$D$2:$D$455, "*515*", HCBSCompliance!$G$2:$G$455,"*Completed*", HCBSCompliance!$CY$2:$CY$455,"*No*") + COUNTIFS(HCBSCompliance!$I$2:$I$455,$A48, HCBSCompliance!$D$2:$D$455, "*855*", HCBSCompliance!$G$2:$G$455,"*Completed*", HCBSCompliance!$CY$2:$CY$455,"*No*")+ COUNTIFS(HCBSCompliance!$I$2:$I$455,$A48, HCBSCompliance!$D$2:$D$455, "028", HCBSCompliance!$G$2:$G$455,"*Submitted*", HCBSCompliance!$CY$2:$CY$455,"*No*") + COUNTIFS(HCBSCompliance!$I$2:$I$455,$A48, HCBSCompliance!$D$2:$D$455, "055", HCBSCompliance!$G$2:$G$455,"*Submitted*", HCBSCompliance!$CY$2:$CY$455,"*No*") + COUNTIFS(HCBSCompliance!$I$2:$I$455,$A48, HCBSCompliance!$D$2:$D$455, "*63*", HCBSCompliance!$G$2:$G$455,"*Submitted*", HCBSCompliance!$CY$2:$CY$455,"*No*") + COUNTIFS(HCBSCompliance!$I$2:$I$455,$A48, HCBSCompliance!$D$2:$D$455, "*475*", HCBSCompliance!$G$2:$G$455,"*Submitted*", HCBSCompliance!$CY$2:$CY$455,"*No*") + COUNTIFS(HCBSCompliance!$I$2:$I$455,$A48, HCBSCompliance!$D$2:$D$455, "*505*", HCBSCompliance!$G$2:$G$455,"*Submitted*", HCBSCompliance!$CY$2:$CY$455,"*No*") + COUNTIFS(HCBSCompliance!$I$2:$I$455,$A48, HCBSCompliance!$D$2:$D$455, "*510*", HCBSCompliance!$G$2:$G$455,"*Submitted*", HCBSCompliance!$CY$2:$CY$455,"*No*") + COUNTIFS(HCBSCompliance!$I$2:$I$455,$A48, HCBSCompliance!$D$2:$D$455, "*515*", HCBSCompliance!$G$2:$G$455,"*Submitted*", HCBSCompliance!$CY$2:$CY$455,"*No*")+ COUNTIFS(HCBSCompliance!$I$2:$I$455,$A48, HCBSCompliance!$D$2:$D$455, "*855*", HCBSCompliance!$G$2:$G$455,"*Submitted*", HCBSCompliance!$CY$2:$CY$455,"*No*")  + COUNTIFS(HCBSCompliance!$I$2:$I$455,$A48, HCBSCompliance!$D$2:$D$455, "028", HCBSCompliance!$G$2:$G$455,"*Completed*", HCBSCompliance!$CY$2:$CY$455,"*No*")   + COUNTIFS(HCBSCompliance!$I$2:$I$455,$A48, HCBSCompliance!$D$2:$D$455, "055", HCBSCompliance!$G$2:$G$455,"*Completed*", HCBSCompliance!$CY$2:$CY$455,"*No*")   + COUNTIFS(HCBSCompliance!$I$2:$I$455,$A48, HCBSCompliance!$D$2:$D$455, "*63*", HCBSCompliance!$G$2:$G$455,"*Completed*", HCBSCompliance!$CY$2:$CY$455,"*No*")   + COUNTIFS(HCBSCompliance!$I$2:$I$455,$A48, HCBSCompliance!$D$2:$D$455, "*475*", HCBSCompliance!$G$2:$G$455,"*Completed*", HCBSCompliance!$CY$2:$CY$455,"*No*")   + COUNTIFS(HCBSCompliance!$I$2:$I$455,$A48, HCBSCompliance!$D$2:$D$455, "*505*", HCBSCompliance!$G$2:$G$455,"*Completed*", HCBSCompliance!$CY$2:$CY$455,"*No*") + COUNTIFS(HCBSCompliance!$I$2:$I$455,$A48, HCBSCompliance!$D$2:$D$455, "*510*", HCBSCompliance!$G$2:$G$455,"*Completed*", HCBSCompliance!$CY$2:$CY$455,"*No*") + COUNTIFS(HCBSCompliance!$I$2:$I$455,$A48, HCBSCompliance!$D$2:$D$455, "*515*", HCBSCompliance!$G$2:$G$455,"*Completed*", HCBSCompliance!$CY$2:$CY$455,"*No*") + COUNTIFS(HCBSCompliance!$I$2:$I$455,$A48, HCBSCompliance!$D$2:$D$455, "*855*", HCBSCompliance!$G$2:$G$455,"*Completed*", HCBSCompliance!$CY$2:$CY$455,"*No*")+ COUNTIFS(HCBSCompliance!$I$2:$I$455,$A48, HCBSCompliance!$D$2:$D$455, "028", HCBSCompliance!$G$2:$G$455,"*Submitted*", HCBSCompliance!$CY$2:$CY$455,"*No*") + COUNTIFS(HCBSCompliance!$I$2:$I$455,$A48, HCBSCompliance!$D$2:$D$455, "055", HCBSCompliance!$G$2:$G$455,"*Submitted*", HCBSCompliance!$CY$2:$CY$455,"*No*") + COUNTIFS(HCBSCompliance!$I$2:$I$455,$A48, HCBSCompliance!$D$2:$D$455, "*63*", HCBSCompliance!$G$2:$G$455,"*Submitted*", HCBSCompliance!$CY$2:$CY$455,"*No*") + COUNTIFS(HCBSCompliance!$I$2:$I$455,$A48, HCBSCompliance!$D$2:$D$455, "*475*", HCBSCompliance!$G$2:$G$455,"*Submitted*", HCBSCompliance!$CY$2:$CY$455,"*No*") + COUNTIFS(HCBSCompliance!$I$2:$I$455,$A48, HCBSCompliance!$D$2:$D$455, "*505*", HCBSCompliance!$G$2:$G$455,"*Submitted*", HCBSCompliance!$CY$2:$CY$455,"*No*") + COUNTIFS(HCBSCompliance!$I$2:$I$455,$A48, HCBSCompliance!$D$2:$D$455, "*510*", HCBSCompliance!$G$2:$G$455,"*Submitted*", HCBSCompliance!$CY$2:$CY$455,"*No*") + COUNTIFS(HCBSCompliance!$I$2:$I$455,$A48, HCBSCompliance!$D$2:$D$455, "*515*", HCBSCompliance!$G$2:$G$455,"*Submitted*", HCBSCompliance!$CY$2:$CY$455,"*No*")+ COUNTIFS(HCBSCompliance!$I$2:$I$455,$A48, HCBSCompliance!$D$2:$D$455, "*855*", HCBSCompliance!$G$2:$G$455,"*Submitted*", HCBSCompliance!$CY$2:$CY$455,"*No*")</f>
        <v>0</v>
      </c>
      <c r="M48" s="55">
        <f>COUNTIFS(HCBSCompliance!$I$2:$I$455,$A48, HCBSCompliance!$D$2:$D$455, "028", HCBSCompliance!$G$2:$G$455,"*Completed*", HCBSCompliance!$DI$2:$DI$455,"*No*")   + COUNTIFS(HCBSCompliance!$I$2:$I$455,$A48, HCBSCompliance!$D$2:$D$455, "055", HCBSCompliance!$G$2:$G$455,"*Completed*", HCBSCompliance!$DI$2:$DI$455,"*No*")   + COUNTIFS(HCBSCompliance!$I$2:$I$455,$A48, HCBSCompliance!$D$2:$D$455, "*63*", HCBSCompliance!$G$2:$G$455,"*Completed*", HCBSCompliance!$DI$2:$DI$455,"*No*")   + COUNTIFS(HCBSCompliance!$I$2:$I$455,$A48, HCBSCompliance!$D$2:$D$455, "*475*", HCBSCompliance!$G$2:$G$455,"*Completed*", HCBSCompliance!$DI$2:$DI$455,"*No*")   + COUNTIFS(HCBSCompliance!$I$2:$I$455,$A48, HCBSCompliance!$D$2:$D$455, "*505*", HCBSCompliance!$G$2:$G$455,"*Completed*", HCBSCompliance!$DI$2:$DI$455,"*No*") + COUNTIFS(HCBSCompliance!$I$2:$I$455,$A48, HCBSCompliance!$D$2:$D$455, "*510*", HCBSCompliance!$G$2:$G$455,"*Completed*", HCBSCompliance!$DI$2:$DI$455,"*No*") + COUNTIFS(HCBSCompliance!$I$2:$I$455,$A48, HCBSCompliance!$D$2:$D$455, "*515*", HCBSCompliance!$G$2:$G$455,"*Completed*", HCBSCompliance!$DI$2:$DI$455,"*No*") + COUNTIFS(HCBSCompliance!$I$2:$I$455,$A48, HCBSCompliance!$D$2:$D$455, "*855*", HCBSCompliance!$G$2:$G$455,"*Completed*", HCBSCompliance!$DI$2:$DI$455,"*No*")+ COUNTIFS(HCBSCompliance!$I$2:$I$455,$A48, HCBSCompliance!$D$2:$D$455, "028", HCBSCompliance!$G$2:$G$455,"*Submitted*", HCBSCompliance!$DI$2:$DI$455,"*No*") + COUNTIFS(HCBSCompliance!$I$2:$I$455,$A48, HCBSCompliance!$D$2:$D$455, "055", HCBSCompliance!$G$2:$G$455,"*Submitted*", HCBSCompliance!$DI$2:$DI$455,"*No*") + COUNTIFS(HCBSCompliance!$I$2:$I$455,$A48, HCBSCompliance!$D$2:$D$455, "*63*", HCBSCompliance!$G$2:$G$455,"*Submitted*", HCBSCompliance!$DI$2:$DI$455,"*No*") + COUNTIFS(HCBSCompliance!$I$2:$I$455,$A48, HCBSCompliance!$D$2:$D$455, "*475*", HCBSCompliance!$G$2:$G$455,"*Submitted*", HCBSCompliance!$DI$2:$DI$455,"*No*") + COUNTIFS(HCBSCompliance!$I$2:$I$455,$A48, HCBSCompliance!$D$2:$D$455, "*505*", HCBSCompliance!$G$2:$G$455,"*Submitted*", HCBSCompliance!$DI$2:$DI$455,"*No*") + COUNTIFS(HCBSCompliance!$I$2:$I$455,$A48, HCBSCompliance!$D$2:$D$455, "*510*", HCBSCompliance!$G$2:$G$455,"*Submitted*", HCBSCompliance!$DI$2:$DI$455,"*No*") + COUNTIFS(HCBSCompliance!$I$2:$I$455,$A48, HCBSCompliance!$D$2:$D$455, "*515*", HCBSCompliance!$G$2:$G$455,"*Submitted*", HCBSCompliance!$DI$2:$DI$455,"*No*")+ COUNTIFS(HCBSCompliance!$I$2:$I$455,$A48, HCBSCompliance!$D$2:$D$455, "*855*", HCBSCompliance!$G$2:$G$455,"*Submitted*", HCBSCompliance!$DI$2:$DI$455,"*No*")  + COUNTIFS(HCBSCompliance!$I$2:$I$455,$A48, HCBSCompliance!$D$2:$D$455, "028", HCBSCompliance!$G$2:$G$455,"*Completed*", HCBSCompliance!$DI$2:$DI$455,"*No*")   + COUNTIFS(HCBSCompliance!$I$2:$I$455,$A48, HCBSCompliance!$D$2:$D$455, "055", HCBSCompliance!$G$2:$G$455,"*Completed*", HCBSCompliance!$DI$2:$DI$455,"*No*")   + COUNTIFS(HCBSCompliance!$I$2:$I$455,$A48, HCBSCompliance!$D$2:$D$455, "*63*", HCBSCompliance!$G$2:$G$455,"*Completed*", HCBSCompliance!$DI$2:$DI$455,"*No*")   + COUNTIFS(HCBSCompliance!$I$2:$I$455,$A48, HCBSCompliance!$D$2:$D$455, "*475*", HCBSCompliance!$G$2:$G$455,"*Completed*", HCBSCompliance!$DI$2:$DI$455,"*No*")   + COUNTIFS(HCBSCompliance!$I$2:$I$455,$A48, HCBSCompliance!$D$2:$D$455, "*505*", HCBSCompliance!$G$2:$G$455,"*Completed*", HCBSCompliance!$DI$2:$DI$455,"*No*") + COUNTIFS(HCBSCompliance!$I$2:$I$455,$A48, HCBSCompliance!$D$2:$D$455, "*510*", HCBSCompliance!$G$2:$G$455,"*Completed*", HCBSCompliance!$DI$2:$DI$455,"*No*") + COUNTIFS(HCBSCompliance!$I$2:$I$455,$A48, HCBSCompliance!$D$2:$D$455, "*515*", HCBSCompliance!$G$2:$G$455,"*Completed*", HCBSCompliance!$DI$2:$DI$455,"*No*") + COUNTIFS(HCBSCompliance!$I$2:$I$455,$A48, HCBSCompliance!$D$2:$D$455, "*855*", HCBSCompliance!$G$2:$G$455,"*Completed*", HCBSCompliance!$DI$2:$DI$455,"*No*")+ COUNTIFS(HCBSCompliance!$I$2:$I$455,$A48, HCBSCompliance!$D$2:$D$455, "028", HCBSCompliance!$G$2:$G$455,"*Submitted*", HCBSCompliance!$DI$2:$DI$455,"*No*") + COUNTIFS(HCBSCompliance!$I$2:$I$455,$A48, HCBSCompliance!$D$2:$D$455, "055", HCBSCompliance!$G$2:$G$455,"*Submitted*", HCBSCompliance!$DI$2:$DI$455,"*No*") + COUNTIFS(HCBSCompliance!$I$2:$I$455,$A48, HCBSCompliance!$D$2:$D$455, "*63*", HCBSCompliance!$G$2:$G$455,"*Submitted*", HCBSCompliance!$DI$2:$DI$455,"*No*") + COUNTIFS(HCBSCompliance!$I$2:$I$455,$A48, HCBSCompliance!$D$2:$D$455, "*475*", HCBSCompliance!$G$2:$G$455,"*Submitted*", HCBSCompliance!$DI$2:$DI$455,"*No*") + COUNTIFS(HCBSCompliance!$I$2:$I$455,$A48, HCBSCompliance!$D$2:$D$455, "*505*", HCBSCompliance!$G$2:$G$455,"*Submitted*", HCBSCompliance!$DI$2:$DI$455,"*No*") + COUNTIFS(HCBSCompliance!$I$2:$I$455,$A48, HCBSCompliance!$D$2:$D$455, "*510*", HCBSCompliance!$G$2:$G$455,"*Submitted*", HCBSCompliance!$DI$2:$DI$455,"*No*") + COUNTIFS(HCBSCompliance!$I$2:$I$455,$A48, HCBSCompliance!$D$2:$D$455, "*515*", HCBSCompliance!$G$2:$G$455,"*Submitted*", HCBSCompliance!$DI$2:$DI$455,"*No*")+ COUNTIFS(HCBSCompliance!$I$2:$I$455,$A48, HCBSCompliance!$D$2:$D$455, "*855*", HCBSCompliance!$G$2:$G$455,"*Submitted*", HCBSCompliance!$DI$2:$DI$455,"*No*")</f>
        <v>0</v>
      </c>
    </row>
    <row r="49" spans="1:64" hidden="1" x14ac:dyDescent="0.2">
      <c r="A49" s="54" t="s">
        <v>178</v>
      </c>
      <c r="B49" s="55">
        <f>COUNTIFS(HCBSCompliance!$I$2:$I$455,$A49, HCBSCompliance!$D$2:$D$455, "028")  +COUNTIFS(HCBSCompliance!$I$2:$I$455,$A49, HCBSCompliance!$D$2:$D$455, "055")  +COUNTIFS(HCBSCompliance!$I$2:$I$455,$A49, HCBSCompliance!$D$2:$D$455, "*63*")  +COUNTIFS(HCBSCompliance!$I$2:$I$455,$A49, HCBSCompliance!$D$2:$D$455, "*475*")  +COUNTIFS(HCBSCompliance!$I$2:$I$455,$A49, HCBSCompliance!$D$2:$D$455, "*505*")  +COUNTIFS(HCBSCompliance!$I$2:$I$455,$A49, HCBSCompliance!$D$2:$D$455, "*510*")  +COUNTIFS(HCBSCompliance!$I$2:$I$455,$A49, HCBSCompliance!$D$2:$D$455, "*515*") +COUNTIFS(HCBSCompliance!$I$2:$I$455,$A49, HCBSCompliance!$D$2:$D$455, "*855*")</f>
        <v>0</v>
      </c>
      <c r="C49" s="55">
        <f>COUNTIFS(HCBSCompliance!$I$2:$I$455,$A49, HCBSCompliance!$D$2:$D$455, "028", HCBSCompliance!$G$2:$G$455,"*Completed*")  +COUNTIFS(HCBSCompliance!$I$2:$I$455,$A49, HCBSCompliance!$D$2:$D$455, "055", HCBSCompliance!$G$2:$G$455,"*Completed*")  +COUNTIFS(HCBSCompliance!$I$2:$I$455,$A49, HCBSCompliance!$D$2:$D$455, "*63*", HCBSCompliance!$G$2:$G$455,"*Completed*")  +COUNTIFS(HCBSCompliance!$I$2:$I$455,$A49, HCBSCompliance!$D$2:$D$455, "*475*", HCBSCompliance!$G$2:$G$455,"*Completed*")  +COUNTIFS(HCBSCompliance!$I$2:$I$455,$A49, HCBSCompliance!$D$2:$D$455, "*505*", HCBSCompliance!$G$2:$G$455,"*Completed*")  +COUNTIFS(HCBSCompliance!$I$2:$I$455,$A49, HCBSCompliance!$D$2:$D$455, "*510*", HCBSCompliance!$G$2:$G$455,"*Completed*")  +COUNTIFS(HCBSCompliance!$I$2:$I$455,$A49, HCBSCompliance!$D$2:$D$455, "*515*", HCBSCompliance!$G$2:$G$455,"*Completed*")  +COUNTIFS(HCBSCompliance!$I$2:$I$455,$A49, HCBSCompliance!$D$2:$D$455, "*855*", HCBSCompliance!$G$2:$G$455,"*Completed*")+COUNTIFS(HCBSCompliance!$I$2:$I$455,$A49, HCBSCompliance!$D$2:$D$455, "028", HCBSCompliance!$G$2:$G$455,"*Submitted*")  +COUNTIFS(HCBSCompliance!$I$2:$I$455,$A49, HCBSCompliance!$D$2:$D$455, "055", HCBSCompliance!$G$2:$G$455,"*Submitted*")  +COUNTIFS(HCBSCompliance!$I$2:$I$455,$A49, HCBSCompliance!$D$2:$D$455, "*63*", HCBSCompliance!$G$2:$G$455,"*Submitted*")  +COUNTIFS(HCBSCompliance!$I$2:$I$455,$A49, HCBSCompliance!$D$2:$D$455, "*475*", HCBSCompliance!$G$2:$G$455,"*Submitted*")  +COUNTIFS(HCBSCompliance!$I$2:$I$455,$A49, HCBSCompliance!$D$2:$D$455, "*505*", HCBSCompliance!$G$2:$G$455,"*Submitted*")  +COUNTIFS(HCBSCompliance!$I$2:$I$455,$A49, HCBSCompliance!$D$2:$D$455, "*510*", HCBSCompliance!$G$2:$G$455,"*Submitted*")  +COUNTIFS(HCBSCompliance!$I$2:$I$455,$A49, HCBSCompliance!$D$2:$D$455, "*515*", HCBSCompliance!$G$2:$G$455,"*Submitted*")  +COUNTIFS(HCBSCompliance!$I$2:$I$455,$A49, HCBSCompliance!$D$2:$D$455, "*855*", HCBSCompliance!$G$2:$G$455,"*Submitted*")</f>
        <v>0</v>
      </c>
      <c r="D49" s="56" t="str">
        <f t="shared" si="2"/>
        <v>n/a</v>
      </c>
      <c r="E49" s="56" t="str">
        <f>IFERROR((COUNTIFS(HCBSCompliance!$I$2:$I$455,$A49, HCBSCompliance!$D$2:$D$455, "028", HCBSCompliance!$FA$2:$FA$455,"*no*", HCBSCompliance!$G$2:$G$455, "*Completed*") + COUNTIFS(HCBSCompliance!$I$2:$I$455,$A49, HCBSCompliance!$D$2:$D$455, "055", HCBSCompliance!$FA$2:$FA$455,"*no*", HCBSCompliance!$G$2:$G$455, "*Completed*") + COUNTIFS(HCBSCompliance!$I$2:$I$455,$A49, HCBSCompliance!$D$2:$D$455, "*63*", HCBSCompliance!$FA$2:$FA$455,"*no*", HCBSCompliance!$G$2:$G$455, "*Completed*") + COUNTIFS(HCBSCompliance!$I$2:$I$455,$A49, HCBSCompliance!$D$2:$D$455, "*475*", HCBSCompliance!$FA$2:$FA$455,"*no*", HCBSCompliance!$G$2:$G$455, "*Completed*") + COUNTIFS(HCBSCompliance!$I$2:$I$455,$A49, HCBSCompliance!$D$2:$D$455, "*505*", HCBSCompliance!$FA$2:$FA$455,"*no*", HCBSCompliance!$G$2:$G$455, "*Completed*") + COUNTIFS(HCBSCompliance!$I$2:$I$455,$A49, HCBSCompliance!$D$2:$D$455, "*510*", HCBSCompliance!$FA$2:$FA$455,"*no*", HCBSCompliance!$G$2:$G$455, "*Completed*") + COUNTIFS(HCBSCompliance!$I$2:$I$455,$A49, HCBSCompliance!$D$2:$D$455, "*515*", HCBSCompliance!$FA$2:$FA$455,"*no*", HCBSCompliance!$G$2:$G$455, "*Completed*") + COUNTIFS(HCBSCompliance!$I$2:$I$455,$A49, HCBSCompliance!$D$2:$D$455, "*855*", HCBSCompliance!$FA$2:$FA$455,"*no*", HCBSCompliance!$G$2:$G$455, "*Completed*") +COUNTIFS(HCBSCompliance!$I$2:$I$455,$A49, HCBSCompliance!$D$2:$D$455, "028", HCBSCompliance!$FA$2:$FA$455,"*no*", HCBSCompliance!$G$2:$G$455, "*Submitted*") + COUNTIFS(HCBSCompliance!$I$2:$I$455,$A49, HCBSCompliance!$D$2:$D$455, "055", HCBSCompliance!$FA$2:$FA$455,"*no*", HCBSCompliance!$G$2:$G$455, "*Submitted*") + COUNTIFS(HCBSCompliance!$I$2:$I$455,$A49, HCBSCompliance!$D$2:$D$455, "*63*", HCBSCompliance!$FA$2:$FA$455,"*no*", HCBSCompliance!$G$2:$G$455, "*Submitted*") + COUNTIFS(HCBSCompliance!$I$2:$I$455,$A49, HCBSCompliance!$D$2:$D$455, "*475*", HCBSCompliance!$FA$2:$FA$455,"*no*", HCBSCompliance!$G$2:$G$455, "*Submitted*") + COUNTIFS(HCBSCompliance!$I$2:$I$455,$A49, HCBSCompliance!$D$2:$D$455, "*505*", HCBSCompliance!$FA$2:$FA$455,"*no*", HCBSCompliance!$G$2:$G$455, "*Submitted*") + COUNTIFS(HCBSCompliance!$I$2:$I$455,$A49, HCBSCompliance!$D$2:$D$455, "*510*", HCBSCompliance!$FA$2:$FA$455,"*no*", HCBSCompliance!$G$2:$G$455, "*Submitted*") + COUNTIFS(HCBSCompliance!$I$2:$I$455,$A49, HCBSCompliance!$D$2:$D$455, "*515*", HCBSCompliance!$FA$2:$FA$455,"*no*", HCBSCompliance!$G$2:$G$455, "*Submitted*") + COUNTIFS(HCBSCompliance!$I$2:$I$455,$A49, HCBSCompliance!$D$2:$D$455, "*855*", HCBSCompliance!$FA$2:$FA$455,"*no*", HCBSCompliance!$G$2:$G$455, "*Submitted*") ) / $C49, "n/a")</f>
        <v>n/a</v>
      </c>
      <c r="F49" s="56" t="str">
        <f>IFERROR((COUNTIFS(HCBSCompliance!$I$2:$I$455,$A49, HCBSCompliance!$D$2:$D$455, "028", HCBSCompliance!$FA$2:$FA$455,"*yes*", HCBSCompliance!$G$2:$G$455, "*Completed*") + COUNTIFS(HCBSCompliance!$I$2:$I$455,$A49, HCBSCompliance!$D$2:$D$455, "055", HCBSCompliance!$FA$2:$FA$455,"*yes*", HCBSCompliance!$G$2:$G$455, "*Completed*") + COUNTIFS(HCBSCompliance!$I$2:$I$455,$A49, HCBSCompliance!$D$2:$D$455, "*63*", HCBSCompliance!$FA$2:$FA$455,"*yes*", HCBSCompliance!$G$2:$G$455, "*Completed*") + COUNTIFS(HCBSCompliance!$I$2:$I$455,$A49, HCBSCompliance!$D$2:$D$455, "*475*", HCBSCompliance!$FA$2:$FA$455,"*yes*", HCBSCompliance!$G$2:$G$455, "*Completed*") + COUNTIFS(HCBSCompliance!$I$2:$I$455,$A49, HCBSCompliance!$D$2:$D$455, "*505*", HCBSCompliance!$FA$2:$FA$455,"*yes*", HCBSCompliance!$G$2:$G$455, "*Completed*") + COUNTIFS(HCBSCompliance!$I$2:$I$455,$A49, HCBSCompliance!$D$2:$D$455, "*510*", HCBSCompliance!$FA$2:$FA$455,"*yes*", HCBSCompliance!$G$2:$G$455, "*Completed*") + COUNTIFS(HCBSCompliance!$I$2:$I$455,$A49, HCBSCompliance!$D$2:$D$455, "*515*", HCBSCompliance!$FA$2:$FA$455,"*yes*", HCBSCompliance!$G$2:$G$455, "*Completed*") + COUNTIFS(HCBSCompliance!$I$2:$I$455,$A49, HCBSCompliance!$D$2:$D$455, "*855*", HCBSCompliance!$FA$2:$FA$455,"*yes*", HCBSCompliance!$G$2:$G$455, "*Completed*") +COUNTIFS(HCBSCompliance!$I$2:$I$455,$A49, HCBSCompliance!$D$2:$D$455, "028", HCBSCompliance!$FA$2:$FA$455,"*yes*", HCBSCompliance!$G$2:$G$455, "*Submitted*") + COUNTIFS(HCBSCompliance!$I$2:$I$455,$A49, HCBSCompliance!$D$2:$D$455, "055", HCBSCompliance!$FA$2:$FA$455,"*yes*", HCBSCompliance!$G$2:$G$455, "*Submitted*") + COUNTIFS(HCBSCompliance!$I$2:$I$455,$A49, HCBSCompliance!$D$2:$D$455, "*63*", HCBSCompliance!$FA$2:$FA$455,"*yes*", HCBSCompliance!$G$2:$G$455, "*Submitted*") + COUNTIFS(HCBSCompliance!$I$2:$I$455,$A49, HCBSCompliance!$D$2:$D$455, "*475*", HCBSCompliance!$FA$2:$FA$455,"*yes*", HCBSCompliance!$G$2:$G$455, "*Submitted*") + COUNTIFS(HCBSCompliance!$I$2:$I$455,$A49, HCBSCompliance!$D$2:$D$455, "*505*", HCBSCompliance!$FA$2:$FA$455,"*yes*", HCBSCompliance!$G$2:$G$455, "*Submitted*") + COUNTIFS(HCBSCompliance!$I$2:$I$455,$A49, HCBSCompliance!$D$2:$D$455, "*510*", HCBSCompliance!$FA$2:$FA$455,"*yes*", HCBSCompliance!$G$2:$G$455, "*Submitted*") + COUNTIFS(HCBSCompliance!$I$2:$I$455,$A49, HCBSCompliance!$D$2:$D$455, "*515*", HCBSCompliance!$FA$2:$FA$455,"*yes*", HCBSCompliance!$G$2:$G$455, "*Submitted*") + COUNTIFS(HCBSCompliance!$I$2:$I$455,$A49, HCBSCompliance!$D$2:$D$455, "*855*", HCBSCompliance!$FA$2:$FA$455,"*yes*", HCBSCompliance!$G$2:$G$455, "*Submitted*") ) / $C49, "n/a")</f>
        <v>n/a</v>
      </c>
      <c r="G49" s="56" t="str">
        <f>IFERROR((COUNTIFS(HCBSCompliance!$D$2:$D$455, "028", HCBSCompliance!$I$2:$I$455, $A49, HCBSCompliance!$G$2:$G$455, "*Completed*", HCBSCompliance!$FE$2:$FE$455, "TRUE") + COUNTIFS(HCBSCompliance!$D$2:$D$455, "055", HCBSCompliance!$I$2:$I$455, $A49, HCBSCompliance!$G$2:$G$455, "*Completed*", HCBSCompliance!$FE$2:$FE$455, "TRUE") + COUNTIFS(HCBSCompliance!$D$2:$D$455, "*63*", HCBSCompliance!$I$2:$I$455, $A49, HCBSCompliance!$G$2:$G$455, "*Completed*", HCBSCompliance!$FE$2:$FE$455, "TRUE") + COUNTIFS(HCBSCompliance!$D$2:$D$455, "*475*", HCBSCompliance!$I$2:$I$455, $A49, HCBSCompliance!$G$2:$G$455, "*Completed*", HCBSCompliance!$FE$2:$FE$455, "TRUE") + COUNTIFS(HCBSCompliance!$D$2:$D$455, "*505*", HCBSCompliance!$I$2:$I$455, $A49, HCBSCompliance!$G$2:$G$455, "*Completed*", HCBSCompliance!$FE$2:$FE$455, "TRUE") + COUNTIFS(HCBSCompliance!$D$2:$D$455, "*510*", HCBSCompliance!$I$2:$I$455, $A49, HCBSCompliance!$G$2:$G$455, "*Completed*", HCBSCompliance!$FE$2:$FE$455, "TRUE") + COUNTIFS(HCBSCompliance!$D$2:$D$455, "*515*", HCBSCompliance!$I$2:$I$455, $A49, HCBSCompliance!$G$2:$G$455, "*Completed*", HCBSCompliance!$FE$2:$FE$455, "TRUE") + COUNTIFS(HCBSCompliance!$D$2:$D$455, "*855*", HCBSCompliance!$I$2:$I$455, $A49, HCBSCompliance!$G$2:$G$455, "*Submitted*", HCBSCompliance!$FE$2:$FE$455, "TRUE") +COUNTIFS(HCBSCompliance!$D$2:$D$455, "028", HCBSCompliance!$I$2:$I$455, $A49, HCBSCompliance!$G$2:$G$455, "*Submitted*", HCBSCompliance!$FE$2:$FE$455, "TRUE") + COUNTIFS(HCBSCompliance!$D$2:$D$455, "055", HCBSCompliance!$I$2:$I$455, $A49, HCBSCompliance!$G$2:$G$455, "*Submitted*", HCBSCompliance!$FE$2:$FE$455, "TRUE") + COUNTIFS(HCBSCompliance!$D$2:$D$455, "*63*", HCBSCompliance!$I$2:$I$455, $A49, HCBSCompliance!$G$2:$G$455, "*Submitted*", HCBSCompliance!$FE$2:$FE$455, "TRUE") + COUNTIFS(HCBSCompliance!$D$2:$D$455, "*475*", HCBSCompliance!$I$2:$I$455, $A49, HCBSCompliance!$G$2:$G$455, "*Submitted*", HCBSCompliance!$FE$2:$FE$455, "TRUE") + COUNTIFS(HCBSCompliance!$D$2:$D$455, "*505*", HCBSCompliance!$I$2:$I$455, $A49, HCBSCompliance!$G$2:$G$455, "*Submitted*", HCBSCompliance!$FE$2:$FE$455, "TRUE") + COUNTIFS(HCBSCompliance!$D$2:$D$455, "*510*", HCBSCompliance!$I$2:$I$455, $A49, HCBSCompliance!$G$2:$G$455, "*Submitted*", HCBSCompliance!$FE$2:$FE$455, "TRUE") + COUNTIFS(HCBSCompliance!$D$2:$D$455, "*515*", HCBSCompliance!$I$2:$I$455, $A49, HCBSCompliance!$G$2:$G$455, "*Submitted*", HCBSCompliance!$FE$2:$FE$455, "TRUE") + COUNTIFS(HCBSCompliance!$D$2:$D$455, "*855*", HCBSCompliance!$I$2:$I$455, $A49, HCBSCompliance!$G$2:$G$455, "*Submitted*", HCBSCompliance!$FE$2:$FE$455, "TRUE"))    /  $C49, "n/a")</f>
        <v>n/a</v>
      </c>
      <c r="H49" s="56"/>
      <c r="I49" s="55">
        <f>COUNTIFS(HCBSCompliance!$I$2:$I$455,$A49, HCBSCompliance!$D$2:$D$455, "028", HCBSCompliance!$G$2:$G$455,"*Completed*", HCBSCompliance!$BC$2:$BC$455,"*Partially*")   + COUNTIFS(HCBSCompliance!$I$2:$I$455,$A49, HCBSCompliance!$D$2:$D$455, "055", HCBSCompliance!$G$2:$G$455,"*Completed*", HCBSCompliance!$BC$2:$BC$455,"*Partially*")   + COUNTIFS(HCBSCompliance!$I$2:$I$455,$A49, HCBSCompliance!$D$2:$D$455, "*63*", HCBSCompliance!$G$2:$G$455,"*Completed*", HCBSCompliance!$BC$2:$BC$455,"*Partially*")   + COUNTIFS(HCBSCompliance!$I$2:$I$455,$A49, HCBSCompliance!$D$2:$D$455, "*475*", HCBSCompliance!$G$2:$G$455,"*Completed*", HCBSCompliance!$BC$2:$BC$455,"*Partially*")   + COUNTIFS(HCBSCompliance!$I$2:$I$455,$A49, HCBSCompliance!$D$2:$D$455, "*505*", HCBSCompliance!$G$2:$G$455,"*Completed*", HCBSCompliance!$BC$2:$BC$455,"*Partially*") + COUNTIFS(HCBSCompliance!$I$2:$I$455,$A49, HCBSCompliance!$D$2:$D$455, "*510*", HCBSCompliance!$G$2:$G$455,"*Completed*", HCBSCompliance!$BC$2:$BC$455,"*Partially*") + COUNTIFS(HCBSCompliance!$I$2:$I$455,$A49, HCBSCompliance!$D$2:$D$455, "*515*", HCBSCompliance!$G$2:$G$455,"*Completed*", HCBSCompliance!$BC$2:$BC$455,"*Partially*") + COUNTIFS(HCBSCompliance!$I$2:$I$455,$A49, HCBSCompliance!$D$2:$D$455, "*855*", HCBSCompliance!$G$2:$G$455,"*Completed*", HCBSCompliance!$BC$2:$BC$455,"*Partially*")+ COUNTIFS(HCBSCompliance!$I$2:$I$455,$A49, HCBSCompliance!$D$2:$D$455, "028", HCBSCompliance!$G$2:$G$455,"*Submitted*", HCBSCompliance!$BC$2:$BC$455,"*Partially*") + COUNTIFS(HCBSCompliance!$I$2:$I$455,$A49, HCBSCompliance!$D$2:$D$455, "055", HCBSCompliance!$G$2:$G$455,"*Submitted*", HCBSCompliance!$BC$2:$BC$455,"*Partially*") + COUNTIFS(HCBSCompliance!$I$2:$I$455,$A49, HCBSCompliance!$D$2:$D$455, "*63*", HCBSCompliance!$G$2:$G$455,"*Submitted*", HCBSCompliance!$BC$2:$BC$455,"*Partially*") + COUNTIFS(HCBSCompliance!$I$2:$I$455,$A49, HCBSCompliance!$D$2:$D$455, "*475*", HCBSCompliance!$G$2:$G$455,"*Submitted*", HCBSCompliance!$BC$2:$BC$455,"*Partially*") + COUNTIFS(HCBSCompliance!$I$2:$I$455,$A49, HCBSCompliance!$D$2:$D$455, "*505*", HCBSCompliance!$G$2:$G$455,"*Submitted*", HCBSCompliance!$BC$2:$BC$455,"*Partially*") + COUNTIFS(HCBSCompliance!$I$2:$I$455,$A49, HCBSCompliance!$D$2:$D$455, "*510*", HCBSCompliance!$G$2:$G$455,"*Submitted*", HCBSCompliance!$BC$2:$BC$455,"*Partially*") + COUNTIFS(HCBSCompliance!$I$2:$I$455,$A49, HCBSCompliance!$D$2:$D$455, "*515*", HCBSCompliance!$G$2:$G$455,"*Submitted*", HCBSCompliance!$BC$2:$BC$455,"*Partially*")+ COUNTIFS(HCBSCompliance!$I$2:$I$455,$A49, HCBSCompliance!$D$2:$D$455, "*855*", HCBSCompliance!$G$2:$G$455,"*Submitted*", HCBSCompliance!$BC$2:$BC$455,"*Partially*")  + COUNTIFS(HCBSCompliance!$I$2:$I$455,$A49, HCBSCompliance!$D$2:$D$455, "028", HCBSCompliance!$G$2:$G$455,"*Completed*", HCBSCompliance!$BC$2:$BC$455,"*NotMet*")   + COUNTIFS(HCBSCompliance!$I$2:$I$455,$A49, HCBSCompliance!$D$2:$D$455, "055", HCBSCompliance!$G$2:$G$455,"*Completed*", HCBSCompliance!$BC$2:$BC$455,"*NotMet*")   + COUNTIFS(HCBSCompliance!$I$2:$I$455,$A49, HCBSCompliance!$D$2:$D$455, "*63*", HCBSCompliance!$G$2:$G$455,"*Completed*", HCBSCompliance!$BC$2:$BC$455,"*NotMet*")   + COUNTIFS(HCBSCompliance!$I$2:$I$455,$A49, HCBSCompliance!$D$2:$D$455, "*475*", HCBSCompliance!$G$2:$G$455,"*Completed*", HCBSCompliance!$BC$2:$BC$455,"*NotMet*")   + COUNTIFS(HCBSCompliance!$I$2:$I$455,$A49, HCBSCompliance!$D$2:$D$455, "*505*", HCBSCompliance!$G$2:$G$455,"*Completed*", HCBSCompliance!$BC$2:$BC$455,"*NotMet*") + COUNTIFS(HCBSCompliance!$I$2:$I$455,$A49, HCBSCompliance!$D$2:$D$455, "*510*", HCBSCompliance!$G$2:$G$455,"*Completed*", HCBSCompliance!$BC$2:$BC$455,"*NotMet*") + COUNTIFS(HCBSCompliance!$I$2:$I$455,$A49, HCBSCompliance!$D$2:$D$455, "*515*", HCBSCompliance!$G$2:$G$455,"*Completed*", HCBSCompliance!$BC$2:$BC$455,"*NotMet*") + COUNTIFS(HCBSCompliance!$I$2:$I$455,$A49, HCBSCompliance!$D$2:$D$455, "*855*", HCBSCompliance!$G$2:$G$455,"*Completed*", HCBSCompliance!$BC$2:$BC$455,"*NotMet*")+ COUNTIFS(HCBSCompliance!$I$2:$I$455,$A49, HCBSCompliance!$D$2:$D$455, "028", HCBSCompliance!$G$2:$G$455,"*Submitted*", HCBSCompliance!$BC$2:$BC$455,"*NotMet*") + COUNTIFS(HCBSCompliance!$I$2:$I$455,$A49, HCBSCompliance!$D$2:$D$455, "055", HCBSCompliance!$G$2:$G$455,"*Submitted*", HCBSCompliance!$BC$2:$BC$455,"*NotMet*") + COUNTIFS(HCBSCompliance!$I$2:$I$455,$A49, HCBSCompliance!$D$2:$D$455, "*63*", HCBSCompliance!$G$2:$G$455,"*Submitted*", HCBSCompliance!$BC$2:$BC$455,"*NotMet*") + COUNTIFS(HCBSCompliance!$I$2:$I$455,$A49, HCBSCompliance!$D$2:$D$455, "*475*", HCBSCompliance!$G$2:$G$455,"*Submitted*", HCBSCompliance!$BC$2:$BC$455,"*NotMet*") + COUNTIFS(HCBSCompliance!$I$2:$I$455,$A49, HCBSCompliance!$D$2:$D$455, "*505*", HCBSCompliance!$G$2:$G$455,"*Submitted*", HCBSCompliance!$BC$2:$BC$455,"*NotMet*") + COUNTIFS(HCBSCompliance!$I$2:$I$455,$A49, HCBSCompliance!$D$2:$D$455, "*510*", HCBSCompliance!$G$2:$G$455,"*Submitted*", HCBSCompliance!$BC$2:$BC$455,"*NotMet*") + COUNTIFS(HCBSCompliance!$I$2:$I$455,$A49, HCBSCompliance!$D$2:$D$455, "*515*", HCBSCompliance!$G$2:$G$455,"*Submitted*", HCBSCompliance!$BC$2:$BC$455,"*NotMet*")+ COUNTIFS(HCBSCompliance!$I$2:$I$455,$A49, HCBSCompliance!$D$2:$D$455, "*855*", HCBSCompliance!$G$2:$G$455,"*Submitted*", HCBSCompliance!$BC$2:$BC$455,"*NotMet*")</f>
        <v>0</v>
      </c>
      <c r="J49" s="55">
        <f>COUNTIFS(HCBSCompliance!$I$2:$I$455,$A49, HCBSCompliance!$D$2:$D$455, "028", HCBSCompliance!$G$2:$G$455,"*Completed*", HCBSCompliance!$BI$2:$BI$455,"*No*")   + COUNTIFS(HCBSCompliance!$I$2:$I$455,$A49, HCBSCompliance!$D$2:$D$455, "055", HCBSCompliance!$G$2:$G$455,"*Completed*", HCBSCompliance!$BI$2:$BI$455,"*No*")   + COUNTIFS(HCBSCompliance!$I$2:$I$455,$A49, HCBSCompliance!$D$2:$D$455, "*63*", HCBSCompliance!$G$2:$G$455,"*Completed*", HCBSCompliance!$BI$2:$BI$455,"*No*")   + COUNTIFS(HCBSCompliance!$I$2:$I$455,$A49, HCBSCompliance!$D$2:$D$455, "*475*", HCBSCompliance!$G$2:$G$455,"*Completed*", HCBSCompliance!$BI$2:$BI$455,"*No*")   + COUNTIFS(HCBSCompliance!$I$2:$I$455,$A49, HCBSCompliance!$D$2:$D$455, "*505*", HCBSCompliance!$G$2:$G$455,"*Completed*", HCBSCompliance!$BI$2:$BI$455,"*No*") + COUNTIFS(HCBSCompliance!$I$2:$I$455,$A49, HCBSCompliance!$D$2:$D$455, "*510*", HCBSCompliance!$G$2:$G$455,"*Completed*", HCBSCompliance!$BI$2:$BI$455,"*No*") + COUNTIFS(HCBSCompliance!$I$2:$I$455,$A49, HCBSCompliance!$D$2:$D$455, "*515*", HCBSCompliance!$G$2:$G$455,"*Completed*", HCBSCompliance!$BI$2:$BI$455,"*No*") + COUNTIFS(HCBSCompliance!$I$2:$I$455,$A49, HCBSCompliance!$D$2:$D$455, "*855*", HCBSCompliance!$G$2:$G$455,"*Completed*", HCBSCompliance!$BI$2:$BI$455,"*No*")+ COUNTIFS(HCBSCompliance!$I$2:$I$455,$A49, HCBSCompliance!$D$2:$D$455, "028", HCBSCompliance!$G$2:$G$455,"*Submitted*", HCBSCompliance!$BI$2:$BI$455,"*No*") + COUNTIFS(HCBSCompliance!$I$2:$I$455,$A49, HCBSCompliance!$D$2:$D$455, "055", HCBSCompliance!$G$2:$G$455,"*Submitted*", HCBSCompliance!$BI$2:$BI$455,"*No*") + COUNTIFS(HCBSCompliance!$I$2:$I$455,$A49, HCBSCompliance!$D$2:$D$455, "*63*", HCBSCompliance!$G$2:$G$455,"*Submitted*", HCBSCompliance!$BI$2:$BI$455,"*No*") + COUNTIFS(HCBSCompliance!$I$2:$I$455,$A49, HCBSCompliance!$D$2:$D$455, "*475*", HCBSCompliance!$G$2:$G$455,"*Submitted*", HCBSCompliance!$BI$2:$BI$455,"*No*") + COUNTIFS(HCBSCompliance!$I$2:$I$455,$A49, HCBSCompliance!$D$2:$D$455, "*505*", HCBSCompliance!$G$2:$G$455,"*Submitted*", HCBSCompliance!$BI$2:$BI$455,"*No*") + COUNTIFS(HCBSCompliance!$I$2:$I$455,$A49, HCBSCompliance!$D$2:$D$455, "*510*", HCBSCompliance!$G$2:$G$455,"*Submitted*", HCBSCompliance!$BI$2:$BI$455,"*No*") + COUNTIFS(HCBSCompliance!$I$2:$I$455,$A49, HCBSCompliance!$D$2:$D$455, "*515*", HCBSCompliance!$G$2:$G$455,"*Submitted*", HCBSCompliance!$BI$2:$BI$455,"*No*")+ COUNTIFS(HCBSCompliance!$I$2:$I$455,$A49, HCBSCompliance!$D$2:$D$455, "*855*", HCBSCompliance!$G$2:$G$455,"*Submitted*", HCBSCompliance!$BI$2:$BI$455,"*No*")  + COUNTIFS(HCBSCompliance!$I$2:$I$455,$A49, HCBSCompliance!$D$2:$D$455, "028", HCBSCompliance!$G$2:$G$455,"*Completed*", HCBSCompliance!$BI$2:$BI$455,"*No*")   + COUNTIFS(HCBSCompliance!$I$2:$I$455,$A49, HCBSCompliance!$D$2:$D$455, "055", HCBSCompliance!$G$2:$G$455,"*Completed*", HCBSCompliance!$BI$2:$BI$455,"*No*")   + COUNTIFS(HCBSCompliance!$I$2:$I$455,$A49, HCBSCompliance!$D$2:$D$455, "*63*", HCBSCompliance!$G$2:$G$455,"*Completed*", HCBSCompliance!$BI$2:$BI$455,"*No*")   + COUNTIFS(HCBSCompliance!$I$2:$I$455,$A49, HCBSCompliance!$D$2:$D$455, "*475*", HCBSCompliance!$G$2:$G$455,"*Completed*", HCBSCompliance!$BI$2:$BI$455,"*No*")   + COUNTIFS(HCBSCompliance!$I$2:$I$455,$A49, HCBSCompliance!$D$2:$D$455, "*505*", HCBSCompliance!$G$2:$G$455,"*Completed*", HCBSCompliance!$BI$2:$BI$455,"*No*") + COUNTIFS(HCBSCompliance!$I$2:$I$455,$A49, HCBSCompliance!$D$2:$D$455, "*510*", HCBSCompliance!$G$2:$G$455,"*Completed*", HCBSCompliance!$BI$2:$BI$455,"*No*") + COUNTIFS(HCBSCompliance!$I$2:$I$455,$A49, HCBSCompliance!$D$2:$D$455, "*515*", HCBSCompliance!$G$2:$G$455,"*Completed*", HCBSCompliance!$BI$2:$BI$455,"*No*") + COUNTIFS(HCBSCompliance!$I$2:$I$455,$A49, HCBSCompliance!$D$2:$D$455, "*855*", HCBSCompliance!$G$2:$G$455,"*Completed*", HCBSCompliance!$BI$2:$BI$455,"*No*")+ COUNTIFS(HCBSCompliance!$I$2:$I$455,$A49, HCBSCompliance!$D$2:$D$455, "028", HCBSCompliance!$G$2:$G$455,"*Submitted*", HCBSCompliance!$BI$2:$BI$455,"*No*") + COUNTIFS(HCBSCompliance!$I$2:$I$455,$A49, HCBSCompliance!$D$2:$D$455, "055", HCBSCompliance!$G$2:$G$455,"*Submitted*", HCBSCompliance!$BI$2:$BI$455,"*No*") + COUNTIFS(HCBSCompliance!$I$2:$I$455,$A49, HCBSCompliance!$D$2:$D$455, "*63*", HCBSCompliance!$G$2:$G$455,"*Submitted*", HCBSCompliance!$BI$2:$BI$455,"*No*") + COUNTIFS(HCBSCompliance!$I$2:$I$455,$A49, HCBSCompliance!$D$2:$D$455, "*475*", HCBSCompliance!$G$2:$G$455,"*Submitted*", HCBSCompliance!$BI$2:$BI$455,"*No*") + COUNTIFS(HCBSCompliance!$I$2:$I$455,$A49, HCBSCompliance!$D$2:$D$455, "*505*", HCBSCompliance!$G$2:$G$455,"*Submitted*", HCBSCompliance!$BI$2:$BI$455,"*No*") + COUNTIFS(HCBSCompliance!$I$2:$I$455,$A49, HCBSCompliance!$D$2:$D$455, "*510*", HCBSCompliance!$G$2:$G$455,"*Submitted*", HCBSCompliance!$BI$2:$BI$455,"*No*") + COUNTIFS(HCBSCompliance!$I$2:$I$455,$A49, HCBSCompliance!$D$2:$D$455, "*515*", HCBSCompliance!$G$2:$G$455,"*Submitted*", HCBSCompliance!$BI$2:$BI$455,"*No*")+ COUNTIFS(HCBSCompliance!$I$2:$I$455,$A49, HCBSCompliance!$D$2:$D$455, "*855*", HCBSCompliance!$G$2:$G$455,"*Submitted*", HCBSCompliance!$BI$2:$BI$455,"*No*")</f>
        <v>0</v>
      </c>
      <c r="K49" s="55">
        <f>COUNTIFS(HCBSCompliance!$I$2:$I$455,$A49, HCBSCompliance!$D$2:$D$455, "028", HCBSCompliance!$G$2:$G$455,"*Completed*", HCBSCompliance!$CK$2:$CK$455,"*No*")   + COUNTIFS(HCBSCompliance!$I$2:$I$455,$A49, HCBSCompliance!$D$2:$D$455, "055", HCBSCompliance!$G$2:$G$455,"*Completed*", HCBSCompliance!$CK$2:$CK$455,"*No*")   + COUNTIFS(HCBSCompliance!$I$2:$I$455,$A49, HCBSCompliance!$D$2:$D$455, "*63*", HCBSCompliance!$G$2:$G$455,"*Completed*", HCBSCompliance!$CK$2:$CK$455,"*No*")   + COUNTIFS(HCBSCompliance!$I$2:$I$455,$A49, HCBSCompliance!$D$2:$D$455, "*475*", HCBSCompliance!$G$2:$G$455,"*Completed*", HCBSCompliance!$CK$2:$CK$455,"*No*")   + COUNTIFS(HCBSCompliance!$I$2:$I$455,$A49, HCBSCompliance!$D$2:$D$455, "*505*", HCBSCompliance!$G$2:$G$455,"*Completed*", HCBSCompliance!$CK$2:$CK$455,"*No*") + COUNTIFS(HCBSCompliance!$I$2:$I$455,$A49, HCBSCompliance!$D$2:$D$455, "*510*", HCBSCompliance!$G$2:$G$455,"*Completed*", HCBSCompliance!$CK$2:$CK$455,"*No*") + COUNTIFS(HCBSCompliance!$I$2:$I$455,$A49, HCBSCompliance!$D$2:$D$455, "*515*", HCBSCompliance!$G$2:$G$455,"*Completed*", HCBSCompliance!$CK$2:$CK$455,"*No*") + COUNTIFS(HCBSCompliance!$I$2:$I$455,$A49, HCBSCompliance!$D$2:$D$455, "*855*", HCBSCompliance!$G$2:$G$455,"*Completed*", HCBSCompliance!$CK$2:$CK$455,"*No*")+ COUNTIFS(HCBSCompliance!$I$2:$I$455,$A49, HCBSCompliance!$D$2:$D$455, "028", HCBSCompliance!$G$2:$G$455,"*Submitted*", HCBSCompliance!$CK$2:$CK$455,"*No*") + COUNTIFS(HCBSCompliance!$I$2:$I$455,$A49, HCBSCompliance!$D$2:$D$455, "055", HCBSCompliance!$G$2:$G$455,"*Submitted*", HCBSCompliance!$CK$2:$CK$455,"*No*") + COUNTIFS(HCBSCompliance!$I$2:$I$455,$A49, HCBSCompliance!$D$2:$D$455, "*63*", HCBSCompliance!$G$2:$G$455,"*Submitted*", HCBSCompliance!$CK$2:$CK$455,"*No*") + COUNTIFS(HCBSCompliance!$I$2:$I$455,$A49, HCBSCompliance!$D$2:$D$455, "*475*", HCBSCompliance!$G$2:$G$455,"*Submitted*", HCBSCompliance!$CK$2:$CK$455,"*No*") + COUNTIFS(HCBSCompliance!$I$2:$I$455,$A49, HCBSCompliance!$D$2:$D$455, "*505*", HCBSCompliance!$G$2:$G$455,"*Submitted*", HCBSCompliance!$CK$2:$CK$455,"*No*") + COUNTIFS(HCBSCompliance!$I$2:$I$455,$A49, HCBSCompliance!$D$2:$D$455, "*510*", HCBSCompliance!$G$2:$G$455,"*Submitted*", HCBSCompliance!$CK$2:$CK$455,"*No*") + COUNTIFS(HCBSCompliance!$I$2:$I$455,$A49, HCBSCompliance!$D$2:$D$455, "*515*", HCBSCompliance!$G$2:$G$455,"*Submitted*", HCBSCompliance!$CK$2:$CK$455,"*No*")+ COUNTIFS(HCBSCompliance!$I$2:$I$455,$A49, HCBSCompliance!$D$2:$D$455, "*855*", HCBSCompliance!$G$2:$G$455,"*Submitted*", HCBSCompliance!$CK$2:$CK$455,"*No*")  + COUNTIFS(HCBSCompliance!$I$2:$I$455,$A49, HCBSCompliance!$D$2:$D$455, "028", HCBSCompliance!$G$2:$G$455,"*Completed*", HCBSCompliance!$CK$2:$CK$455,"*No*")   + COUNTIFS(HCBSCompliance!$I$2:$I$455,$A49, HCBSCompliance!$D$2:$D$455, "055", HCBSCompliance!$G$2:$G$455,"*Completed*", HCBSCompliance!$CK$2:$CK$455,"*No*")   + COUNTIFS(HCBSCompliance!$I$2:$I$455,$A49, HCBSCompliance!$D$2:$D$455, "*63*", HCBSCompliance!$G$2:$G$455,"*Completed*", HCBSCompliance!$CK$2:$CK$455,"*No*")   + COUNTIFS(HCBSCompliance!$I$2:$I$455,$A49, HCBSCompliance!$D$2:$D$455, "*475*", HCBSCompliance!$G$2:$G$455,"*Completed*", HCBSCompliance!$CK$2:$CK$455,"*No*")   + COUNTIFS(HCBSCompliance!$I$2:$I$455,$A49, HCBSCompliance!$D$2:$D$455, "*505*", HCBSCompliance!$G$2:$G$455,"*Completed*", HCBSCompliance!$CK$2:$CK$455,"*No*") + COUNTIFS(HCBSCompliance!$I$2:$I$455,$A49, HCBSCompliance!$D$2:$D$455, "*510*", HCBSCompliance!$G$2:$G$455,"*Completed*", HCBSCompliance!$CK$2:$CK$455,"*No*") + COUNTIFS(HCBSCompliance!$I$2:$I$455,$A49, HCBSCompliance!$D$2:$D$455, "*515*", HCBSCompliance!$G$2:$G$455,"*Completed*", HCBSCompliance!$CK$2:$CK$455,"*No*") + COUNTIFS(HCBSCompliance!$I$2:$I$455,$A49, HCBSCompliance!$D$2:$D$455, "*855*", HCBSCompliance!$G$2:$G$455,"*Completed*", HCBSCompliance!$CK$2:$CK$455,"*No*")+ COUNTIFS(HCBSCompliance!$I$2:$I$455,$A49, HCBSCompliance!$D$2:$D$455, "028", HCBSCompliance!$G$2:$G$455,"*Submitted*", HCBSCompliance!$CK$2:$CK$455,"*No*") + COUNTIFS(HCBSCompliance!$I$2:$I$455,$A49, HCBSCompliance!$D$2:$D$455, "055", HCBSCompliance!$G$2:$G$455,"*Submitted*", HCBSCompliance!$CK$2:$CK$455,"*No*") + COUNTIFS(HCBSCompliance!$I$2:$I$455,$A49, HCBSCompliance!$D$2:$D$455, "*63*", HCBSCompliance!$G$2:$G$455,"*Submitted*", HCBSCompliance!$CK$2:$CK$455,"*No*") + COUNTIFS(HCBSCompliance!$I$2:$I$455,$A49, HCBSCompliance!$D$2:$D$455, "*475*", HCBSCompliance!$G$2:$G$455,"*Submitted*", HCBSCompliance!$CK$2:$CK$455,"*No*") + COUNTIFS(HCBSCompliance!$I$2:$I$455,$A49, HCBSCompliance!$D$2:$D$455, "*505*", HCBSCompliance!$G$2:$G$455,"*Submitted*", HCBSCompliance!$CK$2:$CK$455,"*No*") + COUNTIFS(HCBSCompliance!$I$2:$I$455,$A49, HCBSCompliance!$D$2:$D$455, "*510*", HCBSCompliance!$G$2:$G$455,"*Submitted*", HCBSCompliance!$CK$2:$CK$455,"*No*") + COUNTIFS(HCBSCompliance!$I$2:$I$455,$A49, HCBSCompliance!$D$2:$D$455, "*515*", HCBSCompliance!$G$2:$G$455,"*Submitted*", HCBSCompliance!$CK$2:$CK$455,"*No*")+ COUNTIFS(HCBSCompliance!$I$2:$I$455,$A49, HCBSCompliance!$D$2:$D$455, "*855*", HCBSCompliance!$G$2:$G$455,"*Submitted*", HCBSCompliance!$CK$2:$CK$455,"*No*")</f>
        <v>0</v>
      </c>
      <c r="L49" s="55">
        <f>COUNTIFS(HCBSCompliance!$I$2:$I$455,$A49, HCBSCompliance!$D$2:$D$455, "028", HCBSCompliance!$G$2:$G$455,"*Completed*", HCBSCompliance!$CY$2:$CY$455,"*No*")   + COUNTIFS(HCBSCompliance!$I$2:$I$455,$A49, HCBSCompliance!$D$2:$D$455, "055", HCBSCompliance!$G$2:$G$455,"*Completed*", HCBSCompliance!$CY$2:$CY$455,"*No*")   + COUNTIFS(HCBSCompliance!$I$2:$I$455,$A49, HCBSCompliance!$D$2:$D$455, "*63*", HCBSCompliance!$G$2:$G$455,"*Completed*", HCBSCompliance!$CY$2:$CY$455,"*No*")   + COUNTIFS(HCBSCompliance!$I$2:$I$455,$A49, HCBSCompliance!$D$2:$D$455, "*475*", HCBSCompliance!$G$2:$G$455,"*Completed*", HCBSCompliance!$CY$2:$CY$455,"*No*")   + COUNTIFS(HCBSCompliance!$I$2:$I$455,$A49, HCBSCompliance!$D$2:$D$455, "*505*", HCBSCompliance!$G$2:$G$455,"*Completed*", HCBSCompliance!$CY$2:$CY$455,"*No*") + COUNTIFS(HCBSCompliance!$I$2:$I$455,$A49, HCBSCompliance!$D$2:$D$455, "*510*", HCBSCompliance!$G$2:$G$455,"*Completed*", HCBSCompliance!$CY$2:$CY$455,"*No*") + COUNTIFS(HCBSCompliance!$I$2:$I$455,$A49, HCBSCompliance!$D$2:$D$455, "*515*", HCBSCompliance!$G$2:$G$455,"*Completed*", HCBSCompliance!$CY$2:$CY$455,"*No*") + COUNTIFS(HCBSCompliance!$I$2:$I$455,$A49, HCBSCompliance!$D$2:$D$455, "*855*", HCBSCompliance!$G$2:$G$455,"*Completed*", HCBSCompliance!$CY$2:$CY$455,"*No*")+ COUNTIFS(HCBSCompliance!$I$2:$I$455,$A49, HCBSCompliance!$D$2:$D$455, "028", HCBSCompliance!$G$2:$G$455,"*Submitted*", HCBSCompliance!$CY$2:$CY$455,"*No*") + COUNTIFS(HCBSCompliance!$I$2:$I$455,$A49, HCBSCompliance!$D$2:$D$455, "055", HCBSCompliance!$G$2:$G$455,"*Submitted*", HCBSCompliance!$CY$2:$CY$455,"*No*") + COUNTIFS(HCBSCompliance!$I$2:$I$455,$A49, HCBSCompliance!$D$2:$D$455, "*63*", HCBSCompliance!$G$2:$G$455,"*Submitted*", HCBSCompliance!$CY$2:$CY$455,"*No*") + COUNTIFS(HCBSCompliance!$I$2:$I$455,$A49, HCBSCompliance!$D$2:$D$455, "*475*", HCBSCompliance!$G$2:$G$455,"*Submitted*", HCBSCompliance!$CY$2:$CY$455,"*No*") + COUNTIFS(HCBSCompliance!$I$2:$I$455,$A49, HCBSCompliance!$D$2:$D$455, "*505*", HCBSCompliance!$G$2:$G$455,"*Submitted*", HCBSCompliance!$CY$2:$CY$455,"*No*") + COUNTIFS(HCBSCompliance!$I$2:$I$455,$A49, HCBSCompliance!$D$2:$D$455, "*510*", HCBSCompliance!$G$2:$G$455,"*Submitted*", HCBSCompliance!$CY$2:$CY$455,"*No*") + COUNTIFS(HCBSCompliance!$I$2:$I$455,$A49, HCBSCompliance!$D$2:$D$455, "*515*", HCBSCompliance!$G$2:$G$455,"*Submitted*", HCBSCompliance!$CY$2:$CY$455,"*No*")+ COUNTIFS(HCBSCompliance!$I$2:$I$455,$A49, HCBSCompliance!$D$2:$D$455, "*855*", HCBSCompliance!$G$2:$G$455,"*Submitted*", HCBSCompliance!$CY$2:$CY$455,"*No*")  + COUNTIFS(HCBSCompliance!$I$2:$I$455,$A49, HCBSCompliance!$D$2:$D$455, "028", HCBSCompliance!$G$2:$G$455,"*Completed*", HCBSCompliance!$CY$2:$CY$455,"*No*")   + COUNTIFS(HCBSCompliance!$I$2:$I$455,$A49, HCBSCompliance!$D$2:$D$455, "055", HCBSCompliance!$G$2:$G$455,"*Completed*", HCBSCompliance!$CY$2:$CY$455,"*No*")   + COUNTIFS(HCBSCompliance!$I$2:$I$455,$A49, HCBSCompliance!$D$2:$D$455, "*63*", HCBSCompliance!$G$2:$G$455,"*Completed*", HCBSCompliance!$CY$2:$CY$455,"*No*")   + COUNTIFS(HCBSCompliance!$I$2:$I$455,$A49, HCBSCompliance!$D$2:$D$455, "*475*", HCBSCompliance!$G$2:$G$455,"*Completed*", HCBSCompliance!$CY$2:$CY$455,"*No*")   + COUNTIFS(HCBSCompliance!$I$2:$I$455,$A49, HCBSCompliance!$D$2:$D$455, "*505*", HCBSCompliance!$G$2:$G$455,"*Completed*", HCBSCompliance!$CY$2:$CY$455,"*No*") + COUNTIFS(HCBSCompliance!$I$2:$I$455,$A49, HCBSCompliance!$D$2:$D$455, "*510*", HCBSCompliance!$G$2:$G$455,"*Completed*", HCBSCompliance!$CY$2:$CY$455,"*No*") + COUNTIFS(HCBSCompliance!$I$2:$I$455,$A49, HCBSCompliance!$D$2:$D$455, "*515*", HCBSCompliance!$G$2:$G$455,"*Completed*", HCBSCompliance!$CY$2:$CY$455,"*No*") + COUNTIFS(HCBSCompliance!$I$2:$I$455,$A49, HCBSCompliance!$D$2:$D$455, "*855*", HCBSCompliance!$G$2:$G$455,"*Completed*", HCBSCompliance!$CY$2:$CY$455,"*No*")+ COUNTIFS(HCBSCompliance!$I$2:$I$455,$A49, HCBSCompliance!$D$2:$D$455, "028", HCBSCompliance!$G$2:$G$455,"*Submitted*", HCBSCompliance!$CY$2:$CY$455,"*No*") + COUNTIFS(HCBSCompliance!$I$2:$I$455,$A49, HCBSCompliance!$D$2:$D$455, "055", HCBSCompliance!$G$2:$G$455,"*Submitted*", HCBSCompliance!$CY$2:$CY$455,"*No*") + COUNTIFS(HCBSCompliance!$I$2:$I$455,$A49, HCBSCompliance!$D$2:$D$455, "*63*", HCBSCompliance!$G$2:$G$455,"*Submitted*", HCBSCompliance!$CY$2:$CY$455,"*No*") + COUNTIFS(HCBSCompliance!$I$2:$I$455,$A49, HCBSCompliance!$D$2:$D$455, "*475*", HCBSCompliance!$G$2:$G$455,"*Submitted*", HCBSCompliance!$CY$2:$CY$455,"*No*") + COUNTIFS(HCBSCompliance!$I$2:$I$455,$A49, HCBSCompliance!$D$2:$D$455, "*505*", HCBSCompliance!$G$2:$G$455,"*Submitted*", HCBSCompliance!$CY$2:$CY$455,"*No*") + COUNTIFS(HCBSCompliance!$I$2:$I$455,$A49, HCBSCompliance!$D$2:$D$455, "*510*", HCBSCompliance!$G$2:$G$455,"*Submitted*", HCBSCompliance!$CY$2:$CY$455,"*No*") + COUNTIFS(HCBSCompliance!$I$2:$I$455,$A49, HCBSCompliance!$D$2:$D$455, "*515*", HCBSCompliance!$G$2:$G$455,"*Submitted*", HCBSCompliance!$CY$2:$CY$455,"*No*")+ COUNTIFS(HCBSCompliance!$I$2:$I$455,$A49, HCBSCompliance!$D$2:$D$455, "*855*", HCBSCompliance!$G$2:$G$455,"*Submitted*", HCBSCompliance!$CY$2:$CY$455,"*No*")</f>
        <v>0</v>
      </c>
      <c r="M49" s="55">
        <f>COUNTIFS(HCBSCompliance!$I$2:$I$455,$A49, HCBSCompliance!$D$2:$D$455, "028", HCBSCompliance!$G$2:$G$455,"*Completed*", HCBSCompliance!$DI$2:$DI$455,"*No*")   + COUNTIFS(HCBSCompliance!$I$2:$I$455,$A49, HCBSCompliance!$D$2:$D$455, "055", HCBSCompliance!$G$2:$G$455,"*Completed*", HCBSCompliance!$DI$2:$DI$455,"*No*")   + COUNTIFS(HCBSCompliance!$I$2:$I$455,$A49, HCBSCompliance!$D$2:$D$455, "*63*", HCBSCompliance!$G$2:$G$455,"*Completed*", HCBSCompliance!$DI$2:$DI$455,"*No*")   + COUNTIFS(HCBSCompliance!$I$2:$I$455,$A49, HCBSCompliance!$D$2:$D$455, "*475*", HCBSCompliance!$G$2:$G$455,"*Completed*", HCBSCompliance!$DI$2:$DI$455,"*No*")   + COUNTIFS(HCBSCompliance!$I$2:$I$455,$A49, HCBSCompliance!$D$2:$D$455, "*505*", HCBSCompliance!$G$2:$G$455,"*Completed*", HCBSCompliance!$DI$2:$DI$455,"*No*") + COUNTIFS(HCBSCompliance!$I$2:$I$455,$A49, HCBSCompliance!$D$2:$D$455, "*510*", HCBSCompliance!$G$2:$G$455,"*Completed*", HCBSCompliance!$DI$2:$DI$455,"*No*") + COUNTIFS(HCBSCompliance!$I$2:$I$455,$A49, HCBSCompliance!$D$2:$D$455, "*515*", HCBSCompliance!$G$2:$G$455,"*Completed*", HCBSCompliance!$DI$2:$DI$455,"*No*") + COUNTIFS(HCBSCompliance!$I$2:$I$455,$A49, HCBSCompliance!$D$2:$D$455, "*855*", HCBSCompliance!$G$2:$G$455,"*Completed*", HCBSCompliance!$DI$2:$DI$455,"*No*")+ COUNTIFS(HCBSCompliance!$I$2:$I$455,$A49, HCBSCompliance!$D$2:$D$455, "028", HCBSCompliance!$G$2:$G$455,"*Submitted*", HCBSCompliance!$DI$2:$DI$455,"*No*") + COUNTIFS(HCBSCompliance!$I$2:$I$455,$A49, HCBSCompliance!$D$2:$D$455, "055", HCBSCompliance!$G$2:$G$455,"*Submitted*", HCBSCompliance!$DI$2:$DI$455,"*No*") + COUNTIFS(HCBSCompliance!$I$2:$I$455,$A49, HCBSCompliance!$D$2:$D$455, "*63*", HCBSCompliance!$G$2:$G$455,"*Submitted*", HCBSCompliance!$DI$2:$DI$455,"*No*") + COUNTIFS(HCBSCompliance!$I$2:$I$455,$A49, HCBSCompliance!$D$2:$D$455, "*475*", HCBSCompliance!$G$2:$G$455,"*Submitted*", HCBSCompliance!$DI$2:$DI$455,"*No*") + COUNTIFS(HCBSCompliance!$I$2:$I$455,$A49, HCBSCompliance!$D$2:$D$455, "*505*", HCBSCompliance!$G$2:$G$455,"*Submitted*", HCBSCompliance!$DI$2:$DI$455,"*No*") + COUNTIFS(HCBSCompliance!$I$2:$I$455,$A49, HCBSCompliance!$D$2:$D$455, "*510*", HCBSCompliance!$G$2:$G$455,"*Submitted*", HCBSCompliance!$DI$2:$DI$455,"*No*") + COUNTIFS(HCBSCompliance!$I$2:$I$455,$A49, HCBSCompliance!$D$2:$D$455, "*515*", HCBSCompliance!$G$2:$G$455,"*Submitted*", HCBSCompliance!$DI$2:$DI$455,"*No*")+ COUNTIFS(HCBSCompliance!$I$2:$I$455,$A49, HCBSCompliance!$D$2:$D$455, "*855*", HCBSCompliance!$G$2:$G$455,"*Submitted*", HCBSCompliance!$DI$2:$DI$455,"*No*")  + COUNTIFS(HCBSCompliance!$I$2:$I$455,$A49, HCBSCompliance!$D$2:$D$455, "028", HCBSCompliance!$G$2:$G$455,"*Completed*", HCBSCompliance!$DI$2:$DI$455,"*No*")   + COUNTIFS(HCBSCompliance!$I$2:$I$455,$A49, HCBSCompliance!$D$2:$D$455, "055", HCBSCompliance!$G$2:$G$455,"*Completed*", HCBSCompliance!$DI$2:$DI$455,"*No*")   + COUNTIFS(HCBSCompliance!$I$2:$I$455,$A49, HCBSCompliance!$D$2:$D$455, "*63*", HCBSCompliance!$G$2:$G$455,"*Completed*", HCBSCompliance!$DI$2:$DI$455,"*No*")   + COUNTIFS(HCBSCompliance!$I$2:$I$455,$A49, HCBSCompliance!$D$2:$D$455, "*475*", HCBSCompliance!$G$2:$G$455,"*Completed*", HCBSCompliance!$DI$2:$DI$455,"*No*")   + COUNTIFS(HCBSCompliance!$I$2:$I$455,$A49, HCBSCompliance!$D$2:$D$455, "*505*", HCBSCompliance!$G$2:$G$455,"*Completed*", HCBSCompliance!$DI$2:$DI$455,"*No*") + COUNTIFS(HCBSCompliance!$I$2:$I$455,$A49, HCBSCompliance!$D$2:$D$455, "*510*", HCBSCompliance!$G$2:$G$455,"*Completed*", HCBSCompliance!$DI$2:$DI$455,"*No*") + COUNTIFS(HCBSCompliance!$I$2:$I$455,$A49, HCBSCompliance!$D$2:$D$455, "*515*", HCBSCompliance!$G$2:$G$455,"*Completed*", HCBSCompliance!$DI$2:$DI$455,"*No*") + COUNTIFS(HCBSCompliance!$I$2:$I$455,$A49, HCBSCompliance!$D$2:$D$455, "*855*", HCBSCompliance!$G$2:$G$455,"*Completed*", HCBSCompliance!$DI$2:$DI$455,"*No*")+ COUNTIFS(HCBSCompliance!$I$2:$I$455,$A49, HCBSCompliance!$D$2:$D$455, "028", HCBSCompliance!$G$2:$G$455,"*Submitted*", HCBSCompliance!$DI$2:$DI$455,"*No*") + COUNTIFS(HCBSCompliance!$I$2:$I$455,$A49, HCBSCompliance!$D$2:$D$455, "055", HCBSCompliance!$G$2:$G$455,"*Submitted*", HCBSCompliance!$DI$2:$DI$455,"*No*") + COUNTIFS(HCBSCompliance!$I$2:$I$455,$A49, HCBSCompliance!$D$2:$D$455, "*63*", HCBSCompliance!$G$2:$G$455,"*Submitted*", HCBSCompliance!$DI$2:$DI$455,"*No*") + COUNTIFS(HCBSCompliance!$I$2:$I$455,$A49, HCBSCompliance!$D$2:$D$455, "*475*", HCBSCompliance!$G$2:$G$455,"*Submitted*", HCBSCompliance!$DI$2:$DI$455,"*No*") + COUNTIFS(HCBSCompliance!$I$2:$I$455,$A49, HCBSCompliance!$D$2:$D$455, "*505*", HCBSCompliance!$G$2:$G$455,"*Submitted*", HCBSCompliance!$DI$2:$DI$455,"*No*") + COUNTIFS(HCBSCompliance!$I$2:$I$455,$A49, HCBSCompliance!$D$2:$D$455, "*510*", HCBSCompliance!$G$2:$G$455,"*Submitted*", HCBSCompliance!$DI$2:$DI$455,"*No*") + COUNTIFS(HCBSCompliance!$I$2:$I$455,$A49, HCBSCompliance!$D$2:$D$455, "*515*", HCBSCompliance!$G$2:$G$455,"*Submitted*", HCBSCompliance!$DI$2:$DI$455,"*No*")+ COUNTIFS(HCBSCompliance!$I$2:$I$455,$A49, HCBSCompliance!$D$2:$D$455, "*855*", HCBSCompliance!$G$2:$G$455,"*Submitted*", HCBSCompliance!$DI$2:$DI$455,"*No*")</f>
        <v>0</v>
      </c>
    </row>
    <row r="50" spans="1:64" hidden="1" x14ac:dyDescent="0.2">
      <c r="A50" s="54" t="s">
        <v>289</v>
      </c>
      <c r="B50" s="55">
        <f>COUNTIFS(HCBSCompliance!$I$2:$I$455,$A50, HCBSCompliance!$D$2:$D$455, "028")  +COUNTIFS(HCBSCompliance!$I$2:$I$455,$A50, HCBSCompliance!$D$2:$D$455, "055")  +COUNTIFS(HCBSCompliance!$I$2:$I$455,$A50, HCBSCompliance!$D$2:$D$455, "*63*")  +COUNTIFS(HCBSCompliance!$I$2:$I$455,$A50, HCBSCompliance!$D$2:$D$455, "*475*")  +COUNTIFS(HCBSCompliance!$I$2:$I$455,$A50, HCBSCompliance!$D$2:$D$455, "*505*")  +COUNTIFS(HCBSCompliance!$I$2:$I$455,$A50, HCBSCompliance!$D$2:$D$455, "*510*")  +COUNTIFS(HCBSCompliance!$I$2:$I$455,$A50, HCBSCompliance!$D$2:$D$455, "*515*") +COUNTIFS(HCBSCompliance!$I$2:$I$455,$A50, HCBSCompliance!$D$2:$D$455, "*855*")</f>
        <v>0</v>
      </c>
      <c r="C50" s="55">
        <f>COUNTIFS(HCBSCompliance!$I$2:$I$455,$A50, HCBSCompliance!$D$2:$D$455, "028", HCBSCompliance!$G$2:$G$455,"*Completed*")  +COUNTIFS(HCBSCompliance!$I$2:$I$455,$A50, HCBSCompliance!$D$2:$D$455, "055", HCBSCompliance!$G$2:$G$455,"*Completed*")  +COUNTIFS(HCBSCompliance!$I$2:$I$455,$A50, HCBSCompliance!$D$2:$D$455, "*63*", HCBSCompliance!$G$2:$G$455,"*Completed*")  +COUNTIFS(HCBSCompliance!$I$2:$I$455,$A50, HCBSCompliance!$D$2:$D$455, "*475*", HCBSCompliance!$G$2:$G$455,"*Completed*")  +COUNTIFS(HCBSCompliance!$I$2:$I$455,$A50, HCBSCompliance!$D$2:$D$455, "*505*", HCBSCompliance!$G$2:$G$455,"*Completed*")  +COUNTIFS(HCBSCompliance!$I$2:$I$455,$A50, HCBSCompliance!$D$2:$D$455, "*510*", HCBSCompliance!$G$2:$G$455,"*Completed*")  +COUNTIFS(HCBSCompliance!$I$2:$I$455,$A50, HCBSCompliance!$D$2:$D$455, "*515*", HCBSCompliance!$G$2:$G$455,"*Completed*")  +COUNTIFS(HCBSCompliance!$I$2:$I$455,$A50, HCBSCompliance!$D$2:$D$455, "*855*", HCBSCompliance!$G$2:$G$455,"*Completed*")+COUNTIFS(HCBSCompliance!$I$2:$I$455,$A50, HCBSCompliance!$D$2:$D$455, "028", HCBSCompliance!$G$2:$G$455,"*Submitted*")  +COUNTIFS(HCBSCompliance!$I$2:$I$455,$A50, HCBSCompliance!$D$2:$D$455, "055", HCBSCompliance!$G$2:$G$455,"*Submitted*")  +COUNTIFS(HCBSCompliance!$I$2:$I$455,$A50, HCBSCompliance!$D$2:$D$455, "*63*", HCBSCompliance!$G$2:$G$455,"*Submitted*")  +COUNTIFS(HCBSCompliance!$I$2:$I$455,$A50, HCBSCompliance!$D$2:$D$455, "*475*", HCBSCompliance!$G$2:$G$455,"*Submitted*")  +COUNTIFS(HCBSCompliance!$I$2:$I$455,$A50, HCBSCompliance!$D$2:$D$455, "*505*", HCBSCompliance!$G$2:$G$455,"*Submitted*")  +COUNTIFS(HCBSCompliance!$I$2:$I$455,$A50, HCBSCompliance!$D$2:$D$455, "*510*", HCBSCompliance!$G$2:$G$455,"*Submitted*")  +COUNTIFS(HCBSCompliance!$I$2:$I$455,$A50, HCBSCompliance!$D$2:$D$455, "*515*", HCBSCompliance!$G$2:$G$455,"*Submitted*")  +COUNTIFS(HCBSCompliance!$I$2:$I$455,$A50, HCBSCompliance!$D$2:$D$455, "*855*", HCBSCompliance!$G$2:$G$455,"*Submitted*")</f>
        <v>0</v>
      </c>
      <c r="D50" s="56" t="str">
        <f t="shared" si="2"/>
        <v>n/a</v>
      </c>
      <c r="E50" s="56" t="str">
        <f>IFERROR((COUNTIFS(HCBSCompliance!$I$2:$I$455,$A50, HCBSCompliance!$D$2:$D$455, "028", HCBSCompliance!$FA$2:$FA$455,"*no*", HCBSCompliance!$G$2:$G$455, "*Completed*") + COUNTIFS(HCBSCompliance!$I$2:$I$455,$A50, HCBSCompliance!$D$2:$D$455, "055", HCBSCompliance!$FA$2:$FA$455,"*no*", HCBSCompliance!$G$2:$G$455, "*Completed*") + COUNTIFS(HCBSCompliance!$I$2:$I$455,$A50, HCBSCompliance!$D$2:$D$455, "*63*", HCBSCompliance!$FA$2:$FA$455,"*no*", HCBSCompliance!$G$2:$G$455, "*Completed*") + COUNTIFS(HCBSCompliance!$I$2:$I$455,$A50, HCBSCompliance!$D$2:$D$455, "*475*", HCBSCompliance!$FA$2:$FA$455,"*no*", HCBSCompliance!$G$2:$G$455, "*Completed*") + COUNTIFS(HCBSCompliance!$I$2:$I$455,$A50, HCBSCompliance!$D$2:$D$455, "*505*", HCBSCompliance!$FA$2:$FA$455,"*no*", HCBSCompliance!$G$2:$G$455, "*Completed*") + COUNTIFS(HCBSCompliance!$I$2:$I$455,$A50, HCBSCompliance!$D$2:$D$455, "*510*", HCBSCompliance!$FA$2:$FA$455,"*no*", HCBSCompliance!$G$2:$G$455, "*Completed*") + COUNTIFS(HCBSCompliance!$I$2:$I$455,$A50, HCBSCompliance!$D$2:$D$455, "*515*", HCBSCompliance!$FA$2:$FA$455,"*no*", HCBSCompliance!$G$2:$G$455, "*Completed*") + COUNTIFS(HCBSCompliance!$I$2:$I$455,$A50, HCBSCompliance!$D$2:$D$455, "*855*", HCBSCompliance!$FA$2:$FA$455,"*no*", HCBSCompliance!$G$2:$G$455, "*Completed*") +COUNTIFS(HCBSCompliance!$I$2:$I$455,$A50, HCBSCompliance!$D$2:$D$455, "028", HCBSCompliance!$FA$2:$FA$455,"*no*", HCBSCompliance!$G$2:$G$455, "*Submitted*") + COUNTIFS(HCBSCompliance!$I$2:$I$455,$A50, HCBSCompliance!$D$2:$D$455, "055", HCBSCompliance!$FA$2:$FA$455,"*no*", HCBSCompliance!$G$2:$G$455, "*Submitted*") + COUNTIFS(HCBSCompliance!$I$2:$I$455,$A50, HCBSCompliance!$D$2:$D$455, "*63*", HCBSCompliance!$FA$2:$FA$455,"*no*", HCBSCompliance!$G$2:$G$455, "*Submitted*") + COUNTIFS(HCBSCompliance!$I$2:$I$455,$A50, HCBSCompliance!$D$2:$D$455, "*475*", HCBSCompliance!$FA$2:$FA$455,"*no*", HCBSCompliance!$G$2:$G$455, "*Submitted*") + COUNTIFS(HCBSCompliance!$I$2:$I$455,$A50, HCBSCompliance!$D$2:$D$455, "*505*", HCBSCompliance!$FA$2:$FA$455,"*no*", HCBSCompliance!$G$2:$G$455, "*Submitted*") + COUNTIFS(HCBSCompliance!$I$2:$I$455,$A50, HCBSCompliance!$D$2:$D$455, "*510*", HCBSCompliance!$FA$2:$FA$455,"*no*", HCBSCompliance!$G$2:$G$455, "*Submitted*") + COUNTIFS(HCBSCompliance!$I$2:$I$455,$A50, HCBSCompliance!$D$2:$D$455, "*515*", HCBSCompliance!$FA$2:$FA$455,"*no*", HCBSCompliance!$G$2:$G$455, "*Submitted*") + COUNTIFS(HCBSCompliance!$I$2:$I$455,$A50, HCBSCompliance!$D$2:$D$455, "*855*", HCBSCompliance!$FA$2:$FA$455,"*no*", HCBSCompliance!$G$2:$G$455, "*Submitted*") ) / $C50, "n/a")</f>
        <v>n/a</v>
      </c>
      <c r="F50" s="56" t="str">
        <f>IFERROR((COUNTIFS(HCBSCompliance!$I$2:$I$455,$A50, HCBSCompliance!$D$2:$D$455, "028", HCBSCompliance!$FA$2:$FA$455,"*yes*", HCBSCompliance!$G$2:$G$455, "*Completed*") + COUNTIFS(HCBSCompliance!$I$2:$I$455,$A50, HCBSCompliance!$D$2:$D$455, "055", HCBSCompliance!$FA$2:$FA$455,"*yes*", HCBSCompliance!$G$2:$G$455, "*Completed*") + COUNTIFS(HCBSCompliance!$I$2:$I$455,$A50, HCBSCompliance!$D$2:$D$455, "*63*", HCBSCompliance!$FA$2:$FA$455,"*yes*", HCBSCompliance!$G$2:$G$455, "*Completed*") + COUNTIFS(HCBSCompliance!$I$2:$I$455,$A50, HCBSCompliance!$D$2:$D$455, "*475*", HCBSCompliance!$FA$2:$FA$455,"*yes*", HCBSCompliance!$G$2:$G$455, "*Completed*") + COUNTIFS(HCBSCompliance!$I$2:$I$455,$A50, HCBSCompliance!$D$2:$D$455, "*505*", HCBSCompliance!$FA$2:$FA$455,"*yes*", HCBSCompliance!$G$2:$G$455, "*Completed*") + COUNTIFS(HCBSCompliance!$I$2:$I$455,$A50, HCBSCompliance!$D$2:$D$455, "*510*", HCBSCompliance!$FA$2:$FA$455,"*yes*", HCBSCompliance!$G$2:$G$455, "*Completed*") + COUNTIFS(HCBSCompliance!$I$2:$I$455,$A50, HCBSCompliance!$D$2:$D$455, "*515*", HCBSCompliance!$FA$2:$FA$455,"*yes*", HCBSCompliance!$G$2:$G$455, "*Completed*") + COUNTIFS(HCBSCompliance!$I$2:$I$455,$A50, HCBSCompliance!$D$2:$D$455, "*855*", HCBSCompliance!$FA$2:$FA$455,"*yes*", HCBSCompliance!$G$2:$G$455, "*Completed*") +COUNTIFS(HCBSCompliance!$I$2:$I$455,$A50, HCBSCompliance!$D$2:$D$455, "028", HCBSCompliance!$FA$2:$FA$455,"*yes*", HCBSCompliance!$G$2:$G$455, "*Submitted*") + COUNTIFS(HCBSCompliance!$I$2:$I$455,$A50, HCBSCompliance!$D$2:$D$455, "055", HCBSCompliance!$FA$2:$FA$455,"*yes*", HCBSCompliance!$G$2:$G$455, "*Submitted*") + COUNTIFS(HCBSCompliance!$I$2:$I$455,$A50, HCBSCompliance!$D$2:$D$455, "*63*", HCBSCompliance!$FA$2:$FA$455,"*yes*", HCBSCompliance!$G$2:$G$455, "*Submitted*") + COUNTIFS(HCBSCompliance!$I$2:$I$455,$A50, HCBSCompliance!$D$2:$D$455, "*475*", HCBSCompliance!$FA$2:$FA$455,"*yes*", HCBSCompliance!$G$2:$G$455, "*Submitted*") + COUNTIFS(HCBSCompliance!$I$2:$I$455,$A50, HCBSCompliance!$D$2:$D$455, "*505*", HCBSCompliance!$FA$2:$FA$455,"*yes*", HCBSCompliance!$G$2:$G$455, "*Submitted*") + COUNTIFS(HCBSCompliance!$I$2:$I$455,$A50, HCBSCompliance!$D$2:$D$455, "*510*", HCBSCompliance!$FA$2:$FA$455,"*yes*", HCBSCompliance!$G$2:$G$455, "*Submitted*") + COUNTIFS(HCBSCompliance!$I$2:$I$455,$A50, HCBSCompliance!$D$2:$D$455, "*515*", HCBSCompliance!$FA$2:$FA$455,"*yes*", HCBSCompliance!$G$2:$G$455, "*Submitted*") + COUNTIFS(HCBSCompliance!$I$2:$I$455,$A50, HCBSCompliance!$D$2:$D$455, "*855*", HCBSCompliance!$FA$2:$FA$455,"*yes*", HCBSCompliance!$G$2:$G$455, "*Submitted*") ) / $C50, "n/a")</f>
        <v>n/a</v>
      </c>
      <c r="G50" s="56" t="str">
        <f>IFERROR((COUNTIFS(HCBSCompliance!$D$2:$D$455, "028", HCBSCompliance!$I$2:$I$455, $A50, HCBSCompliance!$G$2:$G$455, "*Completed*", HCBSCompliance!$FE$2:$FE$455, "TRUE") + COUNTIFS(HCBSCompliance!$D$2:$D$455, "055", HCBSCompliance!$I$2:$I$455, $A50, HCBSCompliance!$G$2:$G$455, "*Completed*", HCBSCompliance!$FE$2:$FE$455, "TRUE") + COUNTIFS(HCBSCompliance!$D$2:$D$455, "*63*", HCBSCompliance!$I$2:$I$455, $A50, HCBSCompliance!$G$2:$G$455, "*Completed*", HCBSCompliance!$FE$2:$FE$455, "TRUE") + COUNTIFS(HCBSCompliance!$D$2:$D$455, "*475*", HCBSCompliance!$I$2:$I$455, $A50, HCBSCompliance!$G$2:$G$455, "*Completed*", HCBSCompliance!$FE$2:$FE$455, "TRUE") + COUNTIFS(HCBSCompliance!$D$2:$D$455, "*505*", HCBSCompliance!$I$2:$I$455, $A50, HCBSCompliance!$G$2:$G$455, "*Completed*", HCBSCompliance!$FE$2:$FE$455, "TRUE") + COUNTIFS(HCBSCompliance!$D$2:$D$455, "*510*", HCBSCompliance!$I$2:$I$455, $A50, HCBSCompliance!$G$2:$G$455, "*Completed*", HCBSCompliance!$FE$2:$FE$455, "TRUE") + COUNTIFS(HCBSCompliance!$D$2:$D$455, "*515*", HCBSCompliance!$I$2:$I$455, $A50, HCBSCompliance!$G$2:$G$455, "*Completed*", HCBSCompliance!$FE$2:$FE$455, "TRUE") + COUNTIFS(HCBSCompliance!$D$2:$D$455, "*855*", HCBSCompliance!$I$2:$I$455, $A50, HCBSCompliance!$G$2:$G$455, "*Submitted*", HCBSCompliance!$FE$2:$FE$455, "TRUE") +COUNTIFS(HCBSCompliance!$D$2:$D$455, "028", HCBSCompliance!$I$2:$I$455, $A50, HCBSCompliance!$G$2:$G$455, "*Submitted*", HCBSCompliance!$FE$2:$FE$455, "TRUE") + COUNTIFS(HCBSCompliance!$D$2:$D$455, "055", HCBSCompliance!$I$2:$I$455, $A50, HCBSCompliance!$G$2:$G$455, "*Submitted*", HCBSCompliance!$FE$2:$FE$455, "TRUE") + COUNTIFS(HCBSCompliance!$D$2:$D$455, "*63*", HCBSCompliance!$I$2:$I$455, $A50, HCBSCompliance!$G$2:$G$455, "*Submitted*", HCBSCompliance!$FE$2:$FE$455, "TRUE") + COUNTIFS(HCBSCompliance!$D$2:$D$455, "*475*", HCBSCompliance!$I$2:$I$455, $A50, HCBSCompliance!$G$2:$G$455, "*Submitted*", HCBSCompliance!$FE$2:$FE$455, "TRUE") + COUNTIFS(HCBSCompliance!$D$2:$D$455, "*505*", HCBSCompliance!$I$2:$I$455, $A50, HCBSCompliance!$G$2:$G$455, "*Submitted*", HCBSCompliance!$FE$2:$FE$455, "TRUE") + COUNTIFS(HCBSCompliance!$D$2:$D$455, "*510*", HCBSCompliance!$I$2:$I$455, $A50, HCBSCompliance!$G$2:$G$455, "*Submitted*", HCBSCompliance!$FE$2:$FE$455, "TRUE") + COUNTIFS(HCBSCompliance!$D$2:$D$455, "*515*", HCBSCompliance!$I$2:$I$455, $A50, HCBSCompliance!$G$2:$G$455, "*Submitted*", HCBSCompliance!$FE$2:$FE$455, "TRUE") + COUNTIFS(HCBSCompliance!$D$2:$D$455, "*855*", HCBSCompliance!$I$2:$I$455, $A50, HCBSCompliance!$G$2:$G$455, "*Submitted*", HCBSCompliance!$FE$2:$FE$455, "TRUE"))    /  $C50, "n/a")</f>
        <v>n/a</v>
      </c>
      <c r="H50" s="56"/>
      <c r="I50" s="55">
        <f>COUNTIFS(HCBSCompliance!$I$2:$I$455,$A50, HCBSCompliance!$D$2:$D$455, "028", HCBSCompliance!$G$2:$G$455,"*Completed*", HCBSCompliance!$BC$2:$BC$455,"*Partially*")   + COUNTIFS(HCBSCompliance!$I$2:$I$455,$A50, HCBSCompliance!$D$2:$D$455, "055", HCBSCompliance!$G$2:$G$455,"*Completed*", HCBSCompliance!$BC$2:$BC$455,"*Partially*")   + COUNTIFS(HCBSCompliance!$I$2:$I$455,$A50, HCBSCompliance!$D$2:$D$455, "*63*", HCBSCompliance!$G$2:$G$455,"*Completed*", HCBSCompliance!$BC$2:$BC$455,"*Partially*")   + COUNTIFS(HCBSCompliance!$I$2:$I$455,$A50, HCBSCompliance!$D$2:$D$455, "*475*", HCBSCompliance!$G$2:$G$455,"*Completed*", HCBSCompliance!$BC$2:$BC$455,"*Partially*")   + COUNTIFS(HCBSCompliance!$I$2:$I$455,$A50, HCBSCompliance!$D$2:$D$455, "*505*", HCBSCompliance!$G$2:$G$455,"*Completed*", HCBSCompliance!$BC$2:$BC$455,"*Partially*") + COUNTIFS(HCBSCompliance!$I$2:$I$455,$A50, HCBSCompliance!$D$2:$D$455, "*510*", HCBSCompliance!$G$2:$G$455,"*Completed*", HCBSCompliance!$BC$2:$BC$455,"*Partially*") + COUNTIFS(HCBSCompliance!$I$2:$I$455,$A50, HCBSCompliance!$D$2:$D$455, "*515*", HCBSCompliance!$G$2:$G$455,"*Completed*", HCBSCompliance!$BC$2:$BC$455,"*Partially*") + COUNTIFS(HCBSCompliance!$I$2:$I$455,$A50, HCBSCompliance!$D$2:$D$455, "*855*", HCBSCompliance!$G$2:$G$455,"*Completed*", HCBSCompliance!$BC$2:$BC$455,"*Partially*")+ COUNTIFS(HCBSCompliance!$I$2:$I$455,$A50, HCBSCompliance!$D$2:$D$455, "028", HCBSCompliance!$G$2:$G$455,"*Submitted*", HCBSCompliance!$BC$2:$BC$455,"*Partially*") + COUNTIFS(HCBSCompliance!$I$2:$I$455,$A50, HCBSCompliance!$D$2:$D$455, "055", HCBSCompliance!$G$2:$G$455,"*Submitted*", HCBSCompliance!$BC$2:$BC$455,"*Partially*") + COUNTIFS(HCBSCompliance!$I$2:$I$455,$A50, HCBSCompliance!$D$2:$D$455, "*63*", HCBSCompliance!$G$2:$G$455,"*Submitted*", HCBSCompliance!$BC$2:$BC$455,"*Partially*") + COUNTIFS(HCBSCompliance!$I$2:$I$455,$A50, HCBSCompliance!$D$2:$D$455, "*475*", HCBSCompliance!$G$2:$G$455,"*Submitted*", HCBSCompliance!$BC$2:$BC$455,"*Partially*") + COUNTIFS(HCBSCompliance!$I$2:$I$455,$A50, HCBSCompliance!$D$2:$D$455, "*505*", HCBSCompliance!$G$2:$G$455,"*Submitted*", HCBSCompliance!$BC$2:$BC$455,"*Partially*") + COUNTIFS(HCBSCompliance!$I$2:$I$455,$A50, HCBSCompliance!$D$2:$D$455, "*510*", HCBSCompliance!$G$2:$G$455,"*Submitted*", HCBSCompliance!$BC$2:$BC$455,"*Partially*") + COUNTIFS(HCBSCompliance!$I$2:$I$455,$A50, HCBSCompliance!$D$2:$D$455, "*515*", HCBSCompliance!$G$2:$G$455,"*Submitted*", HCBSCompliance!$BC$2:$BC$455,"*Partially*")+ COUNTIFS(HCBSCompliance!$I$2:$I$455,$A50, HCBSCompliance!$D$2:$D$455, "*855*", HCBSCompliance!$G$2:$G$455,"*Submitted*", HCBSCompliance!$BC$2:$BC$455,"*Partially*")  + COUNTIFS(HCBSCompliance!$I$2:$I$455,$A50, HCBSCompliance!$D$2:$D$455, "028", HCBSCompliance!$G$2:$G$455,"*Completed*", HCBSCompliance!$BC$2:$BC$455,"*NotMet*")   + COUNTIFS(HCBSCompliance!$I$2:$I$455,$A50, HCBSCompliance!$D$2:$D$455, "055", HCBSCompliance!$G$2:$G$455,"*Completed*", HCBSCompliance!$BC$2:$BC$455,"*NotMet*")   + COUNTIFS(HCBSCompliance!$I$2:$I$455,$A50, HCBSCompliance!$D$2:$D$455, "*63*", HCBSCompliance!$G$2:$G$455,"*Completed*", HCBSCompliance!$BC$2:$BC$455,"*NotMet*")   + COUNTIFS(HCBSCompliance!$I$2:$I$455,$A50, HCBSCompliance!$D$2:$D$455, "*475*", HCBSCompliance!$G$2:$G$455,"*Completed*", HCBSCompliance!$BC$2:$BC$455,"*NotMet*")   + COUNTIFS(HCBSCompliance!$I$2:$I$455,$A50, HCBSCompliance!$D$2:$D$455, "*505*", HCBSCompliance!$G$2:$G$455,"*Completed*", HCBSCompliance!$BC$2:$BC$455,"*NotMet*") + COUNTIFS(HCBSCompliance!$I$2:$I$455,$A50, HCBSCompliance!$D$2:$D$455, "*510*", HCBSCompliance!$G$2:$G$455,"*Completed*", HCBSCompliance!$BC$2:$BC$455,"*NotMet*") + COUNTIFS(HCBSCompliance!$I$2:$I$455,$A50, HCBSCompliance!$D$2:$D$455, "*515*", HCBSCompliance!$G$2:$G$455,"*Completed*", HCBSCompliance!$BC$2:$BC$455,"*NotMet*") + COUNTIFS(HCBSCompliance!$I$2:$I$455,$A50, HCBSCompliance!$D$2:$D$455, "*855*", HCBSCompliance!$G$2:$G$455,"*Completed*", HCBSCompliance!$BC$2:$BC$455,"*NotMet*")+ COUNTIFS(HCBSCompliance!$I$2:$I$455,$A50, HCBSCompliance!$D$2:$D$455, "028", HCBSCompliance!$G$2:$G$455,"*Submitted*", HCBSCompliance!$BC$2:$BC$455,"*NotMet*") + COUNTIFS(HCBSCompliance!$I$2:$I$455,$A50, HCBSCompliance!$D$2:$D$455, "055", HCBSCompliance!$G$2:$G$455,"*Submitted*", HCBSCompliance!$BC$2:$BC$455,"*NotMet*") + COUNTIFS(HCBSCompliance!$I$2:$I$455,$A50, HCBSCompliance!$D$2:$D$455, "*63*", HCBSCompliance!$G$2:$G$455,"*Submitted*", HCBSCompliance!$BC$2:$BC$455,"*NotMet*") + COUNTIFS(HCBSCompliance!$I$2:$I$455,$A50, HCBSCompliance!$D$2:$D$455, "*475*", HCBSCompliance!$G$2:$G$455,"*Submitted*", HCBSCompliance!$BC$2:$BC$455,"*NotMet*") + COUNTIFS(HCBSCompliance!$I$2:$I$455,$A50, HCBSCompliance!$D$2:$D$455, "*505*", HCBSCompliance!$G$2:$G$455,"*Submitted*", HCBSCompliance!$BC$2:$BC$455,"*NotMet*") + COUNTIFS(HCBSCompliance!$I$2:$I$455,$A50, HCBSCompliance!$D$2:$D$455, "*510*", HCBSCompliance!$G$2:$G$455,"*Submitted*", HCBSCompliance!$BC$2:$BC$455,"*NotMet*") + COUNTIFS(HCBSCompliance!$I$2:$I$455,$A50, HCBSCompliance!$D$2:$D$455, "*515*", HCBSCompliance!$G$2:$G$455,"*Submitted*", HCBSCompliance!$BC$2:$BC$455,"*NotMet*")+ COUNTIFS(HCBSCompliance!$I$2:$I$455,$A50, HCBSCompliance!$D$2:$D$455, "*855*", HCBSCompliance!$G$2:$G$455,"*Submitted*", HCBSCompliance!$BC$2:$BC$455,"*NotMet*")</f>
        <v>0</v>
      </c>
      <c r="J50" s="55">
        <f>COUNTIFS(HCBSCompliance!$I$2:$I$455,$A50, HCBSCompliance!$D$2:$D$455, "028", HCBSCompliance!$G$2:$G$455,"*Completed*", HCBSCompliance!$BI$2:$BI$455,"*No*")   + COUNTIFS(HCBSCompliance!$I$2:$I$455,$A50, HCBSCompliance!$D$2:$D$455, "055", HCBSCompliance!$G$2:$G$455,"*Completed*", HCBSCompliance!$BI$2:$BI$455,"*No*")   + COUNTIFS(HCBSCompliance!$I$2:$I$455,$A50, HCBSCompliance!$D$2:$D$455, "*63*", HCBSCompliance!$G$2:$G$455,"*Completed*", HCBSCompliance!$BI$2:$BI$455,"*No*")   + COUNTIFS(HCBSCompliance!$I$2:$I$455,$A50, HCBSCompliance!$D$2:$D$455, "*475*", HCBSCompliance!$G$2:$G$455,"*Completed*", HCBSCompliance!$BI$2:$BI$455,"*No*")   + COUNTIFS(HCBSCompliance!$I$2:$I$455,$A50, HCBSCompliance!$D$2:$D$455, "*505*", HCBSCompliance!$G$2:$G$455,"*Completed*", HCBSCompliance!$BI$2:$BI$455,"*No*") + COUNTIFS(HCBSCompliance!$I$2:$I$455,$A50, HCBSCompliance!$D$2:$D$455, "*510*", HCBSCompliance!$G$2:$G$455,"*Completed*", HCBSCompliance!$BI$2:$BI$455,"*No*") + COUNTIFS(HCBSCompliance!$I$2:$I$455,$A50, HCBSCompliance!$D$2:$D$455, "*515*", HCBSCompliance!$G$2:$G$455,"*Completed*", HCBSCompliance!$BI$2:$BI$455,"*No*") + COUNTIFS(HCBSCompliance!$I$2:$I$455,$A50, HCBSCompliance!$D$2:$D$455, "*855*", HCBSCompliance!$G$2:$G$455,"*Completed*", HCBSCompliance!$BI$2:$BI$455,"*No*")+ COUNTIFS(HCBSCompliance!$I$2:$I$455,$A50, HCBSCompliance!$D$2:$D$455, "028", HCBSCompliance!$G$2:$G$455,"*Submitted*", HCBSCompliance!$BI$2:$BI$455,"*No*") + COUNTIFS(HCBSCompliance!$I$2:$I$455,$A50, HCBSCompliance!$D$2:$D$455, "055", HCBSCompliance!$G$2:$G$455,"*Submitted*", HCBSCompliance!$BI$2:$BI$455,"*No*") + COUNTIFS(HCBSCompliance!$I$2:$I$455,$A50, HCBSCompliance!$D$2:$D$455, "*63*", HCBSCompliance!$G$2:$G$455,"*Submitted*", HCBSCompliance!$BI$2:$BI$455,"*No*") + COUNTIFS(HCBSCompliance!$I$2:$I$455,$A50, HCBSCompliance!$D$2:$D$455, "*475*", HCBSCompliance!$G$2:$G$455,"*Submitted*", HCBSCompliance!$BI$2:$BI$455,"*No*") + COUNTIFS(HCBSCompliance!$I$2:$I$455,$A50, HCBSCompliance!$D$2:$D$455, "*505*", HCBSCompliance!$G$2:$G$455,"*Submitted*", HCBSCompliance!$BI$2:$BI$455,"*No*") + COUNTIFS(HCBSCompliance!$I$2:$I$455,$A50, HCBSCompliance!$D$2:$D$455, "*510*", HCBSCompliance!$G$2:$G$455,"*Submitted*", HCBSCompliance!$BI$2:$BI$455,"*No*") + COUNTIFS(HCBSCompliance!$I$2:$I$455,$A50, HCBSCompliance!$D$2:$D$455, "*515*", HCBSCompliance!$G$2:$G$455,"*Submitted*", HCBSCompliance!$BI$2:$BI$455,"*No*")+ COUNTIFS(HCBSCompliance!$I$2:$I$455,$A50, HCBSCompliance!$D$2:$D$455, "*855*", HCBSCompliance!$G$2:$G$455,"*Submitted*", HCBSCompliance!$BI$2:$BI$455,"*No*")  + COUNTIFS(HCBSCompliance!$I$2:$I$455,$A50, HCBSCompliance!$D$2:$D$455, "028", HCBSCompliance!$G$2:$G$455,"*Completed*", HCBSCompliance!$BI$2:$BI$455,"*No*")   + COUNTIFS(HCBSCompliance!$I$2:$I$455,$A50, HCBSCompliance!$D$2:$D$455, "055", HCBSCompliance!$G$2:$G$455,"*Completed*", HCBSCompliance!$BI$2:$BI$455,"*No*")   + COUNTIFS(HCBSCompliance!$I$2:$I$455,$A50, HCBSCompliance!$D$2:$D$455, "*63*", HCBSCompliance!$G$2:$G$455,"*Completed*", HCBSCompliance!$BI$2:$BI$455,"*No*")   + COUNTIFS(HCBSCompliance!$I$2:$I$455,$A50, HCBSCompliance!$D$2:$D$455, "*475*", HCBSCompliance!$G$2:$G$455,"*Completed*", HCBSCompliance!$BI$2:$BI$455,"*No*")   + COUNTIFS(HCBSCompliance!$I$2:$I$455,$A50, HCBSCompliance!$D$2:$D$455, "*505*", HCBSCompliance!$G$2:$G$455,"*Completed*", HCBSCompliance!$BI$2:$BI$455,"*No*") + COUNTIFS(HCBSCompliance!$I$2:$I$455,$A50, HCBSCompliance!$D$2:$D$455, "*510*", HCBSCompliance!$G$2:$G$455,"*Completed*", HCBSCompliance!$BI$2:$BI$455,"*No*") + COUNTIFS(HCBSCompliance!$I$2:$I$455,$A50, HCBSCompliance!$D$2:$D$455, "*515*", HCBSCompliance!$G$2:$G$455,"*Completed*", HCBSCompliance!$BI$2:$BI$455,"*No*") + COUNTIFS(HCBSCompliance!$I$2:$I$455,$A50, HCBSCompliance!$D$2:$D$455, "*855*", HCBSCompliance!$G$2:$G$455,"*Completed*", HCBSCompliance!$BI$2:$BI$455,"*No*")+ COUNTIFS(HCBSCompliance!$I$2:$I$455,$A50, HCBSCompliance!$D$2:$D$455, "028", HCBSCompliance!$G$2:$G$455,"*Submitted*", HCBSCompliance!$BI$2:$BI$455,"*No*") + COUNTIFS(HCBSCompliance!$I$2:$I$455,$A50, HCBSCompliance!$D$2:$D$455, "055", HCBSCompliance!$G$2:$G$455,"*Submitted*", HCBSCompliance!$BI$2:$BI$455,"*No*") + COUNTIFS(HCBSCompliance!$I$2:$I$455,$A50, HCBSCompliance!$D$2:$D$455, "*63*", HCBSCompliance!$G$2:$G$455,"*Submitted*", HCBSCompliance!$BI$2:$BI$455,"*No*") + COUNTIFS(HCBSCompliance!$I$2:$I$455,$A50, HCBSCompliance!$D$2:$D$455, "*475*", HCBSCompliance!$G$2:$G$455,"*Submitted*", HCBSCompliance!$BI$2:$BI$455,"*No*") + COUNTIFS(HCBSCompliance!$I$2:$I$455,$A50, HCBSCompliance!$D$2:$D$455, "*505*", HCBSCompliance!$G$2:$G$455,"*Submitted*", HCBSCompliance!$BI$2:$BI$455,"*No*") + COUNTIFS(HCBSCompliance!$I$2:$I$455,$A50, HCBSCompliance!$D$2:$D$455, "*510*", HCBSCompliance!$G$2:$G$455,"*Submitted*", HCBSCompliance!$BI$2:$BI$455,"*No*") + COUNTIFS(HCBSCompliance!$I$2:$I$455,$A50, HCBSCompliance!$D$2:$D$455, "*515*", HCBSCompliance!$G$2:$G$455,"*Submitted*", HCBSCompliance!$BI$2:$BI$455,"*No*")+ COUNTIFS(HCBSCompliance!$I$2:$I$455,$A50, HCBSCompliance!$D$2:$D$455, "*855*", HCBSCompliance!$G$2:$G$455,"*Submitted*", HCBSCompliance!$BI$2:$BI$455,"*No*")</f>
        <v>0</v>
      </c>
      <c r="K50" s="55">
        <f>COUNTIFS(HCBSCompliance!$I$2:$I$455,$A50, HCBSCompliance!$D$2:$D$455, "028", HCBSCompliance!$G$2:$G$455,"*Completed*", HCBSCompliance!$CK$2:$CK$455,"*No*")   + COUNTIFS(HCBSCompliance!$I$2:$I$455,$A50, HCBSCompliance!$D$2:$D$455, "055", HCBSCompliance!$G$2:$G$455,"*Completed*", HCBSCompliance!$CK$2:$CK$455,"*No*")   + COUNTIFS(HCBSCompliance!$I$2:$I$455,$A50, HCBSCompliance!$D$2:$D$455, "*63*", HCBSCompliance!$G$2:$G$455,"*Completed*", HCBSCompliance!$CK$2:$CK$455,"*No*")   + COUNTIFS(HCBSCompliance!$I$2:$I$455,$A50, HCBSCompliance!$D$2:$D$455, "*475*", HCBSCompliance!$G$2:$G$455,"*Completed*", HCBSCompliance!$CK$2:$CK$455,"*No*")   + COUNTIFS(HCBSCompliance!$I$2:$I$455,$A50, HCBSCompliance!$D$2:$D$455, "*505*", HCBSCompliance!$G$2:$G$455,"*Completed*", HCBSCompliance!$CK$2:$CK$455,"*No*") + COUNTIFS(HCBSCompliance!$I$2:$I$455,$A50, HCBSCompliance!$D$2:$D$455, "*510*", HCBSCompliance!$G$2:$G$455,"*Completed*", HCBSCompliance!$CK$2:$CK$455,"*No*") + COUNTIFS(HCBSCompliance!$I$2:$I$455,$A50, HCBSCompliance!$D$2:$D$455, "*515*", HCBSCompliance!$G$2:$G$455,"*Completed*", HCBSCompliance!$CK$2:$CK$455,"*No*") + COUNTIFS(HCBSCompliance!$I$2:$I$455,$A50, HCBSCompliance!$D$2:$D$455, "*855*", HCBSCompliance!$G$2:$G$455,"*Completed*", HCBSCompliance!$CK$2:$CK$455,"*No*")+ COUNTIFS(HCBSCompliance!$I$2:$I$455,$A50, HCBSCompliance!$D$2:$D$455, "028", HCBSCompliance!$G$2:$G$455,"*Submitted*", HCBSCompliance!$CK$2:$CK$455,"*No*") + COUNTIFS(HCBSCompliance!$I$2:$I$455,$A50, HCBSCompliance!$D$2:$D$455, "055", HCBSCompliance!$G$2:$G$455,"*Submitted*", HCBSCompliance!$CK$2:$CK$455,"*No*") + COUNTIFS(HCBSCompliance!$I$2:$I$455,$A50, HCBSCompliance!$D$2:$D$455, "*63*", HCBSCompliance!$G$2:$G$455,"*Submitted*", HCBSCompliance!$CK$2:$CK$455,"*No*") + COUNTIFS(HCBSCompliance!$I$2:$I$455,$A50, HCBSCompliance!$D$2:$D$455, "*475*", HCBSCompliance!$G$2:$G$455,"*Submitted*", HCBSCompliance!$CK$2:$CK$455,"*No*") + COUNTIFS(HCBSCompliance!$I$2:$I$455,$A50, HCBSCompliance!$D$2:$D$455, "*505*", HCBSCompliance!$G$2:$G$455,"*Submitted*", HCBSCompliance!$CK$2:$CK$455,"*No*") + COUNTIFS(HCBSCompliance!$I$2:$I$455,$A50, HCBSCompliance!$D$2:$D$455, "*510*", HCBSCompliance!$G$2:$G$455,"*Submitted*", HCBSCompliance!$CK$2:$CK$455,"*No*") + COUNTIFS(HCBSCompliance!$I$2:$I$455,$A50, HCBSCompliance!$D$2:$D$455, "*515*", HCBSCompliance!$G$2:$G$455,"*Submitted*", HCBSCompliance!$CK$2:$CK$455,"*No*")+ COUNTIFS(HCBSCompliance!$I$2:$I$455,$A50, HCBSCompliance!$D$2:$D$455, "*855*", HCBSCompliance!$G$2:$G$455,"*Submitted*", HCBSCompliance!$CK$2:$CK$455,"*No*")  + COUNTIFS(HCBSCompliance!$I$2:$I$455,$A50, HCBSCompliance!$D$2:$D$455, "028", HCBSCompliance!$G$2:$G$455,"*Completed*", HCBSCompliance!$CK$2:$CK$455,"*No*")   + COUNTIFS(HCBSCompliance!$I$2:$I$455,$A50, HCBSCompliance!$D$2:$D$455, "055", HCBSCompliance!$G$2:$G$455,"*Completed*", HCBSCompliance!$CK$2:$CK$455,"*No*")   + COUNTIFS(HCBSCompliance!$I$2:$I$455,$A50, HCBSCompliance!$D$2:$D$455, "*63*", HCBSCompliance!$G$2:$G$455,"*Completed*", HCBSCompliance!$CK$2:$CK$455,"*No*")   + COUNTIFS(HCBSCompliance!$I$2:$I$455,$A50, HCBSCompliance!$D$2:$D$455, "*475*", HCBSCompliance!$G$2:$G$455,"*Completed*", HCBSCompliance!$CK$2:$CK$455,"*No*")   + COUNTIFS(HCBSCompliance!$I$2:$I$455,$A50, HCBSCompliance!$D$2:$D$455, "*505*", HCBSCompliance!$G$2:$G$455,"*Completed*", HCBSCompliance!$CK$2:$CK$455,"*No*") + COUNTIFS(HCBSCompliance!$I$2:$I$455,$A50, HCBSCompliance!$D$2:$D$455, "*510*", HCBSCompliance!$G$2:$G$455,"*Completed*", HCBSCompliance!$CK$2:$CK$455,"*No*") + COUNTIFS(HCBSCompliance!$I$2:$I$455,$A50, HCBSCompliance!$D$2:$D$455, "*515*", HCBSCompliance!$G$2:$G$455,"*Completed*", HCBSCompliance!$CK$2:$CK$455,"*No*") + COUNTIFS(HCBSCompliance!$I$2:$I$455,$A50, HCBSCompliance!$D$2:$D$455, "*855*", HCBSCompliance!$G$2:$G$455,"*Completed*", HCBSCompliance!$CK$2:$CK$455,"*No*")+ COUNTIFS(HCBSCompliance!$I$2:$I$455,$A50, HCBSCompliance!$D$2:$D$455, "028", HCBSCompliance!$G$2:$G$455,"*Submitted*", HCBSCompliance!$CK$2:$CK$455,"*No*") + COUNTIFS(HCBSCompliance!$I$2:$I$455,$A50, HCBSCompliance!$D$2:$D$455, "055", HCBSCompliance!$G$2:$G$455,"*Submitted*", HCBSCompliance!$CK$2:$CK$455,"*No*") + COUNTIFS(HCBSCompliance!$I$2:$I$455,$A50, HCBSCompliance!$D$2:$D$455, "*63*", HCBSCompliance!$G$2:$G$455,"*Submitted*", HCBSCompliance!$CK$2:$CK$455,"*No*") + COUNTIFS(HCBSCompliance!$I$2:$I$455,$A50, HCBSCompliance!$D$2:$D$455, "*475*", HCBSCompliance!$G$2:$G$455,"*Submitted*", HCBSCompliance!$CK$2:$CK$455,"*No*") + COUNTIFS(HCBSCompliance!$I$2:$I$455,$A50, HCBSCompliance!$D$2:$D$455, "*505*", HCBSCompliance!$G$2:$G$455,"*Submitted*", HCBSCompliance!$CK$2:$CK$455,"*No*") + COUNTIFS(HCBSCompliance!$I$2:$I$455,$A50, HCBSCompliance!$D$2:$D$455, "*510*", HCBSCompliance!$G$2:$G$455,"*Submitted*", HCBSCompliance!$CK$2:$CK$455,"*No*") + COUNTIFS(HCBSCompliance!$I$2:$I$455,$A50, HCBSCompliance!$D$2:$D$455, "*515*", HCBSCompliance!$G$2:$G$455,"*Submitted*", HCBSCompliance!$CK$2:$CK$455,"*No*")+ COUNTIFS(HCBSCompliance!$I$2:$I$455,$A50, HCBSCompliance!$D$2:$D$455, "*855*", HCBSCompliance!$G$2:$G$455,"*Submitted*", HCBSCompliance!$CK$2:$CK$455,"*No*")</f>
        <v>0</v>
      </c>
      <c r="L50" s="55">
        <f>COUNTIFS(HCBSCompliance!$I$2:$I$455,$A50, HCBSCompliance!$D$2:$D$455, "028", HCBSCompliance!$G$2:$G$455,"*Completed*", HCBSCompliance!$CY$2:$CY$455,"*No*")   + COUNTIFS(HCBSCompliance!$I$2:$I$455,$A50, HCBSCompliance!$D$2:$D$455, "055", HCBSCompliance!$G$2:$G$455,"*Completed*", HCBSCompliance!$CY$2:$CY$455,"*No*")   + COUNTIFS(HCBSCompliance!$I$2:$I$455,$A50, HCBSCompliance!$D$2:$D$455, "*63*", HCBSCompliance!$G$2:$G$455,"*Completed*", HCBSCompliance!$CY$2:$CY$455,"*No*")   + COUNTIFS(HCBSCompliance!$I$2:$I$455,$A50, HCBSCompliance!$D$2:$D$455, "*475*", HCBSCompliance!$G$2:$G$455,"*Completed*", HCBSCompliance!$CY$2:$CY$455,"*No*")   + COUNTIFS(HCBSCompliance!$I$2:$I$455,$A50, HCBSCompliance!$D$2:$D$455, "*505*", HCBSCompliance!$G$2:$G$455,"*Completed*", HCBSCompliance!$CY$2:$CY$455,"*No*") + COUNTIFS(HCBSCompliance!$I$2:$I$455,$A50, HCBSCompliance!$D$2:$D$455, "*510*", HCBSCompliance!$G$2:$G$455,"*Completed*", HCBSCompliance!$CY$2:$CY$455,"*No*") + COUNTIFS(HCBSCompliance!$I$2:$I$455,$A50, HCBSCompliance!$D$2:$D$455, "*515*", HCBSCompliance!$G$2:$G$455,"*Completed*", HCBSCompliance!$CY$2:$CY$455,"*No*") + COUNTIFS(HCBSCompliance!$I$2:$I$455,$A50, HCBSCompliance!$D$2:$D$455, "*855*", HCBSCompliance!$G$2:$G$455,"*Completed*", HCBSCompliance!$CY$2:$CY$455,"*No*")+ COUNTIFS(HCBSCompliance!$I$2:$I$455,$A50, HCBSCompliance!$D$2:$D$455, "028", HCBSCompliance!$G$2:$G$455,"*Submitted*", HCBSCompliance!$CY$2:$CY$455,"*No*") + COUNTIFS(HCBSCompliance!$I$2:$I$455,$A50, HCBSCompliance!$D$2:$D$455, "055", HCBSCompliance!$G$2:$G$455,"*Submitted*", HCBSCompliance!$CY$2:$CY$455,"*No*") + COUNTIFS(HCBSCompliance!$I$2:$I$455,$A50, HCBSCompliance!$D$2:$D$455, "*63*", HCBSCompliance!$G$2:$G$455,"*Submitted*", HCBSCompliance!$CY$2:$CY$455,"*No*") + COUNTIFS(HCBSCompliance!$I$2:$I$455,$A50, HCBSCompliance!$D$2:$D$455, "*475*", HCBSCompliance!$G$2:$G$455,"*Submitted*", HCBSCompliance!$CY$2:$CY$455,"*No*") + COUNTIFS(HCBSCompliance!$I$2:$I$455,$A50, HCBSCompliance!$D$2:$D$455, "*505*", HCBSCompliance!$G$2:$G$455,"*Submitted*", HCBSCompliance!$CY$2:$CY$455,"*No*") + COUNTIFS(HCBSCompliance!$I$2:$I$455,$A50, HCBSCompliance!$D$2:$D$455, "*510*", HCBSCompliance!$G$2:$G$455,"*Submitted*", HCBSCompliance!$CY$2:$CY$455,"*No*") + COUNTIFS(HCBSCompliance!$I$2:$I$455,$A50, HCBSCompliance!$D$2:$D$455, "*515*", HCBSCompliance!$G$2:$G$455,"*Submitted*", HCBSCompliance!$CY$2:$CY$455,"*No*")+ COUNTIFS(HCBSCompliance!$I$2:$I$455,$A50, HCBSCompliance!$D$2:$D$455, "*855*", HCBSCompliance!$G$2:$G$455,"*Submitted*", HCBSCompliance!$CY$2:$CY$455,"*No*")  + COUNTIFS(HCBSCompliance!$I$2:$I$455,$A50, HCBSCompliance!$D$2:$D$455, "028", HCBSCompliance!$G$2:$G$455,"*Completed*", HCBSCompliance!$CY$2:$CY$455,"*No*")   + COUNTIFS(HCBSCompliance!$I$2:$I$455,$A50, HCBSCompliance!$D$2:$D$455, "055", HCBSCompliance!$G$2:$G$455,"*Completed*", HCBSCompliance!$CY$2:$CY$455,"*No*")   + COUNTIFS(HCBSCompliance!$I$2:$I$455,$A50, HCBSCompliance!$D$2:$D$455, "*63*", HCBSCompliance!$G$2:$G$455,"*Completed*", HCBSCompliance!$CY$2:$CY$455,"*No*")   + COUNTIFS(HCBSCompliance!$I$2:$I$455,$A50, HCBSCompliance!$D$2:$D$455, "*475*", HCBSCompliance!$G$2:$G$455,"*Completed*", HCBSCompliance!$CY$2:$CY$455,"*No*")   + COUNTIFS(HCBSCompliance!$I$2:$I$455,$A50, HCBSCompliance!$D$2:$D$455, "*505*", HCBSCompliance!$G$2:$G$455,"*Completed*", HCBSCompliance!$CY$2:$CY$455,"*No*") + COUNTIFS(HCBSCompliance!$I$2:$I$455,$A50, HCBSCompliance!$D$2:$D$455, "*510*", HCBSCompliance!$G$2:$G$455,"*Completed*", HCBSCompliance!$CY$2:$CY$455,"*No*") + COUNTIFS(HCBSCompliance!$I$2:$I$455,$A50, HCBSCompliance!$D$2:$D$455, "*515*", HCBSCompliance!$G$2:$G$455,"*Completed*", HCBSCompliance!$CY$2:$CY$455,"*No*") + COUNTIFS(HCBSCompliance!$I$2:$I$455,$A50, HCBSCompliance!$D$2:$D$455, "*855*", HCBSCompliance!$G$2:$G$455,"*Completed*", HCBSCompliance!$CY$2:$CY$455,"*No*")+ COUNTIFS(HCBSCompliance!$I$2:$I$455,$A50, HCBSCompliance!$D$2:$D$455, "028", HCBSCompliance!$G$2:$G$455,"*Submitted*", HCBSCompliance!$CY$2:$CY$455,"*No*") + COUNTIFS(HCBSCompliance!$I$2:$I$455,$A50, HCBSCompliance!$D$2:$D$455, "055", HCBSCompliance!$G$2:$G$455,"*Submitted*", HCBSCompliance!$CY$2:$CY$455,"*No*") + COUNTIFS(HCBSCompliance!$I$2:$I$455,$A50, HCBSCompliance!$D$2:$D$455, "*63*", HCBSCompliance!$G$2:$G$455,"*Submitted*", HCBSCompliance!$CY$2:$CY$455,"*No*") + COUNTIFS(HCBSCompliance!$I$2:$I$455,$A50, HCBSCompliance!$D$2:$D$455, "*475*", HCBSCompliance!$G$2:$G$455,"*Submitted*", HCBSCompliance!$CY$2:$CY$455,"*No*") + COUNTIFS(HCBSCompliance!$I$2:$I$455,$A50, HCBSCompliance!$D$2:$D$455, "*505*", HCBSCompliance!$G$2:$G$455,"*Submitted*", HCBSCompliance!$CY$2:$CY$455,"*No*") + COUNTIFS(HCBSCompliance!$I$2:$I$455,$A50, HCBSCompliance!$D$2:$D$455, "*510*", HCBSCompliance!$G$2:$G$455,"*Submitted*", HCBSCompliance!$CY$2:$CY$455,"*No*") + COUNTIFS(HCBSCompliance!$I$2:$I$455,$A50, HCBSCompliance!$D$2:$D$455, "*515*", HCBSCompliance!$G$2:$G$455,"*Submitted*", HCBSCompliance!$CY$2:$CY$455,"*No*")+ COUNTIFS(HCBSCompliance!$I$2:$I$455,$A50, HCBSCompliance!$D$2:$D$455, "*855*", HCBSCompliance!$G$2:$G$455,"*Submitted*", HCBSCompliance!$CY$2:$CY$455,"*No*")</f>
        <v>0</v>
      </c>
      <c r="M50" s="55">
        <f>COUNTIFS(HCBSCompliance!$I$2:$I$455,$A50, HCBSCompliance!$D$2:$D$455, "028", HCBSCompliance!$G$2:$G$455,"*Completed*", HCBSCompliance!$DI$2:$DI$455,"*No*")   + COUNTIFS(HCBSCompliance!$I$2:$I$455,$A50, HCBSCompliance!$D$2:$D$455, "055", HCBSCompliance!$G$2:$G$455,"*Completed*", HCBSCompliance!$DI$2:$DI$455,"*No*")   + COUNTIFS(HCBSCompliance!$I$2:$I$455,$A50, HCBSCompliance!$D$2:$D$455, "*63*", HCBSCompliance!$G$2:$G$455,"*Completed*", HCBSCompliance!$DI$2:$DI$455,"*No*")   + COUNTIFS(HCBSCompliance!$I$2:$I$455,$A50, HCBSCompliance!$D$2:$D$455, "*475*", HCBSCompliance!$G$2:$G$455,"*Completed*", HCBSCompliance!$DI$2:$DI$455,"*No*")   + COUNTIFS(HCBSCompliance!$I$2:$I$455,$A50, HCBSCompliance!$D$2:$D$455, "*505*", HCBSCompliance!$G$2:$G$455,"*Completed*", HCBSCompliance!$DI$2:$DI$455,"*No*") + COUNTIFS(HCBSCompliance!$I$2:$I$455,$A50, HCBSCompliance!$D$2:$D$455, "*510*", HCBSCompliance!$G$2:$G$455,"*Completed*", HCBSCompliance!$DI$2:$DI$455,"*No*") + COUNTIFS(HCBSCompliance!$I$2:$I$455,$A50, HCBSCompliance!$D$2:$D$455, "*515*", HCBSCompliance!$G$2:$G$455,"*Completed*", HCBSCompliance!$DI$2:$DI$455,"*No*") + COUNTIFS(HCBSCompliance!$I$2:$I$455,$A50, HCBSCompliance!$D$2:$D$455, "*855*", HCBSCompliance!$G$2:$G$455,"*Completed*", HCBSCompliance!$DI$2:$DI$455,"*No*")+ COUNTIFS(HCBSCompliance!$I$2:$I$455,$A50, HCBSCompliance!$D$2:$D$455, "028", HCBSCompliance!$G$2:$G$455,"*Submitted*", HCBSCompliance!$DI$2:$DI$455,"*No*") + COUNTIFS(HCBSCompliance!$I$2:$I$455,$A50, HCBSCompliance!$D$2:$D$455, "055", HCBSCompliance!$G$2:$G$455,"*Submitted*", HCBSCompliance!$DI$2:$DI$455,"*No*") + COUNTIFS(HCBSCompliance!$I$2:$I$455,$A50, HCBSCompliance!$D$2:$D$455, "*63*", HCBSCompliance!$G$2:$G$455,"*Submitted*", HCBSCompliance!$DI$2:$DI$455,"*No*") + COUNTIFS(HCBSCompliance!$I$2:$I$455,$A50, HCBSCompliance!$D$2:$D$455, "*475*", HCBSCompliance!$G$2:$G$455,"*Submitted*", HCBSCompliance!$DI$2:$DI$455,"*No*") + COUNTIFS(HCBSCompliance!$I$2:$I$455,$A50, HCBSCompliance!$D$2:$D$455, "*505*", HCBSCompliance!$G$2:$G$455,"*Submitted*", HCBSCompliance!$DI$2:$DI$455,"*No*") + COUNTIFS(HCBSCompliance!$I$2:$I$455,$A50, HCBSCompliance!$D$2:$D$455, "*510*", HCBSCompliance!$G$2:$G$455,"*Submitted*", HCBSCompliance!$DI$2:$DI$455,"*No*") + COUNTIFS(HCBSCompliance!$I$2:$I$455,$A50, HCBSCompliance!$D$2:$D$455, "*515*", HCBSCompliance!$G$2:$G$455,"*Submitted*", HCBSCompliance!$DI$2:$DI$455,"*No*")+ COUNTIFS(HCBSCompliance!$I$2:$I$455,$A50, HCBSCompliance!$D$2:$D$455, "*855*", HCBSCompliance!$G$2:$G$455,"*Submitted*", HCBSCompliance!$DI$2:$DI$455,"*No*")  + COUNTIFS(HCBSCompliance!$I$2:$I$455,$A50, HCBSCompliance!$D$2:$D$455, "028", HCBSCompliance!$G$2:$G$455,"*Completed*", HCBSCompliance!$DI$2:$DI$455,"*No*")   + COUNTIFS(HCBSCompliance!$I$2:$I$455,$A50, HCBSCompliance!$D$2:$D$455, "055", HCBSCompliance!$G$2:$G$455,"*Completed*", HCBSCompliance!$DI$2:$DI$455,"*No*")   + COUNTIFS(HCBSCompliance!$I$2:$I$455,$A50, HCBSCompliance!$D$2:$D$455, "*63*", HCBSCompliance!$G$2:$G$455,"*Completed*", HCBSCompliance!$DI$2:$DI$455,"*No*")   + COUNTIFS(HCBSCompliance!$I$2:$I$455,$A50, HCBSCompliance!$D$2:$D$455, "*475*", HCBSCompliance!$G$2:$G$455,"*Completed*", HCBSCompliance!$DI$2:$DI$455,"*No*")   + COUNTIFS(HCBSCompliance!$I$2:$I$455,$A50, HCBSCompliance!$D$2:$D$455, "*505*", HCBSCompliance!$G$2:$G$455,"*Completed*", HCBSCompliance!$DI$2:$DI$455,"*No*") + COUNTIFS(HCBSCompliance!$I$2:$I$455,$A50, HCBSCompliance!$D$2:$D$455, "*510*", HCBSCompliance!$G$2:$G$455,"*Completed*", HCBSCompliance!$DI$2:$DI$455,"*No*") + COUNTIFS(HCBSCompliance!$I$2:$I$455,$A50, HCBSCompliance!$D$2:$D$455, "*515*", HCBSCompliance!$G$2:$G$455,"*Completed*", HCBSCompliance!$DI$2:$DI$455,"*No*") + COUNTIFS(HCBSCompliance!$I$2:$I$455,$A50, HCBSCompliance!$D$2:$D$455, "*855*", HCBSCompliance!$G$2:$G$455,"*Completed*", HCBSCompliance!$DI$2:$DI$455,"*No*")+ COUNTIFS(HCBSCompliance!$I$2:$I$455,$A50, HCBSCompliance!$D$2:$D$455, "028", HCBSCompliance!$G$2:$G$455,"*Submitted*", HCBSCompliance!$DI$2:$DI$455,"*No*") + COUNTIFS(HCBSCompliance!$I$2:$I$455,$A50, HCBSCompliance!$D$2:$D$455, "055", HCBSCompliance!$G$2:$G$455,"*Submitted*", HCBSCompliance!$DI$2:$DI$455,"*No*") + COUNTIFS(HCBSCompliance!$I$2:$I$455,$A50, HCBSCompliance!$D$2:$D$455, "*63*", HCBSCompliance!$G$2:$G$455,"*Submitted*", HCBSCompliance!$DI$2:$DI$455,"*No*") + COUNTIFS(HCBSCompliance!$I$2:$I$455,$A50, HCBSCompliance!$D$2:$D$455, "*475*", HCBSCompliance!$G$2:$G$455,"*Submitted*", HCBSCompliance!$DI$2:$DI$455,"*No*") + COUNTIFS(HCBSCompliance!$I$2:$I$455,$A50, HCBSCompliance!$D$2:$D$455, "*505*", HCBSCompliance!$G$2:$G$455,"*Submitted*", HCBSCompliance!$DI$2:$DI$455,"*No*") + COUNTIFS(HCBSCompliance!$I$2:$I$455,$A50, HCBSCompliance!$D$2:$D$455, "*510*", HCBSCompliance!$G$2:$G$455,"*Submitted*", HCBSCompliance!$DI$2:$DI$455,"*No*") + COUNTIFS(HCBSCompliance!$I$2:$I$455,$A50, HCBSCompliance!$D$2:$D$455, "*515*", HCBSCompliance!$G$2:$G$455,"*Submitted*", HCBSCompliance!$DI$2:$DI$455,"*No*")+ COUNTIFS(HCBSCompliance!$I$2:$I$455,$A50, HCBSCompliance!$D$2:$D$455, "*855*", HCBSCompliance!$G$2:$G$455,"*Submitted*", HCBSCompliance!$DI$2:$DI$455,"*No*")</f>
        <v>0</v>
      </c>
    </row>
    <row r="51" spans="1:64" hidden="1" x14ac:dyDescent="0.2">
      <c r="A51" s="54" t="s">
        <v>5784</v>
      </c>
      <c r="B51" s="55">
        <f>SUM(B30:B50)</f>
        <v>126</v>
      </c>
      <c r="C51" s="55">
        <f>SUM(C30:C50)</f>
        <v>113</v>
      </c>
      <c r="D51" s="56">
        <f>$C51/$B51</f>
        <v>0.89682539682539686</v>
      </c>
      <c r="E51" s="59">
        <f>(COUNTIFS(HCBSCompliance!$D$2:$D$455, "028", HCBSCompliance!$FA$2:$FA$455,"*no*", HCBSCompliance!$G$2:$G$455, "*Completed*") + COUNTIFS(HCBSCompliance!$D$2:$D$455, "055", HCBSCompliance!$FA$2:$FA$455,"*no*", HCBSCompliance!$G$2:$G$455, "*Completed*") + COUNTIFS(HCBSCompliance!$D$2:$D$455, "*63*", HCBSCompliance!$FA$2:$FA$455,"*no*", HCBSCompliance!$G$2:$G$455, "*Completed*") + COUNTIFS(HCBSCompliance!$D$2:$D$455, "*475*", HCBSCompliance!$FA$2:$FA$455,"*no*", HCBSCompliance!$G$2:$G$455, "*Completed*") + COUNTIFS(HCBSCompliance!$D$2:$D$455, "*505*", HCBSCompliance!$FA$2:$FA$455,"*no*", HCBSCompliance!$G$2:$G$455, "*Completed*") + COUNTIFS(HCBSCompliance!$D$2:$D$455, "*510*", HCBSCompliance!$FA$2:$FA$455,"*no*", HCBSCompliance!$G$2:$G$455, "*Completed*") + COUNTIFS(HCBSCompliance!$D$2:$D$455, "*515*", HCBSCompliance!$FA$2:$FA$455,"*no*", HCBSCompliance!$G$2:$G$455, "*Completed*") + COUNTIFS(HCBSCompliance!$D$2:$D$455, "*855*", HCBSCompliance!$FA$2:$FA$455,"*no*", HCBSCompliance!$G$2:$G$455, "*Completed*") +COUNTIFS(HCBSCompliance!$D$2:$D$455, "028", HCBSCompliance!$FA$2:$FA$455,"*no*", HCBSCompliance!$G$2:$G$455, "*Submitted*") + COUNTIFS(HCBSCompliance!$D$2:$D$455, "055", HCBSCompliance!$FA$2:$FA$455,"*no*", HCBSCompliance!$G$2:$G$455, "*Submitted*") + COUNTIFS(HCBSCompliance!$D$2:$D$455, "*63*", HCBSCompliance!$FA$2:$FA$455,"*no*", HCBSCompliance!$G$2:$G$455, "*Submitted*") + COUNTIFS(HCBSCompliance!$D$2:$D$455, "*475*", HCBSCompliance!$FA$2:$FA$455,"*no*", HCBSCompliance!$G$2:$G$455, "*Submitted*") + COUNTIFS(HCBSCompliance!$D$2:$D$455, "*505*", HCBSCompliance!$FA$2:$FA$455,"*no*", HCBSCompliance!$G$2:$G$455, "*Submitted*") + COUNTIFS(HCBSCompliance!$D$2:$D$455, "*510*", HCBSCompliance!$FA$2:$FA$455,"*no*", HCBSCompliance!$G$2:$G$455, "*Submitted*") + COUNTIFS(HCBSCompliance!$D$2:$D$455, "*515*", HCBSCompliance!$FA$2:$FA$455,"*no*", HCBSCompliance!$G$2:$G$455, "*Submitted*") + COUNTIFS(HCBSCompliance!$D$2:$D$455, "*855*", HCBSCompliance!$FA$2:$FA$455,"*no*", HCBSCompliance!$G$2:$G$455, "*Submitted*") ) / $C51</f>
        <v>0.60176991150442483</v>
      </c>
      <c r="F51" s="59">
        <f>(COUNTIFS(HCBSCompliance!$D$2:$D$455, "028", HCBSCompliance!$FA$2:$FA$455,"*yes*", HCBSCompliance!$G$2:$G$455, "*Completed*") + COUNTIFS(HCBSCompliance!$D$2:$D$455, "055", HCBSCompliance!$FA$2:$FA$455,"*yes*", HCBSCompliance!$G$2:$G$455, "*Completed*") + COUNTIFS(HCBSCompliance!$D$2:$D$455, "*63*", HCBSCompliance!$FA$2:$FA$455,"*yes*", HCBSCompliance!$G$2:$G$455, "*Completed*") + COUNTIFS(HCBSCompliance!$D$2:$D$455, "*475*", HCBSCompliance!$FA$2:$FA$455,"*yes*", HCBSCompliance!$G$2:$G$455, "*Completed*") + COUNTIFS(HCBSCompliance!$D$2:$D$455, "*505*", HCBSCompliance!$FA$2:$FA$455,"*yes*", HCBSCompliance!$G$2:$G$455, "*Completed*") + COUNTIFS(HCBSCompliance!$D$2:$D$455, "*510*", HCBSCompliance!$FA$2:$FA$455,"*yes*", HCBSCompliance!$G$2:$G$455, "*Completed*") + COUNTIFS(HCBSCompliance!$D$2:$D$455, "*515*", HCBSCompliance!$FA$2:$FA$455,"*yes*", HCBSCompliance!$G$2:$G$455, "*Completed*") + COUNTIFS(HCBSCompliance!$D$2:$D$455, "*855*", HCBSCompliance!$FA$2:$FA$455,"*yes*", HCBSCompliance!$G$2:$G$455, "*Completed*") +COUNTIFS(HCBSCompliance!$D$2:$D$455, "028", HCBSCompliance!$FA$2:$FA$455,"*yes*", HCBSCompliance!$G$2:$G$455, "*Submitted*") + COUNTIFS(HCBSCompliance!$D$2:$D$455, "055", HCBSCompliance!$FA$2:$FA$455,"*yes*", HCBSCompliance!$G$2:$G$455, "*Submitted*") + COUNTIFS(HCBSCompliance!$D$2:$D$455, "*63*", HCBSCompliance!$FA$2:$FA$455,"*yes*", HCBSCompliance!$G$2:$G$455, "*Submitted*") + COUNTIFS(HCBSCompliance!$D$2:$D$455, "*475*", HCBSCompliance!$FA$2:$FA$455,"*yes*", HCBSCompliance!$G$2:$G$455, "*Submitted*") + COUNTIFS(HCBSCompliance!$D$2:$D$455, "*505*", HCBSCompliance!$FA$2:$FA$455,"*yes*", HCBSCompliance!$G$2:$G$455, "*Submitted*") + COUNTIFS(HCBSCompliance!$D$2:$D$455, "*510*", HCBSCompliance!$FA$2:$FA$455,"*yes*", HCBSCompliance!$G$2:$G$455, "*Submitted*") + COUNTIFS(HCBSCompliance!$D$2:$D$455, "*515*", HCBSCompliance!$FA$2:$FA$455,"*yes*", HCBSCompliance!$G$2:$G$455, "*Submitted*") + COUNTIFS(HCBSCompliance!$D$2:$D$455, "*855*", HCBSCompliance!$FA$2:$FA$455,"*yes*", HCBSCompliance!$G$2:$G$455, "*Submitted*") ) / $C51</f>
        <v>0.39823008849557523</v>
      </c>
      <c r="G51" s="56">
        <f>IFERROR((COUNTIFS(HCBSCompliance!$D$2:$D$455, "028",  HCBSCompliance!$G$2:$G$455, "*Completed*", HCBSCompliance!$FE$2:$FE$455, "TRUE") + COUNTIFS(HCBSCompliance!$D$2:$D$455, "055",  HCBSCompliance!$G$2:$G$455, "*Completed*", HCBSCompliance!$FE$2:$FE$455, "TRUE") + COUNTIFS(HCBSCompliance!$D$2:$D$455, "*63*",  HCBSCompliance!$G$2:$G$455, "*Completed*", HCBSCompliance!$FE$2:$FE$455, "TRUE") + COUNTIFS(HCBSCompliance!$D$2:$D$455, "*475*",  HCBSCompliance!$G$2:$G$455, "*Completed*", HCBSCompliance!$FE$2:$FE$455, "TRUE") + COUNTIFS(HCBSCompliance!$D$2:$D$455, "*505*",  HCBSCompliance!$G$2:$G$455, "*Completed*", HCBSCompliance!$FE$2:$FE$455, "TRUE") + COUNTIFS(HCBSCompliance!$D$2:$D$455, "*510*",  HCBSCompliance!$G$2:$G$455, "*Completed*", HCBSCompliance!$FE$2:$FE$455, "TRUE") + COUNTIFS(HCBSCompliance!$D$2:$D$455, "*515*",  HCBSCompliance!$G$2:$G$455, "*Completed*", HCBSCompliance!$FE$2:$FE$455, "TRUE") + COUNTIFS(HCBSCompliance!$D$2:$D$455, "*855*",  HCBSCompliance!$G$2:$G$455, "*Submitted*", HCBSCompliance!$FE$2:$FE$455, "TRUE") +COUNTIFS(HCBSCompliance!$D$2:$D$455, "028",  HCBSCompliance!$G$2:$G$455, "*Submitted*", HCBSCompliance!$FE$2:$FE$455, "TRUE") + COUNTIFS(HCBSCompliance!$D$2:$D$455, "055",  HCBSCompliance!$G$2:$G$455, "*Submitted*", HCBSCompliance!$FE$2:$FE$455, "TRUE") + COUNTIFS(HCBSCompliance!$D$2:$D$455, "*63*",  HCBSCompliance!$G$2:$G$455, "*Submitted*", HCBSCompliance!$FE$2:$FE$455, "TRUE") + COUNTIFS(HCBSCompliance!$D$2:$D$455, "*475*",  HCBSCompliance!$G$2:$G$455, "*Submitted*", HCBSCompliance!$FE$2:$FE$455, "TRUE") + COUNTIFS(HCBSCompliance!$D$2:$D$455, "*505*",  HCBSCompliance!$G$2:$G$455, "*Submitted*", HCBSCompliance!$FE$2:$FE$455, "TRUE") + COUNTIFS(HCBSCompliance!$D$2:$D$455, "*510*",  HCBSCompliance!$G$2:$G$455, "*Submitted*", HCBSCompliance!$FE$2:$FE$455, "TRUE") + COUNTIFS(HCBSCompliance!$D$2:$D$455, "*515*",  HCBSCompliance!$G$2:$G$455, "*Submitted*", HCBSCompliance!$FE$2:$FE$455, "TRUE") + COUNTIFS(HCBSCompliance!$D$2:$D$455, "*855*",  HCBSCompliance!$G$2:$G$455, "*Submitted*", HCBSCompliance!$FE$2:$FE$455, "TRUE"))    /  $C51, "n/a")</f>
        <v>6.1946902654867256E-2</v>
      </c>
      <c r="H51" s="56"/>
      <c r="I51" s="55">
        <f>SUM(I30:I50)</f>
        <v>10</v>
      </c>
      <c r="J51" s="55">
        <f>SUM(J30:J50)</f>
        <v>12</v>
      </c>
      <c r="K51" s="55">
        <f>SUM(K30:K50)</f>
        <v>6</v>
      </c>
      <c r="L51" s="55">
        <f>SUM(L30:L50)</f>
        <v>10</v>
      </c>
      <c r="M51" s="55">
        <f>SUM(M30:M50)</f>
        <v>6</v>
      </c>
    </row>
    <row r="53" spans="1:64" ht="13.9" customHeight="1" x14ac:dyDescent="0.2">
      <c r="A53" s="43"/>
      <c r="B53" s="44"/>
      <c r="C53" s="44"/>
      <c r="D53" s="44"/>
      <c r="E53" s="44"/>
      <c r="F53" s="44"/>
      <c r="G53" s="45"/>
      <c r="H53" s="44"/>
      <c r="I53" s="18"/>
      <c r="J53" s="19"/>
      <c r="K53" s="46" t="s">
        <v>15</v>
      </c>
      <c r="L53" s="19"/>
      <c r="M53" s="22"/>
    </row>
    <row r="54" spans="1:64" ht="30" customHeight="1" x14ac:dyDescent="0.2">
      <c r="A54" s="47"/>
      <c r="B54" s="48" t="s">
        <v>5786</v>
      </c>
      <c r="C54" s="49"/>
      <c r="D54" s="49"/>
      <c r="E54" s="49"/>
      <c r="F54" s="49"/>
      <c r="G54" s="50"/>
      <c r="H54" s="50"/>
      <c r="I54" s="14" t="s">
        <v>16</v>
      </c>
      <c r="J54" s="14" t="s">
        <v>17</v>
      </c>
      <c r="K54" s="14" t="s">
        <v>18</v>
      </c>
      <c r="L54" s="14" t="s">
        <v>19</v>
      </c>
      <c r="M54" s="14" t="s">
        <v>20</v>
      </c>
    </row>
    <row r="55" spans="1:64" ht="63" x14ac:dyDescent="0.2">
      <c r="A55" s="62" t="s">
        <v>5794</v>
      </c>
      <c r="B55" s="14" t="s">
        <v>3</v>
      </c>
      <c r="C55" s="14" t="s">
        <v>5783</v>
      </c>
      <c r="D55" s="14" t="s">
        <v>5789</v>
      </c>
      <c r="E55" s="14" t="s">
        <v>4</v>
      </c>
      <c r="F55" s="14" t="s">
        <v>5</v>
      </c>
      <c r="G55" s="13" t="s">
        <v>6</v>
      </c>
      <c r="H55" s="13"/>
      <c r="I55" s="13" t="s">
        <v>26</v>
      </c>
      <c r="J55" s="13" t="s">
        <v>27</v>
      </c>
      <c r="K55" s="53" t="s">
        <v>6487</v>
      </c>
      <c r="L55" s="13" t="s">
        <v>29</v>
      </c>
      <c r="M55" s="13" t="s">
        <v>30</v>
      </c>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row>
    <row r="56" spans="1:64" hidden="1" x14ac:dyDescent="0.2">
      <c r="A56" s="54" t="s">
        <v>252</v>
      </c>
      <c r="B56" s="55">
        <f>COUNTIFS(HCBSCompliance!$I$2:$I$455,$A56, HCBSCompliance!$D$2:$D$455, "*950*")</f>
        <v>0</v>
      </c>
      <c r="C56" s="55">
        <f>COUNTIFS(HCBSCompliance!$I$2:$I$455,$A56, HCBSCompliance!$D$2:$D$455, "*950*", HCBSCompliance!$G$2:$G$455,"*Completed*")  +COUNTIFS(HCBSCompliance!$I$2:$I$455,$A56, HCBSCompliance!$D$2:$D$455, "*950*", HCBSCompliance!$G$2:$G$455,"*Submitted*")</f>
        <v>0</v>
      </c>
      <c r="D56" s="56" t="str">
        <f>IFERROR($C56/$B56, "n/a")</f>
        <v>n/a</v>
      </c>
      <c r="E56" s="56" t="str">
        <f>IFERROR((COUNTIFS(HCBSCompliance!$I$2:$I$455,$A56, HCBSCompliance!$D$2:$D$455, "*950*", HCBSCompliance!$FA$2:$FA$455,"*no*", HCBSCompliance!$G$2:$G$455, "*Completed*") + COUNTIFS(HCBSCompliance!$I$2:$I$455,$A56, HCBSCompliance!$D$2:$D$455, "*950*", HCBSCompliance!$FA$2:$FA$455,"*no*", HCBSCompliance!$G$2:$G$455, "*Submitted*") ) / $C56, "n/a")</f>
        <v>n/a</v>
      </c>
      <c r="F56" s="56" t="str">
        <f>IFERROR((COUNTIFS(HCBSCompliance!$I$2:$I$455,$A56, HCBSCompliance!$D$2:$D$455, "*950*", HCBSCompliance!$FA$2:$FA$455,"*yes*", HCBSCompliance!$G$2:$G$455, "*Completed*") + COUNTIFS(HCBSCompliance!$I$2:$I$455,$A56, HCBSCompliance!$D$2:$D$455, "*950*", HCBSCompliance!$FA$2:$FA$455,"*yes*", HCBSCompliance!$G$2:$G$455, "*Submitted*") ) / $C56, "n/a")</f>
        <v>n/a</v>
      </c>
      <c r="G56" s="60" t="str">
        <f>IFERROR((COUNTIFS(HCBSCompliance!$D$2:$D$455, "*950*", HCBSCompliance!$I$2:$I$455, $A56, HCBSCompliance!$G$2:$G$455, "*Completed*", HCBSCompliance!$FE$2:$FE$455, "TRUE") + COUNTIFS(HCBSCompliance!$D$2:$D$455, "*950*", HCBSCompliance!$I$2:$I$455, $A56, HCBSCompliance!$G$2:$G$455, "*Submitted*", HCBSCompliance!$FE$2:$FE$455, "TRUE"))    /  $C56, "n/a")</f>
        <v>n/a</v>
      </c>
      <c r="H56" s="60"/>
      <c r="I56" s="55">
        <f>COUNTIFS(HCBSCompliance!$I$2:$I$455,$A56, HCBSCompliance!$D$2:$D$455, "*950*", HCBSCompliance!$G$2:$G$455,"*Completed*", HCBSCompliance!$BC$2:$BC$455,"*Partially*")+ COUNTIFS(HCBSCompliance!$I$2:$I$455,$A56, HCBSCompliance!$D$2:$D$455, "*950*", HCBSCompliance!$G$2:$G$455,"*Submitted*", HCBSCompliance!$BC$2:$BC$455,"*Partially*")+ COUNTIFS(HCBSCompliance!$I$2:$I$455,$A56, HCBSCompliance!$D$2:$D$455, "*950*", HCBSCompliance!$G$2:$G$455,"*Completed*", HCBSCompliance!$BC$2:$BC$455,"*NotMet*")+ COUNTIFS(HCBSCompliance!$I$2:$I$455,$A56, HCBSCompliance!$D$2:$D$455, "*950*", HCBSCompliance!$G$2:$G$455,"*Submitted*", HCBSCompliance!$BC$2:$BC$455,"*NotMet*")</f>
        <v>0</v>
      </c>
      <c r="J56" s="55">
        <f>COUNTIFS(HCBSCompliance!$I$2:$I$455,$A56, HCBSCompliance!$D$2:$D$455, "*950*", HCBSCompliance!$G$2:$G$455,"*Completed*", HCBSCompliance!$BI$2:$BI$455,"*Partially*")+ COUNTIFS(HCBSCompliance!$I$2:$I$455,$A56, HCBSCompliance!$D$2:$D$455, "*950*", HCBSCompliance!$G$2:$G$455,"*Submitted*", HCBSCompliance!$BI$2:$BI$455,"*Partially*")+ COUNTIFS(HCBSCompliance!$I$2:$I$455,$A56, HCBSCompliance!$D$2:$D$455, "*950*", HCBSCompliance!$G$2:$G$455,"*Completed*", HCBSCompliance!$BI$2:$BI$455,"*No*")+ COUNTIFS(HCBSCompliance!$I$2:$I$455,$A56, HCBSCompliance!$D$2:$D$455, "*950*", HCBSCompliance!$G$2:$G$455,"*Submitted*", HCBSCompliance!$BI$2:$BI$455,"*No*")</f>
        <v>0</v>
      </c>
      <c r="K56" s="55">
        <f>COUNTIFS(HCBSCompliance!$I$2:$I$455,$A56, HCBSCompliance!$D$2:$D$455, "*950*", HCBSCompliance!$G$2:$G$455,"*Completed*", HCBSCompliance!$CK$2:$CK$455,"*Partially*")+ COUNTIFS(HCBSCompliance!$I$2:$I$455,$A56, HCBSCompliance!$D$2:$D$455, "*950*", HCBSCompliance!$G$2:$G$455,"*Submitted*", HCBSCompliance!$CK$2:$CK$455,"*Partially*")+ COUNTIFS(HCBSCompliance!$I$2:$I$455,$A56, HCBSCompliance!$D$2:$D$455, "*950*", HCBSCompliance!$G$2:$G$455,"*Completed*", HCBSCompliance!$CK$2:$CK$455,"*No*")+ COUNTIFS(HCBSCompliance!$I$2:$I$455,$A56, HCBSCompliance!$D$2:$D$455, "*950*", HCBSCompliance!$G$2:$G$455,"*Submitted*", HCBSCompliance!$CK$2:$CK$455,"*No*")</f>
        <v>0</v>
      </c>
      <c r="L56" s="55">
        <f>COUNTIFS(HCBSCompliance!$I$2:$I$455,$A56, HCBSCompliance!$D$2:$D$455, "*950*", HCBSCompliance!$G$2:$G$455,"*Completed*", HCBSCompliance!$CY$2:$CY$455,"*Partially*")+ COUNTIFS(HCBSCompliance!$I$2:$I$455,$A56, HCBSCompliance!$D$2:$D$455, "*950*", HCBSCompliance!$G$2:$G$455,"*Submitted*", HCBSCompliance!$CY$2:$CY$455,"*Partially*")+ COUNTIFS(HCBSCompliance!$I$2:$I$455,$A56, HCBSCompliance!$D$2:$D$455, "*950*", HCBSCompliance!$G$2:$G$455,"*Completed*", HCBSCompliance!$CY$2:$CY$455,"*No*")+ COUNTIFS(HCBSCompliance!$I$2:$I$455,$A56, HCBSCompliance!$D$2:$D$455, "*950*", HCBSCompliance!$G$2:$G$455,"*Submitted*", HCBSCompliance!$CY$2:$CY$455,"*No*")</f>
        <v>0</v>
      </c>
      <c r="M56" s="55">
        <f>COUNTIFS(HCBSCompliance!$I$2:$I$455,$A56, HCBSCompliance!$D$2:$D$455, "*950*", HCBSCompliance!$G$2:$G$455,"*Completed*", HCBSCompliance!$DI$2:$DI$455,"*Partially*")+ COUNTIFS(HCBSCompliance!$I$2:$I$455,$A56, HCBSCompliance!$D$2:$D$455, "*950*", HCBSCompliance!$G$2:$G$455,"*Submitted*", HCBSCompliance!$DI$2:$DI$455,"*Partially*")+ COUNTIFS(HCBSCompliance!$I$2:$I$455,$A56, HCBSCompliance!$D$2:$D$455, "*950*", HCBSCompliance!$G$2:$G$455,"*Completed*", HCBSCompliance!$DI$2:$DI$455,"*No*")+ COUNTIFS(HCBSCompliance!$I$2:$I$455,$A56, HCBSCompliance!$D$2:$D$455, "*950*", HCBSCompliance!$G$2:$G$455,"*Submitted*", HCBSCompliance!$DI$2:$DI$455,"*No*")</f>
        <v>0</v>
      </c>
    </row>
    <row r="57" spans="1:64" hidden="1" x14ac:dyDescent="0.2">
      <c r="A57" s="54" t="s">
        <v>293</v>
      </c>
      <c r="B57" s="55">
        <f>COUNTIFS(HCBSCompliance!$I$2:$I$455,$A57, HCBSCompliance!$D$2:$D$455, "*950*")</f>
        <v>0</v>
      </c>
      <c r="C57" s="55">
        <f>COUNTIFS(HCBSCompliance!$I$2:$I$455,$A57, HCBSCompliance!$D$2:$D$455, "*950*", HCBSCompliance!$G$2:$G$455,"*Completed*")  +COUNTIFS(HCBSCompliance!$I$2:$I$455,$A57, HCBSCompliance!$D$2:$D$455, "*950*", HCBSCompliance!$G$2:$G$455,"*Submitted*")</f>
        <v>0</v>
      </c>
      <c r="D57" s="56" t="str">
        <f t="shared" ref="D57:D76" si="3">IFERROR($C57/$B57, "n/a")</f>
        <v>n/a</v>
      </c>
      <c r="E57" s="56" t="str">
        <f>IFERROR((COUNTIFS(HCBSCompliance!$I$2:$I$455,$A57, HCBSCompliance!$D$2:$D$455, "*950*", HCBSCompliance!$FA$2:$FA$455,"*no*", HCBSCompliance!$G$2:$G$455, "*Completed*") + COUNTIFS(HCBSCompliance!$I$2:$I$455,$A57, HCBSCompliance!$D$2:$D$455, "*950*", HCBSCompliance!$FA$2:$FA$455,"*no*", HCBSCompliance!$G$2:$G$455, "*Submitted*") ) / $C57, "n/a")</f>
        <v>n/a</v>
      </c>
      <c r="F57" s="56" t="str">
        <f>IFERROR((COUNTIFS(HCBSCompliance!$I$2:$I$455,$A57, HCBSCompliance!$D$2:$D$455, "*950*", HCBSCompliance!$FA$2:$FA$455,"*yes*", HCBSCompliance!$G$2:$G$455, "*Completed*") + COUNTIFS(HCBSCompliance!$I$2:$I$455,$A57, HCBSCompliance!$D$2:$D$455, "*950*", HCBSCompliance!$FA$2:$FA$455,"*yes*", HCBSCompliance!$G$2:$G$455, "*Submitted*") ) / $C57, "n/a")</f>
        <v>n/a</v>
      </c>
      <c r="G57" s="60" t="str">
        <f>IFERROR((COUNTIFS(HCBSCompliance!$D$2:$D$455, "*950*", HCBSCompliance!$I$2:$I$455, $A57, HCBSCompliance!$G$2:$G$455, "*Completed*", HCBSCompliance!$FE$2:$FE$455, "TRUE") + COUNTIFS(HCBSCompliance!$D$2:$D$455, "*950*", HCBSCompliance!$I$2:$I$455, $A57, HCBSCompliance!$G$2:$G$455, "*Submitted*", HCBSCompliance!$FE$2:$FE$455, "TRUE"))    /  $C57, "n/a")</f>
        <v>n/a</v>
      </c>
      <c r="H57" s="60"/>
      <c r="I57" s="55">
        <f>COUNTIFS(HCBSCompliance!$I$2:$I$455,$A57, HCBSCompliance!$D$2:$D$455, "*950*", HCBSCompliance!$G$2:$G$455,"*Completed*", HCBSCompliance!$BC$2:$BC$455,"*Partially*")+ COUNTIFS(HCBSCompliance!$I$2:$I$455,$A57, HCBSCompliance!$D$2:$D$455, "*950*", HCBSCompliance!$G$2:$G$455,"*Submitted*", HCBSCompliance!$BC$2:$BC$455,"*Partially*")+ COUNTIFS(HCBSCompliance!$I$2:$I$455,$A57, HCBSCompliance!$D$2:$D$455, "*950*", HCBSCompliance!$G$2:$G$455,"*Completed*", HCBSCompliance!$BC$2:$BC$455,"*NotMet*")+ COUNTIFS(HCBSCompliance!$I$2:$I$455,$A57, HCBSCompliance!$D$2:$D$455, "*950*", HCBSCompliance!$G$2:$G$455,"*Submitted*", HCBSCompliance!$BC$2:$BC$455,"*NotMet*")</f>
        <v>0</v>
      </c>
      <c r="J57" s="55">
        <f>COUNTIFS(HCBSCompliance!$I$2:$I$455,$A57, HCBSCompliance!$D$2:$D$455, "*950*", HCBSCompliance!$G$2:$G$455,"*Completed*", HCBSCompliance!$BI$2:$BI$455,"*Partially*")+ COUNTIFS(HCBSCompliance!$I$2:$I$455,$A57, HCBSCompliance!$D$2:$D$455, "*950*", HCBSCompliance!$G$2:$G$455,"*Submitted*", HCBSCompliance!$BI$2:$BI$455,"*Partially*")+ COUNTIFS(HCBSCompliance!$I$2:$I$455,$A57, HCBSCompliance!$D$2:$D$455, "*950*", HCBSCompliance!$G$2:$G$455,"*Completed*", HCBSCompliance!$BI$2:$BI$455,"*No*")+ COUNTIFS(HCBSCompliance!$I$2:$I$455,$A57, HCBSCompliance!$D$2:$D$455, "*950*", HCBSCompliance!$G$2:$G$455,"*Submitted*", HCBSCompliance!$BI$2:$BI$455,"*No*")</f>
        <v>0</v>
      </c>
      <c r="K57" s="55">
        <f>COUNTIFS(HCBSCompliance!$I$2:$I$455,$A57, HCBSCompliance!$D$2:$D$455, "*950*", HCBSCompliance!$G$2:$G$455,"*Completed*", HCBSCompliance!$CK$2:$CK$455,"*Partially*")+ COUNTIFS(HCBSCompliance!$I$2:$I$455,$A57, HCBSCompliance!$D$2:$D$455, "*950*", HCBSCompliance!$G$2:$G$455,"*Submitted*", HCBSCompliance!$CK$2:$CK$455,"*Partially*")+ COUNTIFS(HCBSCompliance!$I$2:$I$455,$A57, HCBSCompliance!$D$2:$D$455, "*950*", HCBSCompliance!$G$2:$G$455,"*Completed*", HCBSCompliance!$CK$2:$CK$455,"*No*")+ COUNTIFS(HCBSCompliance!$I$2:$I$455,$A57, HCBSCompliance!$D$2:$D$455, "*950*", HCBSCompliance!$G$2:$G$455,"*Submitted*", HCBSCompliance!$CK$2:$CK$455,"*No*")</f>
        <v>0</v>
      </c>
      <c r="L57" s="55">
        <f>COUNTIFS(HCBSCompliance!$I$2:$I$455,$A57, HCBSCompliance!$D$2:$D$455, "*950*", HCBSCompliance!$G$2:$G$455,"*Completed*", HCBSCompliance!$CY$2:$CY$455,"*Partially*")+ COUNTIFS(HCBSCompliance!$I$2:$I$455,$A57, HCBSCompliance!$D$2:$D$455, "*950*", HCBSCompliance!$G$2:$G$455,"*Submitted*", HCBSCompliance!$CY$2:$CY$455,"*Partially*")+ COUNTIFS(HCBSCompliance!$I$2:$I$455,$A57, HCBSCompliance!$D$2:$D$455, "*950*", HCBSCompliance!$G$2:$G$455,"*Completed*", HCBSCompliance!$CY$2:$CY$455,"*No*")+ COUNTIFS(HCBSCompliance!$I$2:$I$455,$A57, HCBSCompliance!$D$2:$D$455, "*950*", HCBSCompliance!$G$2:$G$455,"*Submitted*", HCBSCompliance!$CY$2:$CY$455,"*No*")</f>
        <v>0</v>
      </c>
      <c r="M57" s="55">
        <f>COUNTIFS(HCBSCompliance!$I$2:$I$455,$A57, HCBSCompliance!$D$2:$D$455, "*950*", HCBSCompliance!$G$2:$G$455,"*Completed*", HCBSCompliance!$DI$2:$DI$455,"*Partially*")+ COUNTIFS(HCBSCompliance!$I$2:$I$455,$A57, HCBSCompliance!$D$2:$D$455, "*950*", HCBSCompliance!$G$2:$G$455,"*Submitted*", HCBSCompliance!$DI$2:$DI$455,"*Partially*")+ COUNTIFS(HCBSCompliance!$I$2:$I$455,$A57, HCBSCompliance!$D$2:$D$455, "*950*", HCBSCompliance!$G$2:$G$455,"*Completed*", HCBSCompliance!$DI$2:$DI$455,"*No*")+ COUNTIFS(HCBSCompliance!$I$2:$I$455,$A57, HCBSCompliance!$D$2:$D$455, "*950*", HCBSCompliance!$G$2:$G$455,"*Submitted*", HCBSCompliance!$DI$2:$DI$455,"*No*")</f>
        <v>0</v>
      </c>
    </row>
    <row r="58" spans="1:64" hidden="1" x14ac:dyDescent="0.2">
      <c r="A58" s="54" t="s">
        <v>210</v>
      </c>
      <c r="B58" s="55">
        <f>COUNTIFS(HCBSCompliance!$I$2:$I$455,$A58, HCBSCompliance!$D$2:$D$455, "*950*")</f>
        <v>0</v>
      </c>
      <c r="C58" s="55">
        <f>COUNTIFS(HCBSCompliance!$I$2:$I$455,$A58, HCBSCompliance!$D$2:$D$455, "*950*", HCBSCompliance!$G$2:$G$455,"*Completed*")  +COUNTIFS(HCBSCompliance!$I$2:$I$455,$A58, HCBSCompliance!$D$2:$D$455, "*950*", HCBSCompliance!$G$2:$G$455,"*Submitted*")</f>
        <v>0</v>
      </c>
      <c r="D58" s="56" t="str">
        <f t="shared" si="3"/>
        <v>n/a</v>
      </c>
      <c r="E58" s="56" t="str">
        <f>IFERROR((COUNTIFS(HCBSCompliance!$I$2:$I$455,$A58, HCBSCompliance!$D$2:$D$455, "*950*", HCBSCompliance!$FA$2:$FA$455,"*no*", HCBSCompliance!$G$2:$G$455, "*Completed*") + COUNTIFS(HCBSCompliance!$I$2:$I$455,$A58, HCBSCompliance!$D$2:$D$455, "*950*", HCBSCompliance!$FA$2:$FA$455,"*no*", HCBSCompliance!$G$2:$G$455, "*Submitted*") ) / $C58, "n/a")</f>
        <v>n/a</v>
      </c>
      <c r="F58" s="56" t="str">
        <f>IFERROR((COUNTIFS(HCBSCompliance!$I$2:$I$455,$A58, HCBSCompliance!$D$2:$D$455, "*950*", HCBSCompliance!$FA$2:$FA$455,"*yes*", HCBSCompliance!$G$2:$G$455, "*Completed*") + COUNTIFS(HCBSCompliance!$I$2:$I$455,$A58, HCBSCompliance!$D$2:$D$455, "*950*", HCBSCompliance!$FA$2:$FA$455,"*yes*", HCBSCompliance!$G$2:$G$455, "*Submitted*") ) / $C58, "n/a")</f>
        <v>n/a</v>
      </c>
      <c r="G58" s="60" t="str">
        <f>IFERROR((COUNTIFS(HCBSCompliance!$D$2:$D$455, "*950*", HCBSCompliance!$I$2:$I$455, $A58, HCBSCompliance!$G$2:$G$455, "*Completed*", HCBSCompliance!$FE$2:$FE$455, "TRUE") + COUNTIFS(HCBSCompliance!$D$2:$D$455, "*950*", HCBSCompliance!$I$2:$I$455, $A58, HCBSCompliance!$G$2:$G$455, "*Submitted*", HCBSCompliance!$FE$2:$FE$455, "TRUE"))    /  $C58, "n/a")</f>
        <v>n/a</v>
      </c>
      <c r="H58" s="60"/>
      <c r="I58" s="55">
        <f>COUNTIFS(HCBSCompliance!$I$2:$I$455,$A58, HCBSCompliance!$D$2:$D$455, "*950*", HCBSCompliance!$G$2:$G$455,"*Completed*", HCBSCompliance!$BC$2:$BC$455,"*Partially*")+ COUNTIFS(HCBSCompliance!$I$2:$I$455,$A58, HCBSCompliance!$D$2:$D$455, "*950*", HCBSCompliance!$G$2:$G$455,"*Submitted*", HCBSCompliance!$BC$2:$BC$455,"*Partially*")+ COUNTIFS(HCBSCompliance!$I$2:$I$455,$A58, HCBSCompliance!$D$2:$D$455, "*950*", HCBSCompliance!$G$2:$G$455,"*Completed*", HCBSCompliance!$BC$2:$BC$455,"*NotMet*")+ COUNTIFS(HCBSCompliance!$I$2:$I$455,$A58, HCBSCompliance!$D$2:$D$455, "*950*", HCBSCompliance!$G$2:$G$455,"*Submitted*", HCBSCompliance!$BC$2:$BC$455,"*NotMet*")</f>
        <v>0</v>
      </c>
      <c r="J58" s="55">
        <f>COUNTIFS(HCBSCompliance!$I$2:$I$455,$A58, HCBSCompliance!$D$2:$D$455, "*950*", HCBSCompliance!$G$2:$G$455,"*Completed*", HCBSCompliance!$BI$2:$BI$455,"*Partially*")+ COUNTIFS(HCBSCompliance!$I$2:$I$455,$A58, HCBSCompliance!$D$2:$D$455, "*950*", HCBSCompliance!$G$2:$G$455,"*Submitted*", HCBSCompliance!$BI$2:$BI$455,"*Partially*")+ COUNTIFS(HCBSCompliance!$I$2:$I$455,$A58, HCBSCompliance!$D$2:$D$455, "*950*", HCBSCompliance!$G$2:$G$455,"*Completed*", HCBSCompliance!$BI$2:$BI$455,"*No*")+ COUNTIFS(HCBSCompliance!$I$2:$I$455,$A58, HCBSCompliance!$D$2:$D$455, "*950*", HCBSCompliance!$G$2:$G$455,"*Submitted*", HCBSCompliance!$BI$2:$BI$455,"*No*")</f>
        <v>0</v>
      </c>
      <c r="K58" s="55">
        <f>COUNTIFS(HCBSCompliance!$I$2:$I$455,$A58, HCBSCompliance!$D$2:$D$455, "*950*", HCBSCompliance!$G$2:$G$455,"*Completed*", HCBSCompliance!$CK$2:$CK$455,"*Partially*")+ COUNTIFS(HCBSCompliance!$I$2:$I$455,$A58, HCBSCompliance!$D$2:$D$455, "*950*", HCBSCompliance!$G$2:$G$455,"*Submitted*", HCBSCompliance!$CK$2:$CK$455,"*Partially*")+ COUNTIFS(HCBSCompliance!$I$2:$I$455,$A58, HCBSCompliance!$D$2:$D$455, "*950*", HCBSCompliance!$G$2:$G$455,"*Completed*", HCBSCompliance!$CK$2:$CK$455,"*No*")+ COUNTIFS(HCBSCompliance!$I$2:$I$455,$A58, HCBSCompliance!$D$2:$D$455, "*950*", HCBSCompliance!$G$2:$G$455,"*Submitted*", HCBSCompliance!$CK$2:$CK$455,"*No*")</f>
        <v>0</v>
      </c>
      <c r="L58" s="55">
        <f>COUNTIFS(HCBSCompliance!$I$2:$I$455,$A58, HCBSCompliance!$D$2:$D$455, "*950*", HCBSCompliance!$G$2:$G$455,"*Completed*", HCBSCompliance!$CY$2:$CY$455,"*Partially*")+ COUNTIFS(HCBSCompliance!$I$2:$I$455,$A58, HCBSCompliance!$D$2:$D$455, "*950*", HCBSCompliance!$G$2:$G$455,"*Submitted*", HCBSCompliance!$CY$2:$CY$455,"*Partially*")+ COUNTIFS(HCBSCompliance!$I$2:$I$455,$A58, HCBSCompliance!$D$2:$D$455, "*950*", HCBSCompliance!$G$2:$G$455,"*Completed*", HCBSCompliance!$CY$2:$CY$455,"*No*")+ COUNTIFS(HCBSCompliance!$I$2:$I$455,$A58, HCBSCompliance!$D$2:$D$455, "*950*", HCBSCompliance!$G$2:$G$455,"*Submitted*", HCBSCompliance!$CY$2:$CY$455,"*No*")</f>
        <v>0</v>
      </c>
      <c r="M58" s="55">
        <f>COUNTIFS(HCBSCompliance!$I$2:$I$455,$A58, HCBSCompliance!$D$2:$D$455, "*950*", HCBSCompliance!$G$2:$G$455,"*Completed*", HCBSCompliance!$DI$2:$DI$455,"*Partially*")+ COUNTIFS(HCBSCompliance!$I$2:$I$455,$A58, HCBSCompliance!$D$2:$D$455, "*950*", HCBSCompliance!$G$2:$G$455,"*Submitted*", HCBSCompliance!$DI$2:$DI$455,"*Partially*")+ COUNTIFS(HCBSCompliance!$I$2:$I$455,$A58, HCBSCompliance!$D$2:$D$455, "*950*", HCBSCompliance!$G$2:$G$455,"*Completed*", HCBSCompliance!$DI$2:$DI$455,"*No*")+ COUNTIFS(HCBSCompliance!$I$2:$I$455,$A58, HCBSCompliance!$D$2:$D$455, "*950*", HCBSCompliance!$G$2:$G$455,"*Submitted*", HCBSCompliance!$DI$2:$DI$455,"*No*")</f>
        <v>0</v>
      </c>
    </row>
    <row r="59" spans="1:64" hidden="1" x14ac:dyDescent="0.2">
      <c r="A59" s="54" t="s">
        <v>288</v>
      </c>
      <c r="B59" s="55">
        <f>COUNTIFS(HCBSCompliance!$I$2:$I$455,$A59, HCBSCompliance!$D$2:$D$455, "*950*")</f>
        <v>0</v>
      </c>
      <c r="C59" s="55">
        <f>COUNTIFS(HCBSCompliance!$I$2:$I$455,$A59, HCBSCompliance!$D$2:$D$455, "*950*", HCBSCompliance!$G$2:$G$455,"*Completed*")  +COUNTIFS(HCBSCompliance!$I$2:$I$455,$A59, HCBSCompliance!$D$2:$D$455, "*950*", HCBSCompliance!$G$2:$G$455,"*Submitted*")</f>
        <v>0</v>
      </c>
      <c r="D59" s="56" t="str">
        <f t="shared" si="3"/>
        <v>n/a</v>
      </c>
      <c r="E59" s="56" t="str">
        <f>IFERROR((COUNTIFS(HCBSCompliance!$I$2:$I$455,$A59, HCBSCompliance!$D$2:$D$455, "*950*", HCBSCompliance!$FA$2:$FA$455,"*no*", HCBSCompliance!$G$2:$G$455, "*Completed*") + COUNTIFS(HCBSCompliance!$I$2:$I$455,$A59, HCBSCompliance!$D$2:$D$455, "*950*", HCBSCompliance!$FA$2:$FA$455,"*no*", HCBSCompliance!$G$2:$G$455, "*Submitted*") ) / $C59, "n/a")</f>
        <v>n/a</v>
      </c>
      <c r="F59" s="56" t="str">
        <f>IFERROR((COUNTIFS(HCBSCompliance!$I$2:$I$455,$A59, HCBSCompliance!$D$2:$D$455, "*950*", HCBSCompliance!$FA$2:$FA$455,"*yes*", HCBSCompliance!$G$2:$G$455, "*Completed*") + COUNTIFS(HCBSCompliance!$I$2:$I$455,$A59, HCBSCompliance!$D$2:$D$455, "*950*", HCBSCompliance!$FA$2:$FA$455,"*yes*", HCBSCompliance!$G$2:$G$455, "*Submitted*") ) / $C59, "n/a")</f>
        <v>n/a</v>
      </c>
      <c r="G59" s="60" t="str">
        <f>IFERROR((COUNTIFS(HCBSCompliance!$D$2:$D$455, "*950*", HCBSCompliance!$I$2:$I$455, $A59, HCBSCompliance!$G$2:$G$455, "*Completed*", HCBSCompliance!$FE$2:$FE$455, "TRUE") + COUNTIFS(HCBSCompliance!$D$2:$D$455, "*950*", HCBSCompliance!$I$2:$I$455, $A59, HCBSCompliance!$G$2:$G$455, "*Submitted*", HCBSCompliance!$FE$2:$FE$455, "TRUE"))    /  $C59, "n/a")</f>
        <v>n/a</v>
      </c>
      <c r="H59" s="60"/>
      <c r="I59" s="55">
        <f>COUNTIFS(HCBSCompliance!$I$2:$I$455,$A59, HCBSCompliance!$D$2:$D$455, "*950*", HCBSCompliance!$G$2:$G$455,"*Completed*", HCBSCompliance!$BC$2:$BC$455,"*Partially*")+ COUNTIFS(HCBSCompliance!$I$2:$I$455,$A59, HCBSCompliance!$D$2:$D$455, "*950*", HCBSCompliance!$G$2:$G$455,"*Submitted*", HCBSCompliance!$BC$2:$BC$455,"*Partially*")+ COUNTIFS(HCBSCompliance!$I$2:$I$455,$A59, HCBSCompliance!$D$2:$D$455, "*950*", HCBSCompliance!$G$2:$G$455,"*Completed*", HCBSCompliance!$BC$2:$BC$455,"*NotMet*")+ COUNTIFS(HCBSCompliance!$I$2:$I$455,$A59, HCBSCompliance!$D$2:$D$455, "*950*", HCBSCompliance!$G$2:$G$455,"*Submitted*", HCBSCompliance!$BC$2:$BC$455,"*NotMet*")</f>
        <v>0</v>
      </c>
      <c r="J59" s="55">
        <f>COUNTIFS(HCBSCompliance!$I$2:$I$455,$A59, HCBSCompliance!$D$2:$D$455, "*950*", HCBSCompliance!$G$2:$G$455,"*Completed*", HCBSCompliance!$BI$2:$BI$455,"*Partially*")+ COUNTIFS(HCBSCompliance!$I$2:$I$455,$A59, HCBSCompliance!$D$2:$D$455, "*950*", HCBSCompliance!$G$2:$G$455,"*Submitted*", HCBSCompliance!$BI$2:$BI$455,"*Partially*")+ COUNTIFS(HCBSCompliance!$I$2:$I$455,$A59, HCBSCompliance!$D$2:$D$455, "*950*", HCBSCompliance!$G$2:$G$455,"*Completed*", HCBSCompliance!$BI$2:$BI$455,"*No*")+ COUNTIFS(HCBSCompliance!$I$2:$I$455,$A59, HCBSCompliance!$D$2:$D$455, "*950*", HCBSCompliance!$G$2:$G$455,"*Submitted*", HCBSCompliance!$BI$2:$BI$455,"*No*")</f>
        <v>0</v>
      </c>
      <c r="K59" s="55">
        <f>COUNTIFS(HCBSCompliance!$I$2:$I$455,$A59, HCBSCompliance!$D$2:$D$455, "*950*", HCBSCompliance!$G$2:$G$455,"*Completed*", HCBSCompliance!$CK$2:$CK$455,"*Partially*")+ COUNTIFS(HCBSCompliance!$I$2:$I$455,$A59, HCBSCompliance!$D$2:$D$455, "*950*", HCBSCompliance!$G$2:$G$455,"*Submitted*", HCBSCompliance!$CK$2:$CK$455,"*Partially*")+ COUNTIFS(HCBSCompliance!$I$2:$I$455,$A59, HCBSCompliance!$D$2:$D$455, "*950*", HCBSCompliance!$G$2:$G$455,"*Completed*", HCBSCompliance!$CK$2:$CK$455,"*No*")+ COUNTIFS(HCBSCompliance!$I$2:$I$455,$A59, HCBSCompliance!$D$2:$D$455, "*950*", HCBSCompliance!$G$2:$G$455,"*Submitted*", HCBSCompliance!$CK$2:$CK$455,"*No*")</f>
        <v>0</v>
      </c>
      <c r="L59" s="55">
        <f>COUNTIFS(HCBSCompliance!$I$2:$I$455,$A59, HCBSCompliance!$D$2:$D$455, "*950*", HCBSCompliance!$G$2:$G$455,"*Completed*", HCBSCompliance!$CY$2:$CY$455,"*Partially*")+ COUNTIFS(HCBSCompliance!$I$2:$I$455,$A59, HCBSCompliance!$D$2:$D$455, "*950*", HCBSCompliance!$G$2:$G$455,"*Submitted*", HCBSCompliance!$CY$2:$CY$455,"*Partially*")+ COUNTIFS(HCBSCompliance!$I$2:$I$455,$A59, HCBSCompliance!$D$2:$D$455, "*950*", HCBSCompliance!$G$2:$G$455,"*Completed*", HCBSCompliance!$CY$2:$CY$455,"*No*")+ COUNTIFS(HCBSCompliance!$I$2:$I$455,$A59, HCBSCompliance!$D$2:$D$455, "*950*", HCBSCompliance!$G$2:$G$455,"*Submitted*", HCBSCompliance!$CY$2:$CY$455,"*No*")</f>
        <v>0</v>
      </c>
      <c r="M59" s="55">
        <f>COUNTIFS(HCBSCompliance!$I$2:$I$455,$A59, HCBSCompliance!$D$2:$D$455, "*950*", HCBSCompliance!$G$2:$G$455,"*Completed*", HCBSCompliance!$DI$2:$DI$455,"*Partially*")+ COUNTIFS(HCBSCompliance!$I$2:$I$455,$A59, HCBSCompliance!$D$2:$D$455, "*950*", HCBSCompliance!$G$2:$G$455,"*Submitted*", HCBSCompliance!$DI$2:$DI$455,"*Partially*")+ COUNTIFS(HCBSCompliance!$I$2:$I$455,$A59, HCBSCompliance!$D$2:$D$455, "*950*", HCBSCompliance!$G$2:$G$455,"*Completed*", HCBSCompliance!$DI$2:$DI$455,"*No*")+ COUNTIFS(HCBSCompliance!$I$2:$I$455,$A59, HCBSCompliance!$D$2:$D$455, "*950*", HCBSCompliance!$G$2:$G$455,"*Submitted*", HCBSCompliance!$DI$2:$DI$455,"*No*")</f>
        <v>0</v>
      </c>
    </row>
    <row r="60" spans="1:64" hidden="1" x14ac:dyDescent="0.2">
      <c r="A60" s="54" t="s">
        <v>512</v>
      </c>
      <c r="B60" s="55">
        <f>COUNTIFS(HCBSCompliance!$I$2:$I$455,$A60, HCBSCompliance!$D$2:$D$455, "*950*")</f>
        <v>0</v>
      </c>
      <c r="C60" s="55">
        <f>COUNTIFS(HCBSCompliance!$I$2:$I$455,$A60, HCBSCompliance!$D$2:$D$455, "*950*", HCBSCompliance!$G$2:$G$455,"*Completed*")  +COUNTIFS(HCBSCompliance!$I$2:$I$455,$A60, HCBSCompliance!$D$2:$D$455, "*950*", HCBSCompliance!$G$2:$G$455,"*Submitted*")</f>
        <v>0</v>
      </c>
      <c r="D60" s="56" t="str">
        <f t="shared" si="3"/>
        <v>n/a</v>
      </c>
      <c r="E60" s="56" t="str">
        <f>IFERROR((COUNTIFS(HCBSCompliance!$I$2:$I$455,$A60, HCBSCompliance!$D$2:$D$455, "*950*", HCBSCompliance!$FA$2:$FA$455,"*no*", HCBSCompliance!$G$2:$G$455, "*Completed*") + COUNTIFS(HCBSCompliance!$I$2:$I$455,$A60, HCBSCompliance!$D$2:$D$455, "*950*", HCBSCompliance!$FA$2:$FA$455,"*no*", HCBSCompliance!$G$2:$G$455, "*Submitted*") ) / $C60, "n/a")</f>
        <v>n/a</v>
      </c>
      <c r="F60" s="56" t="str">
        <f>IFERROR((COUNTIFS(HCBSCompliance!$I$2:$I$455,$A60, HCBSCompliance!$D$2:$D$455, "*950*", HCBSCompliance!$FA$2:$FA$455,"*yes*", HCBSCompliance!$G$2:$G$455, "*Completed*") + COUNTIFS(HCBSCompliance!$I$2:$I$455,$A60, HCBSCompliance!$D$2:$D$455, "*950*", HCBSCompliance!$FA$2:$FA$455,"*yes*", HCBSCompliance!$G$2:$G$455, "*Submitted*") ) / $C60, "n/a")</f>
        <v>n/a</v>
      </c>
      <c r="G60" s="60" t="str">
        <f>IFERROR((COUNTIFS(HCBSCompliance!$D$2:$D$455, "*950*", HCBSCompliance!$I$2:$I$455, $A60, HCBSCompliance!$G$2:$G$455, "*Completed*", HCBSCompliance!$FE$2:$FE$455, "TRUE") + COUNTIFS(HCBSCompliance!$D$2:$D$455, "*950*", HCBSCompliance!$I$2:$I$455, $A60, HCBSCompliance!$G$2:$G$455, "*Submitted*", HCBSCompliance!$FE$2:$FE$455, "TRUE"))    /  $C60, "n/a")</f>
        <v>n/a</v>
      </c>
      <c r="H60" s="60"/>
      <c r="I60" s="55">
        <f>COUNTIFS(HCBSCompliance!$I$2:$I$455,$A60, HCBSCompliance!$D$2:$D$455, "*950*", HCBSCompliance!$G$2:$G$455,"*Completed*", HCBSCompliance!$BC$2:$BC$455,"*Partially*")+ COUNTIFS(HCBSCompliance!$I$2:$I$455,$A60, HCBSCompliance!$D$2:$D$455, "*950*", HCBSCompliance!$G$2:$G$455,"*Submitted*", HCBSCompliance!$BC$2:$BC$455,"*Partially*")+ COUNTIFS(HCBSCompliance!$I$2:$I$455,$A60, HCBSCompliance!$D$2:$D$455, "*950*", HCBSCompliance!$G$2:$G$455,"*Completed*", HCBSCompliance!$BC$2:$BC$455,"*NotMet*")+ COUNTIFS(HCBSCompliance!$I$2:$I$455,$A60, HCBSCompliance!$D$2:$D$455, "*950*", HCBSCompliance!$G$2:$G$455,"*Submitted*", HCBSCompliance!$BC$2:$BC$455,"*NotMet*")</f>
        <v>0</v>
      </c>
      <c r="J60" s="55">
        <f>COUNTIFS(HCBSCompliance!$I$2:$I$455,$A60, HCBSCompliance!$D$2:$D$455, "*950*", HCBSCompliance!$G$2:$G$455,"*Completed*", HCBSCompliance!$BI$2:$BI$455,"*Partially*")+ COUNTIFS(HCBSCompliance!$I$2:$I$455,$A60, HCBSCompliance!$D$2:$D$455, "*950*", HCBSCompliance!$G$2:$G$455,"*Submitted*", HCBSCompliance!$BI$2:$BI$455,"*Partially*")+ COUNTIFS(HCBSCompliance!$I$2:$I$455,$A60, HCBSCompliance!$D$2:$D$455, "*950*", HCBSCompliance!$G$2:$G$455,"*Completed*", HCBSCompliance!$BI$2:$BI$455,"*No*")+ COUNTIFS(HCBSCompliance!$I$2:$I$455,$A60, HCBSCompliance!$D$2:$D$455, "*950*", HCBSCompliance!$G$2:$G$455,"*Submitted*", HCBSCompliance!$BI$2:$BI$455,"*No*")</f>
        <v>0</v>
      </c>
      <c r="K60" s="55">
        <f>COUNTIFS(HCBSCompliance!$I$2:$I$455,$A60, HCBSCompliance!$D$2:$D$455, "*950*", HCBSCompliance!$G$2:$G$455,"*Completed*", HCBSCompliance!$CK$2:$CK$455,"*Partially*")+ COUNTIFS(HCBSCompliance!$I$2:$I$455,$A60, HCBSCompliance!$D$2:$D$455, "*950*", HCBSCompliance!$G$2:$G$455,"*Submitted*", HCBSCompliance!$CK$2:$CK$455,"*Partially*")+ COUNTIFS(HCBSCompliance!$I$2:$I$455,$A60, HCBSCompliance!$D$2:$D$455, "*950*", HCBSCompliance!$G$2:$G$455,"*Completed*", HCBSCompliance!$CK$2:$CK$455,"*No*")+ COUNTIFS(HCBSCompliance!$I$2:$I$455,$A60, HCBSCompliance!$D$2:$D$455, "*950*", HCBSCompliance!$G$2:$G$455,"*Submitted*", HCBSCompliance!$CK$2:$CK$455,"*No*")</f>
        <v>0</v>
      </c>
      <c r="L60" s="55">
        <f>COUNTIFS(HCBSCompliance!$I$2:$I$455,$A60, HCBSCompliance!$D$2:$D$455, "*950*", HCBSCompliance!$G$2:$G$455,"*Completed*", HCBSCompliance!$CY$2:$CY$455,"*Partially*")+ COUNTIFS(HCBSCompliance!$I$2:$I$455,$A60, HCBSCompliance!$D$2:$D$455, "*950*", HCBSCompliance!$G$2:$G$455,"*Submitted*", HCBSCompliance!$CY$2:$CY$455,"*Partially*")+ COUNTIFS(HCBSCompliance!$I$2:$I$455,$A60, HCBSCompliance!$D$2:$D$455, "*950*", HCBSCompliance!$G$2:$G$455,"*Completed*", HCBSCompliance!$CY$2:$CY$455,"*No*")+ COUNTIFS(HCBSCompliance!$I$2:$I$455,$A60, HCBSCompliance!$D$2:$D$455, "*950*", HCBSCompliance!$G$2:$G$455,"*Submitted*", HCBSCompliance!$CY$2:$CY$455,"*No*")</f>
        <v>0</v>
      </c>
      <c r="M60" s="55">
        <f>COUNTIFS(HCBSCompliance!$I$2:$I$455,$A60, HCBSCompliance!$D$2:$D$455, "*950*", HCBSCompliance!$G$2:$G$455,"*Completed*", HCBSCompliance!$DI$2:$DI$455,"*Partially*")+ COUNTIFS(HCBSCompliance!$I$2:$I$455,$A60, HCBSCompliance!$D$2:$D$455, "*950*", HCBSCompliance!$G$2:$G$455,"*Submitted*", HCBSCompliance!$DI$2:$DI$455,"*Partially*")+ COUNTIFS(HCBSCompliance!$I$2:$I$455,$A60, HCBSCompliance!$D$2:$D$455, "*950*", HCBSCompliance!$G$2:$G$455,"*Completed*", HCBSCompliance!$DI$2:$DI$455,"*No*")+ COUNTIFS(HCBSCompliance!$I$2:$I$455,$A60, HCBSCompliance!$D$2:$D$455, "*950*", HCBSCompliance!$G$2:$G$455,"*Submitted*", HCBSCompliance!$DI$2:$DI$455,"*No*")</f>
        <v>0</v>
      </c>
    </row>
    <row r="61" spans="1:64" hidden="1" x14ac:dyDescent="0.2">
      <c r="A61" s="54" t="s">
        <v>188</v>
      </c>
      <c r="B61" s="55">
        <f>COUNTIFS(HCBSCompliance!$I$2:$I$455,$A61, HCBSCompliance!$D$2:$D$455, "*950*")</f>
        <v>0</v>
      </c>
      <c r="C61" s="55">
        <f>COUNTIFS(HCBSCompliance!$I$2:$I$455,$A61, HCBSCompliance!$D$2:$D$455, "*950*", HCBSCompliance!$G$2:$G$455,"*Completed*")  +COUNTIFS(HCBSCompliance!$I$2:$I$455,$A61, HCBSCompliance!$D$2:$D$455, "*950*", HCBSCompliance!$G$2:$G$455,"*Submitted*")</f>
        <v>0</v>
      </c>
      <c r="D61" s="56" t="str">
        <f t="shared" si="3"/>
        <v>n/a</v>
      </c>
      <c r="E61" s="56" t="str">
        <f>IFERROR((COUNTIFS(HCBSCompliance!$I$2:$I$455,$A61, HCBSCompliance!$D$2:$D$455, "*950*", HCBSCompliance!$FA$2:$FA$455,"*no*", HCBSCompliance!$G$2:$G$455, "*Completed*") + COUNTIFS(HCBSCompliance!$I$2:$I$455,$A61, HCBSCompliance!$D$2:$D$455, "*950*", HCBSCompliance!$FA$2:$FA$455,"*no*", HCBSCompliance!$G$2:$G$455, "*Submitted*") ) / $C61, "n/a")</f>
        <v>n/a</v>
      </c>
      <c r="F61" s="56" t="str">
        <f>IFERROR((COUNTIFS(HCBSCompliance!$I$2:$I$455,$A61, HCBSCompliance!$D$2:$D$455, "*950*", HCBSCompliance!$FA$2:$FA$455,"*yes*", HCBSCompliance!$G$2:$G$455, "*Completed*") + COUNTIFS(HCBSCompliance!$I$2:$I$455,$A61, HCBSCompliance!$D$2:$D$455, "*950*", HCBSCompliance!$FA$2:$FA$455,"*yes*", HCBSCompliance!$G$2:$G$455, "*Submitted*") ) / $C61, "n/a")</f>
        <v>n/a</v>
      </c>
      <c r="G61" s="60" t="str">
        <f>IFERROR((COUNTIFS(HCBSCompliance!$D$2:$D$455, "*950*", HCBSCompliance!$I$2:$I$455, $A61, HCBSCompliance!$G$2:$G$455, "*Completed*", HCBSCompliance!$FE$2:$FE$455, "TRUE") + COUNTIFS(HCBSCompliance!$D$2:$D$455, "*950*", HCBSCompliance!$I$2:$I$455, $A61, HCBSCompliance!$G$2:$G$455, "*Submitted*", HCBSCompliance!$FE$2:$FE$455, "TRUE"))    /  $C61, "n/a")</f>
        <v>n/a</v>
      </c>
      <c r="H61" s="60"/>
      <c r="I61" s="55">
        <f>COUNTIFS(HCBSCompliance!$I$2:$I$455,$A61, HCBSCompliance!$D$2:$D$455, "*950*", HCBSCompliance!$G$2:$G$455,"*Completed*", HCBSCompliance!$BC$2:$BC$455,"*Partially*")+ COUNTIFS(HCBSCompliance!$I$2:$I$455,$A61, HCBSCompliance!$D$2:$D$455, "*950*", HCBSCompliance!$G$2:$G$455,"*Submitted*", HCBSCompliance!$BC$2:$BC$455,"*Partially*")+ COUNTIFS(HCBSCompliance!$I$2:$I$455,$A61, HCBSCompliance!$D$2:$D$455, "*950*", HCBSCompliance!$G$2:$G$455,"*Completed*", HCBSCompliance!$BC$2:$BC$455,"*NotMet*")+ COUNTIFS(HCBSCompliance!$I$2:$I$455,$A61, HCBSCompliance!$D$2:$D$455, "*950*", HCBSCompliance!$G$2:$G$455,"*Submitted*", HCBSCompliance!$BC$2:$BC$455,"*NotMet*")</f>
        <v>0</v>
      </c>
      <c r="J61" s="55">
        <f>COUNTIFS(HCBSCompliance!$I$2:$I$455,$A61, HCBSCompliance!$D$2:$D$455, "*950*", HCBSCompliance!$G$2:$G$455,"*Completed*", HCBSCompliance!$BI$2:$BI$455,"*Partially*")+ COUNTIFS(HCBSCompliance!$I$2:$I$455,$A61, HCBSCompliance!$D$2:$D$455, "*950*", HCBSCompliance!$G$2:$G$455,"*Submitted*", HCBSCompliance!$BI$2:$BI$455,"*Partially*")+ COUNTIFS(HCBSCompliance!$I$2:$I$455,$A61, HCBSCompliance!$D$2:$D$455, "*950*", HCBSCompliance!$G$2:$G$455,"*Completed*", HCBSCompliance!$BI$2:$BI$455,"*No*")+ COUNTIFS(HCBSCompliance!$I$2:$I$455,$A61, HCBSCompliance!$D$2:$D$455, "*950*", HCBSCompliance!$G$2:$G$455,"*Submitted*", HCBSCompliance!$BI$2:$BI$455,"*No*")</f>
        <v>0</v>
      </c>
      <c r="K61" s="55">
        <f>COUNTIFS(HCBSCompliance!$I$2:$I$455,$A61, HCBSCompliance!$D$2:$D$455, "*950*", HCBSCompliance!$G$2:$G$455,"*Completed*", HCBSCompliance!$CK$2:$CK$455,"*Partially*")+ COUNTIFS(HCBSCompliance!$I$2:$I$455,$A61, HCBSCompliance!$D$2:$D$455, "*950*", HCBSCompliance!$G$2:$G$455,"*Submitted*", HCBSCompliance!$CK$2:$CK$455,"*Partially*")+ COUNTIFS(HCBSCompliance!$I$2:$I$455,$A61, HCBSCompliance!$D$2:$D$455, "*950*", HCBSCompliance!$G$2:$G$455,"*Completed*", HCBSCompliance!$CK$2:$CK$455,"*No*")+ COUNTIFS(HCBSCompliance!$I$2:$I$455,$A61, HCBSCompliance!$D$2:$D$455, "*950*", HCBSCompliance!$G$2:$G$455,"*Submitted*", HCBSCompliance!$CK$2:$CK$455,"*No*")</f>
        <v>0</v>
      </c>
      <c r="L61" s="55">
        <f>COUNTIFS(HCBSCompliance!$I$2:$I$455,$A61, HCBSCompliance!$D$2:$D$455, "*950*", HCBSCompliance!$G$2:$G$455,"*Completed*", HCBSCompliance!$CY$2:$CY$455,"*Partially*")+ COUNTIFS(HCBSCompliance!$I$2:$I$455,$A61, HCBSCompliance!$D$2:$D$455, "*950*", HCBSCompliance!$G$2:$G$455,"*Submitted*", HCBSCompliance!$CY$2:$CY$455,"*Partially*")+ COUNTIFS(HCBSCompliance!$I$2:$I$455,$A61, HCBSCompliance!$D$2:$D$455, "*950*", HCBSCompliance!$G$2:$G$455,"*Completed*", HCBSCompliance!$CY$2:$CY$455,"*No*")+ COUNTIFS(HCBSCompliance!$I$2:$I$455,$A61, HCBSCompliance!$D$2:$D$455, "*950*", HCBSCompliance!$G$2:$G$455,"*Submitted*", HCBSCompliance!$CY$2:$CY$455,"*No*")</f>
        <v>0</v>
      </c>
      <c r="M61" s="55">
        <f>COUNTIFS(HCBSCompliance!$I$2:$I$455,$A61, HCBSCompliance!$D$2:$D$455, "*950*", HCBSCompliance!$G$2:$G$455,"*Completed*", HCBSCompliance!$DI$2:$DI$455,"*Partially*")+ COUNTIFS(HCBSCompliance!$I$2:$I$455,$A61, HCBSCompliance!$D$2:$D$455, "*950*", HCBSCompliance!$G$2:$G$455,"*Submitted*", HCBSCompliance!$DI$2:$DI$455,"*Partially*")+ COUNTIFS(HCBSCompliance!$I$2:$I$455,$A61, HCBSCompliance!$D$2:$D$455, "*950*", HCBSCompliance!$G$2:$G$455,"*Completed*", HCBSCompliance!$DI$2:$DI$455,"*No*")+ COUNTIFS(HCBSCompliance!$I$2:$I$455,$A61, HCBSCompliance!$D$2:$D$455, "*950*", HCBSCompliance!$G$2:$G$455,"*Submitted*", HCBSCompliance!$DI$2:$DI$455,"*No*")</f>
        <v>0</v>
      </c>
    </row>
    <row r="62" spans="1:64" hidden="1" x14ac:dyDescent="0.2">
      <c r="A62" s="54" t="s">
        <v>207</v>
      </c>
      <c r="B62" s="55">
        <f>COUNTIFS(HCBSCompliance!$I$2:$I$455,$A62, HCBSCompliance!$D$2:$D$455, "*950*")</f>
        <v>0</v>
      </c>
      <c r="C62" s="55">
        <f>COUNTIFS(HCBSCompliance!$I$2:$I$455,$A62, HCBSCompliance!$D$2:$D$455, "*950*", HCBSCompliance!$G$2:$G$455,"*Completed*")  +COUNTIFS(HCBSCompliance!$I$2:$I$455,$A62, HCBSCompliance!$D$2:$D$455, "*950*", HCBSCompliance!$G$2:$G$455,"*Submitted*")</f>
        <v>0</v>
      </c>
      <c r="D62" s="56" t="str">
        <f t="shared" si="3"/>
        <v>n/a</v>
      </c>
      <c r="E62" s="56" t="str">
        <f>IFERROR((COUNTIFS(HCBSCompliance!$I$2:$I$455,$A62, HCBSCompliance!$D$2:$D$455, "*950*", HCBSCompliance!$FA$2:$FA$455,"*no*", HCBSCompliance!$G$2:$G$455, "*Completed*") + COUNTIFS(HCBSCompliance!$I$2:$I$455,$A62, HCBSCompliance!$D$2:$D$455, "*950*", HCBSCompliance!$FA$2:$FA$455,"*no*", HCBSCompliance!$G$2:$G$455, "*Submitted*") ) / $C62, "n/a")</f>
        <v>n/a</v>
      </c>
      <c r="F62" s="56" t="str">
        <f>IFERROR((COUNTIFS(HCBSCompliance!$I$2:$I$455,$A62, HCBSCompliance!$D$2:$D$455, "*950*", HCBSCompliance!$FA$2:$FA$455,"*yes*", HCBSCompliance!$G$2:$G$455, "*Completed*") + COUNTIFS(HCBSCompliance!$I$2:$I$455,$A62, HCBSCompliance!$D$2:$D$455, "*950*", HCBSCompliance!$FA$2:$FA$455,"*yes*", HCBSCompliance!$G$2:$G$455, "*Submitted*") ) / $C62, "n/a")</f>
        <v>n/a</v>
      </c>
      <c r="G62" s="60" t="str">
        <f>IFERROR((COUNTIFS(HCBSCompliance!$D$2:$D$455, "*950*", HCBSCompliance!$I$2:$I$455, $A62, HCBSCompliance!$G$2:$G$455, "*Completed*", HCBSCompliance!$FE$2:$FE$455, "TRUE") + COUNTIFS(HCBSCompliance!$D$2:$D$455, "*950*", HCBSCompliance!$I$2:$I$455, $A62, HCBSCompliance!$G$2:$G$455, "*Submitted*", HCBSCompliance!$FE$2:$FE$455, "TRUE"))    /  $C62, "n/a")</f>
        <v>n/a</v>
      </c>
      <c r="H62" s="60"/>
      <c r="I62" s="55">
        <f>COUNTIFS(HCBSCompliance!$I$2:$I$455,$A62, HCBSCompliance!$D$2:$D$455, "*950*", HCBSCompliance!$G$2:$G$455,"*Completed*", HCBSCompliance!$BC$2:$BC$455,"*Partially*")+ COUNTIFS(HCBSCompliance!$I$2:$I$455,$A62, HCBSCompliance!$D$2:$D$455, "*950*", HCBSCompliance!$G$2:$G$455,"*Submitted*", HCBSCompliance!$BC$2:$BC$455,"*Partially*")+ COUNTIFS(HCBSCompliance!$I$2:$I$455,$A62, HCBSCompliance!$D$2:$D$455, "*950*", HCBSCompliance!$G$2:$G$455,"*Completed*", HCBSCompliance!$BC$2:$BC$455,"*NotMet*")+ COUNTIFS(HCBSCompliance!$I$2:$I$455,$A62, HCBSCompliance!$D$2:$D$455, "*950*", HCBSCompliance!$G$2:$G$455,"*Submitted*", HCBSCompliance!$BC$2:$BC$455,"*NotMet*")</f>
        <v>0</v>
      </c>
      <c r="J62" s="55">
        <f>COUNTIFS(HCBSCompliance!$I$2:$I$455,$A62, HCBSCompliance!$D$2:$D$455, "*950*", HCBSCompliance!$G$2:$G$455,"*Completed*", HCBSCompliance!$BI$2:$BI$455,"*Partially*")+ COUNTIFS(HCBSCompliance!$I$2:$I$455,$A62, HCBSCompliance!$D$2:$D$455, "*950*", HCBSCompliance!$G$2:$G$455,"*Submitted*", HCBSCompliance!$BI$2:$BI$455,"*Partially*")+ COUNTIFS(HCBSCompliance!$I$2:$I$455,$A62, HCBSCompliance!$D$2:$D$455, "*950*", HCBSCompliance!$G$2:$G$455,"*Completed*", HCBSCompliance!$BI$2:$BI$455,"*No*")+ COUNTIFS(HCBSCompliance!$I$2:$I$455,$A62, HCBSCompliance!$D$2:$D$455, "*950*", HCBSCompliance!$G$2:$G$455,"*Submitted*", HCBSCompliance!$BI$2:$BI$455,"*No*")</f>
        <v>0</v>
      </c>
      <c r="K62" s="55">
        <f>COUNTIFS(HCBSCompliance!$I$2:$I$455,$A62, HCBSCompliance!$D$2:$D$455, "*950*", HCBSCompliance!$G$2:$G$455,"*Completed*", HCBSCompliance!$CK$2:$CK$455,"*Partially*")+ COUNTIFS(HCBSCompliance!$I$2:$I$455,$A62, HCBSCompliance!$D$2:$D$455, "*950*", HCBSCompliance!$G$2:$G$455,"*Submitted*", HCBSCompliance!$CK$2:$CK$455,"*Partially*")+ COUNTIFS(HCBSCompliance!$I$2:$I$455,$A62, HCBSCompliance!$D$2:$D$455, "*950*", HCBSCompliance!$G$2:$G$455,"*Completed*", HCBSCompliance!$CK$2:$CK$455,"*No*")+ COUNTIFS(HCBSCompliance!$I$2:$I$455,$A62, HCBSCompliance!$D$2:$D$455, "*950*", HCBSCompliance!$G$2:$G$455,"*Submitted*", HCBSCompliance!$CK$2:$CK$455,"*No*")</f>
        <v>0</v>
      </c>
      <c r="L62" s="55">
        <f>COUNTIFS(HCBSCompliance!$I$2:$I$455,$A62, HCBSCompliance!$D$2:$D$455, "*950*", HCBSCompliance!$G$2:$G$455,"*Completed*", HCBSCompliance!$CY$2:$CY$455,"*Partially*")+ COUNTIFS(HCBSCompliance!$I$2:$I$455,$A62, HCBSCompliance!$D$2:$D$455, "*950*", HCBSCompliance!$G$2:$G$455,"*Submitted*", HCBSCompliance!$CY$2:$CY$455,"*Partially*")+ COUNTIFS(HCBSCompliance!$I$2:$I$455,$A62, HCBSCompliance!$D$2:$D$455, "*950*", HCBSCompliance!$G$2:$G$455,"*Completed*", HCBSCompliance!$CY$2:$CY$455,"*No*")+ COUNTIFS(HCBSCompliance!$I$2:$I$455,$A62, HCBSCompliance!$D$2:$D$455, "*950*", HCBSCompliance!$G$2:$G$455,"*Submitted*", HCBSCompliance!$CY$2:$CY$455,"*No*")</f>
        <v>0</v>
      </c>
      <c r="M62" s="55">
        <f>COUNTIFS(HCBSCompliance!$I$2:$I$455,$A62, HCBSCompliance!$D$2:$D$455, "*950*", HCBSCompliance!$G$2:$G$455,"*Completed*", HCBSCompliance!$DI$2:$DI$455,"*Partially*")+ COUNTIFS(HCBSCompliance!$I$2:$I$455,$A62, HCBSCompliance!$D$2:$D$455, "*950*", HCBSCompliance!$G$2:$G$455,"*Submitted*", HCBSCompliance!$DI$2:$DI$455,"*Partially*")+ COUNTIFS(HCBSCompliance!$I$2:$I$455,$A62, HCBSCompliance!$D$2:$D$455, "*950*", HCBSCompliance!$G$2:$G$455,"*Completed*", HCBSCompliance!$DI$2:$DI$455,"*No*")+ COUNTIFS(HCBSCompliance!$I$2:$I$455,$A62, HCBSCompliance!$D$2:$D$455, "*950*", HCBSCompliance!$G$2:$G$455,"*Submitted*", HCBSCompliance!$DI$2:$DI$455,"*No*")</f>
        <v>0</v>
      </c>
    </row>
    <row r="63" spans="1:64" hidden="1" x14ac:dyDescent="0.2">
      <c r="A63" s="54" t="s">
        <v>248</v>
      </c>
      <c r="B63" s="55">
        <f>COUNTIFS(HCBSCompliance!$I$2:$I$455,$A63, HCBSCompliance!$D$2:$D$455, "*950*")</f>
        <v>0</v>
      </c>
      <c r="C63" s="55">
        <f>COUNTIFS(HCBSCompliance!$I$2:$I$455,$A63, HCBSCompliance!$D$2:$D$455, "*950*", HCBSCompliance!$G$2:$G$455,"*Completed*")  +COUNTIFS(HCBSCompliance!$I$2:$I$455,$A63, HCBSCompliance!$D$2:$D$455, "*950*", HCBSCompliance!$G$2:$G$455,"*Submitted*")</f>
        <v>0</v>
      </c>
      <c r="D63" s="56" t="str">
        <f t="shared" si="3"/>
        <v>n/a</v>
      </c>
      <c r="E63" s="56" t="str">
        <f>IFERROR((COUNTIFS(HCBSCompliance!$I$2:$I$455,$A63, HCBSCompliance!$D$2:$D$455, "*950*", HCBSCompliance!$FA$2:$FA$455,"*no*", HCBSCompliance!$G$2:$G$455, "*Completed*") + COUNTIFS(HCBSCompliance!$I$2:$I$455,$A63, HCBSCompliance!$D$2:$D$455, "*950*", HCBSCompliance!$FA$2:$FA$455,"*no*", HCBSCompliance!$G$2:$G$455, "*Submitted*") ) / $C63, "n/a")</f>
        <v>n/a</v>
      </c>
      <c r="F63" s="56" t="str">
        <f>IFERROR((COUNTIFS(HCBSCompliance!$I$2:$I$455,$A63, HCBSCompliance!$D$2:$D$455, "*950*", HCBSCompliance!$FA$2:$FA$455,"*yes*", HCBSCompliance!$G$2:$G$455, "*Completed*") + COUNTIFS(HCBSCompliance!$I$2:$I$455,$A63, HCBSCompliance!$D$2:$D$455, "*950*", HCBSCompliance!$FA$2:$FA$455,"*yes*", HCBSCompliance!$G$2:$G$455, "*Submitted*") ) / $C63, "n/a")</f>
        <v>n/a</v>
      </c>
      <c r="G63" s="60" t="str">
        <f>IFERROR((COUNTIFS(HCBSCompliance!$D$2:$D$455, "*950*", HCBSCompliance!$I$2:$I$455, $A63, HCBSCompliance!$G$2:$G$455, "*Completed*", HCBSCompliance!$FE$2:$FE$455, "TRUE") + COUNTIFS(HCBSCompliance!$D$2:$D$455, "*950*", HCBSCompliance!$I$2:$I$455, $A63, HCBSCompliance!$G$2:$G$455, "*Submitted*", HCBSCompliance!$FE$2:$FE$455, "TRUE"))    /  $C63, "n/a")</f>
        <v>n/a</v>
      </c>
      <c r="H63" s="60"/>
      <c r="I63" s="55">
        <f>COUNTIFS(HCBSCompliance!$I$2:$I$455,$A63, HCBSCompliance!$D$2:$D$455, "*950*", HCBSCompliance!$G$2:$G$455,"*Completed*", HCBSCompliance!$BC$2:$BC$455,"*Partially*")+ COUNTIFS(HCBSCompliance!$I$2:$I$455,$A63, HCBSCompliance!$D$2:$D$455, "*950*", HCBSCompliance!$G$2:$G$455,"*Submitted*", HCBSCompliance!$BC$2:$BC$455,"*Partially*")+ COUNTIFS(HCBSCompliance!$I$2:$I$455,$A63, HCBSCompliance!$D$2:$D$455, "*950*", HCBSCompliance!$G$2:$G$455,"*Completed*", HCBSCompliance!$BC$2:$BC$455,"*NotMet*")+ COUNTIFS(HCBSCompliance!$I$2:$I$455,$A63, HCBSCompliance!$D$2:$D$455, "*950*", HCBSCompliance!$G$2:$G$455,"*Submitted*", HCBSCompliance!$BC$2:$BC$455,"*NotMet*")</f>
        <v>0</v>
      </c>
      <c r="J63" s="55">
        <f>COUNTIFS(HCBSCompliance!$I$2:$I$455,$A63, HCBSCompliance!$D$2:$D$455, "*950*", HCBSCompliance!$G$2:$G$455,"*Completed*", HCBSCompliance!$BI$2:$BI$455,"*Partially*")+ COUNTIFS(HCBSCompliance!$I$2:$I$455,$A63, HCBSCompliance!$D$2:$D$455, "*950*", HCBSCompliance!$G$2:$G$455,"*Submitted*", HCBSCompliance!$BI$2:$BI$455,"*Partially*")+ COUNTIFS(HCBSCompliance!$I$2:$I$455,$A63, HCBSCompliance!$D$2:$D$455, "*950*", HCBSCompliance!$G$2:$G$455,"*Completed*", HCBSCompliance!$BI$2:$BI$455,"*No*")+ COUNTIFS(HCBSCompliance!$I$2:$I$455,$A63, HCBSCompliance!$D$2:$D$455, "*950*", HCBSCompliance!$G$2:$G$455,"*Submitted*", HCBSCompliance!$BI$2:$BI$455,"*No*")</f>
        <v>0</v>
      </c>
      <c r="K63" s="55">
        <f>COUNTIFS(HCBSCompliance!$I$2:$I$455,$A63, HCBSCompliance!$D$2:$D$455, "*950*", HCBSCompliance!$G$2:$G$455,"*Completed*", HCBSCompliance!$CK$2:$CK$455,"*Partially*")+ COUNTIFS(HCBSCompliance!$I$2:$I$455,$A63, HCBSCompliance!$D$2:$D$455, "*950*", HCBSCompliance!$G$2:$G$455,"*Submitted*", HCBSCompliance!$CK$2:$CK$455,"*Partially*")+ COUNTIFS(HCBSCompliance!$I$2:$I$455,$A63, HCBSCompliance!$D$2:$D$455, "*950*", HCBSCompliance!$G$2:$G$455,"*Completed*", HCBSCompliance!$CK$2:$CK$455,"*No*")+ COUNTIFS(HCBSCompliance!$I$2:$I$455,$A63, HCBSCompliance!$D$2:$D$455, "*950*", HCBSCompliance!$G$2:$G$455,"*Submitted*", HCBSCompliance!$CK$2:$CK$455,"*No*")</f>
        <v>0</v>
      </c>
      <c r="L63" s="55">
        <f>COUNTIFS(HCBSCompliance!$I$2:$I$455,$A63, HCBSCompliance!$D$2:$D$455, "*950*", HCBSCompliance!$G$2:$G$455,"*Completed*", HCBSCompliance!$CY$2:$CY$455,"*Partially*")+ COUNTIFS(HCBSCompliance!$I$2:$I$455,$A63, HCBSCompliance!$D$2:$D$455, "*950*", HCBSCompliance!$G$2:$G$455,"*Submitted*", HCBSCompliance!$CY$2:$CY$455,"*Partially*")+ COUNTIFS(HCBSCompliance!$I$2:$I$455,$A63, HCBSCompliance!$D$2:$D$455, "*950*", HCBSCompliance!$G$2:$G$455,"*Completed*", HCBSCompliance!$CY$2:$CY$455,"*No*")+ COUNTIFS(HCBSCompliance!$I$2:$I$455,$A63, HCBSCompliance!$D$2:$D$455, "*950*", HCBSCompliance!$G$2:$G$455,"*Submitted*", HCBSCompliance!$CY$2:$CY$455,"*No*")</f>
        <v>0</v>
      </c>
      <c r="M63" s="55">
        <f>COUNTIFS(HCBSCompliance!$I$2:$I$455,$A63, HCBSCompliance!$D$2:$D$455, "*950*", HCBSCompliance!$G$2:$G$455,"*Completed*", HCBSCompliance!$DI$2:$DI$455,"*Partially*")+ COUNTIFS(HCBSCompliance!$I$2:$I$455,$A63, HCBSCompliance!$D$2:$D$455, "*950*", HCBSCompliance!$G$2:$G$455,"*Submitted*", HCBSCompliance!$DI$2:$DI$455,"*Partially*")+ COUNTIFS(HCBSCompliance!$I$2:$I$455,$A63, HCBSCompliance!$D$2:$D$455, "*950*", HCBSCompliance!$G$2:$G$455,"*Completed*", HCBSCompliance!$DI$2:$DI$455,"*No*")+ COUNTIFS(HCBSCompliance!$I$2:$I$455,$A63, HCBSCompliance!$D$2:$D$455, "*950*", HCBSCompliance!$G$2:$G$455,"*Submitted*", HCBSCompliance!$DI$2:$DI$455,"*No*")</f>
        <v>0</v>
      </c>
    </row>
    <row r="64" spans="1:64" hidden="1" x14ac:dyDescent="0.2">
      <c r="A64" s="54" t="s">
        <v>309</v>
      </c>
      <c r="B64" s="55">
        <f>COUNTIFS(HCBSCompliance!$I$2:$I$455,$A64, HCBSCompliance!$D$2:$D$455, "*950*")</f>
        <v>0</v>
      </c>
      <c r="C64" s="55">
        <f>COUNTIFS(HCBSCompliance!$I$2:$I$455,$A64, HCBSCompliance!$D$2:$D$455, "*950*", HCBSCompliance!$G$2:$G$455,"*Completed*")  +COUNTIFS(HCBSCompliance!$I$2:$I$455,$A64, HCBSCompliance!$D$2:$D$455, "*950*", HCBSCompliance!$G$2:$G$455,"*Submitted*")</f>
        <v>0</v>
      </c>
      <c r="D64" s="56" t="str">
        <f t="shared" si="3"/>
        <v>n/a</v>
      </c>
      <c r="E64" s="56" t="str">
        <f>IFERROR((COUNTIFS(HCBSCompliance!$I$2:$I$455,$A64, HCBSCompliance!$D$2:$D$455, "*950*", HCBSCompliance!$FA$2:$FA$455,"*no*", HCBSCompliance!$G$2:$G$455, "*Completed*") + COUNTIFS(HCBSCompliance!$I$2:$I$455,$A64, HCBSCompliance!$D$2:$D$455, "*950*", HCBSCompliance!$FA$2:$FA$455,"*no*", HCBSCompliance!$G$2:$G$455, "*Submitted*") ) / $C64, "n/a")</f>
        <v>n/a</v>
      </c>
      <c r="F64" s="56" t="str">
        <f>IFERROR((COUNTIFS(HCBSCompliance!$I$2:$I$455,$A64, HCBSCompliance!$D$2:$D$455, "*950*", HCBSCompliance!$FA$2:$FA$455,"*yes*", HCBSCompliance!$G$2:$G$455, "*Completed*") + COUNTIFS(HCBSCompliance!$I$2:$I$455,$A64, HCBSCompliance!$D$2:$D$455, "*950*", HCBSCompliance!$FA$2:$FA$455,"*yes*", HCBSCompliance!$G$2:$G$455, "*Submitted*") ) / $C64, "n/a")</f>
        <v>n/a</v>
      </c>
      <c r="G64" s="60" t="str">
        <f>IFERROR((COUNTIFS(HCBSCompliance!$D$2:$D$455, "*950*", HCBSCompliance!$I$2:$I$455, $A64, HCBSCompliance!$G$2:$G$455, "*Completed*", HCBSCompliance!$FE$2:$FE$455, "TRUE") + COUNTIFS(HCBSCompliance!$D$2:$D$455, "*950*", HCBSCompliance!$I$2:$I$455, $A64, HCBSCompliance!$G$2:$G$455, "*Submitted*", HCBSCompliance!$FE$2:$FE$455, "TRUE"))    /  $C64, "n/a")</f>
        <v>n/a</v>
      </c>
      <c r="H64" s="60"/>
      <c r="I64" s="55">
        <f>COUNTIFS(HCBSCompliance!$I$2:$I$455,$A64, HCBSCompliance!$D$2:$D$455, "*950*", HCBSCompliance!$G$2:$G$455,"*Completed*", HCBSCompliance!$BC$2:$BC$455,"*Partially*")+ COUNTIFS(HCBSCompliance!$I$2:$I$455,$A64, HCBSCompliance!$D$2:$D$455, "*950*", HCBSCompliance!$G$2:$G$455,"*Submitted*", HCBSCompliance!$BC$2:$BC$455,"*Partially*")+ COUNTIFS(HCBSCompliance!$I$2:$I$455,$A64, HCBSCompliance!$D$2:$D$455, "*950*", HCBSCompliance!$G$2:$G$455,"*Completed*", HCBSCompliance!$BC$2:$BC$455,"*NotMet*")+ COUNTIFS(HCBSCompliance!$I$2:$I$455,$A64, HCBSCompliance!$D$2:$D$455, "*950*", HCBSCompliance!$G$2:$G$455,"*Submitted*", HCBSCompliance!$BC$2:$BC$455,"*NotMet*")</f>
        <v>0</v>
      </c>
      <c r="J64" s="55">
        <f>COUNTIFS(HCBSCompliance!$I$2:$I$455,$A64, HCBSCompliance!$D$2:$D$455, "*950*", HCBSCompliance!$G$2:$G$455,"*Completed*", HCBSCompliance!$BI$2:$BI$455,"*Partially*")+ COUNTIFS(HCBSCompliance!$I$2:$I$455,$A64, HCBSCompliance!$D$2:$D$455, "*950*", HCBSCompliance!$G$2:$G$455,"*Submitted*", HCBSCompliance!$BI$2:$BI$455,"*Partially*")+ COUNTIFS(HCBSCompliance!$I$2:$I$455,$A64, HCBSCompliance!$D$2:$D$455, "*950*", HCBSCompliance!$G$2:$G$455,"*Completed*", HCBSCompliance!$BI$2:$BI$455,"*No*")+ COUNTIFS(HCBSCompliance!$I$2:$I$455,$A64, HCBSCompliance!$D$2:$D$455, "*950*", HCBSCompliance!$G$2:$G$455,"*Submitted*", HCBSCompliance!$BI$2:$BI$455,"*No*")</f>
        <v>0</v>
      </c>
      <c r="K64" s="55">
        <f>COUNTIFS(HCBSCompliance!$I$2:$I$455,$A64, HCBSCompliance!$D$2:$D$455, "*950*", HCBSCompliance!$G$2:$G$455,"*Completed*", HCBSCompliance!$CK$2:$CK$455,"*Partially*")+ COUNTIFS(HCBSCompliance!$I$2:$I$455,$A64, HCBSCompliance!$D$2:$D$455, "*950*", HCBSCompliance!$G$2:$G$455,"*Submitted*", HCBSCompliance!$CK$2:$CK$455,"*Partially*")+ COUNTIFS(HCBSCompliance!$I$2:$I$455,$A64, HCBSCompliance!$D$2:$D$455, "*950*", HCBSCompliance!$G$2:$G$455,"*Completed*", HCBSCompliance!$CK$2:$CK$455,"*No*")+ COUNTIFS(HCBSCompliance!$I$2:$I$455,$A64, HCBSCompliance!$D$2:$D$455, "*950*", HCBSCompliance!$G$2:$G$455,"*Submitted*", HCBSCompliance!$CK$2:$CK$455,"*No*")</f>
        <v>0</v>
      </c>
      <c r="L64" s="55">
        <f>COUNTIFS(HCBSCompliance!$I$2:$I$455,$A64, HCBSCompliance!$D$2:$D$455, "*950*", HCBSCompliance!$G$2:$G$455,"*Completed*", HCBSCompliance!$CY$2:$CY$455,"*Partially*")+ COUNTIFS(HCBSCompliance!$I$2:$I$455,$A64, HCBSCompliance!$D$2:$D$455, "*950*", HCBSCompliance!$G$2:$G$455,"*Submitted*", HCBSCompliance!$CY$2:$CY$455,"*Partially*")+ COUNTIFS(HCBSCompliance!$I$2:$I$455,$A64, HCBSCompliance!$D$2:$D$455, "*950*", HCBSCompliance!$G$2:$G$455,"*Completed*", HCBSCompliance!$CY$2:$CY$455,"*No*")+ COUNTIFS(HCBSCompliance!$I$2:$I$455,$A64, HCBSCompliance!$D$2:$D$455, "*950*", HCBSCompliance!$G$2:$G$455,"*Submitted*", HCBSCompliance!$CY$2:$CY$455,"*No*")</f>
        <v>0</v>
      </c>
      <c r="M64" s="55">
        <f>COUNTIFS(HCBSCompliance!$I$2:$I$455,$A64, HCBSCompliance!$D$2:$D$455, "*950*", HCBSCompliance!$G$2:$G$455,"*Completed*", HCBSCompliance!$DI$2:$DI$455,"*Partially*")+ COUNTIFS(HCBSCompliance!$I$2:$I$455,$A64, HCBSCompliance!$D$2:$D$455, "*950*", HCBSCompliance!$G$2:$G$455,"*Submitted*", HCBSCompliance!$DI$2:$DI$455,"*Partially*")+ COUNTIFS(HCBSCompliance!$I$2:$I$455,$A64, HCBSCompliance!$D$2:$D$455, "*950*", HCBSCompliance!$G$2:$G$455,"*Completed*", HCBSCompliance!$DI$2:$DI$455,"*No*")+ COUNTIFS(HCBSCompliance!$I$2:$I$455,$A64, HCBSCompliance!$D$2:$D$455, "*950*", HCBSCompliance!$G$2:$G$455,"*Submitted*", HCBSCompliance!$DI$2:$DI$455,"*No*")</f>
        <v>0</v>
      </c>
    </row>
    <row r="65" spans="1:13" hidden="1" x14ac:dyDescent="0.2">
      <c r="A65" s="54" t="s">
        <v>274</v>
      </c>
      <c r="B65" s="55">
        <f>COUNTIFS(HCBSCompliance!$I$2:$I$455,$A65, HCBSCompliance!$D$2:$D$455, "*950*")</f>
        <v>0</v>
      </c>
      <c r="C65" s="55">
        <f>COUNTIFS(HCBSCompliance!$I$2:$I$455,$A65, HCBSCompliance!$D$2:$D$455, "*950*", HCBSCompliance!$G$2:$G$455,"*Completed*")  +COUNTIFS(HCBSCompliance!$I$2:$I$455,$A65, HCBSCompliance!$D$2:$D$455, "*950*", HCBSCompliance!$G$2:$G$455,"*Submitted*")</f>
        <v>0</v>
      </c>
      <c r="D65" s="56" t="str">
        <f t="shared" si="3"/>
        <v>n/a</v>
      </c>
      <c r="E65" s="56" t="str">
        <f>IFERROR((COUNTIFS(HCBSCompliance!$I$2:$I$455,$A65, HCBSCompliance!$D$2:$D$455, "*950*", HCBSCompliance!$FA$2:$FA$455,"*no*", HCBSCompliance!$G$2:$G$455, "*Completed*") + COUNTIFS(HCBSCompliance!$I$2:$I$455,$A65, HCBSCompliance!$D$2:$D$455, "*950*", HCBSCompliance!$FA$2:$FA$455,"*no*", HCBSCompliance!$G$2:$G$455, "*Submitted*") ) / $C65, "n/a")</f>
        <v>n/a</v>
      </c>
      <c r="F65" s="56" t="str">
        <f>IFERROR((COUNTIFS(HCBSCompliance!$I$2:$I$455,$A65, HCBSCompliance!$D$2:$D$455, "*950*", HCBSCompliance!$FA$2:$FA$455,"*yes*", HCBSCompliance!$G$2:$G$455, "*Completed*") + COUNTIFS(HCBSCompliance!$I$2:$I$455,$A65, HCBSCompliance!$D$2:$D$455, "*950*", HCBSCompliance!$FA$2:$FA$455,"*yes*", HCBSCompliance!$G$2:$G$455, "*Submitted*") ) / $C65, "n/a")</f>
        <v>n/a</v>
      </c>
      <c r="G65" s="60" t="str">
        <f>IFERROR((COUNTIFS(HCBSCompliance!$D$2:$D$455, "*950*", HCBSCompliance!$I$2:$I$455, $A65, HCBSCompliance!$G$2:$G$455, "*Completed*", HCBSCompliance!$FE$2:$FE$455, "TRUE") + COUNTIFS(HCBSCompliance!$D$2:$D$455, "*950*", HCBSCompliance!$I$2:$I$455, $A65, HCBSCompliance!$G$2:$G$455, "*Submitted*", HCBSCompliance!$FE$2:$FE$455, "TRUE"))    /  $C65, "n/a")</f>
        <v>n/a</v>
      </c>
      <c r="H65" s="60"/>
      <c r="I65" s="55">
        <f>COUNTIFS(HCBSCompliance!$I$2:$I$455,$A65, HCBSCompliance!$D$2:$D$455, "*950*", HCBSCompliance!$G$2:$G$455,"*Completed*", HCBSCompliance!$BC$2:$BC$455,"*Partially*")+ COUNTIFS(HCBSCompliance!$I$2:$I$455,$A65, HCBSCompliance!$D$2:$D$455, "*950*", HCBSCompliance!$G$2:$G$455,"*Submitted*", HCBSCompliance!$BC$2:$BC$455,"*Partially*")+ COUNTIFS(HCBSCompliance!$I$2:$I$455,$A65, HCBSCompliance!$D$2:$D$455, "*950*", HCBSCompliance!$G$2:$G$455,"*Completed*", HCBSCompliance!$BC$2:$BC$455,"*NotMet*")+ COUNTIFS(HCBSCompliance!$I$2:$I$455,$A65, HCBSCompliance!$D$2:$D$455, "*950*", HCBSCompliance!$G$2:$G$455,"*Submitted*", HCBSCompliance!$BC$2:$BC$455,"*NotMet*")</f>
        <v>0</v>
      </c>
      <c r="J65" s="55">
        <f>COUNTIFS(HCBSCompliance!$I$2:$I$455,$A65, HCBSCompliance!$D$2:$D$455, "*950*", HCBSCompliance!$G$2:$G$455,"*Completed*", HCBSCompliance!$BI$2:$BI$455,"*Partially*")+ COUNTIFS(HCBSCompliance!$I$2:$I$455,$A65, HCBSCompliance!$D$2:$D$455, "*950*", HCBSCompliance!$G$2:$G$455,"*Submitted*", HCBSCompliance!$BI$2:$BI$455,"*Partially*")+ COUNTIFS(HCBSCompliance!$I$2:$I$455,$A65, HCBSCompliance!$D$2:$D$455, "*950*", HCBSCompliance!$G$2:$G$455,"*Completed*", HCBSCompliance!$BI$2:$BI$455,"*No*")+ COUNTIFS(HCBSCompliance!$I$2:$I$455,$A65, HCBSCompliance!$D$2:$D$455, "*950*", HCBSCompliance!$G$2:$G$455,"*Submitted*", HCBSCompliance!$BI$2:$BI$455,"*No*")</f>
        <v>0</v>
      </c>
      <c r="K65" s="55">
        <f>COUNTIFS(HCBSCompliance!$I$2:$I$455,$A65, HCBSCompliance!$D$2:$D$455, "*950*", HCBSCompliance!$G$2:$G$455,"*Completed*", HCBSCompliance!$CK$2:$CK$455,"*Partially*")+ COUNTIFS(HCBSCompliance!$I$2:$I$455,$A65, HCBSCompliance!$D$2:$D$455, "*950*", HCBSCompliance!$G$2:$G$455,"*Submitted*", HCBSCompliance!$CK$2:$CK$455,"*Partially*")+ COUNTIFS(HCBSCompliance!$I$2:$I$455,$A65, HCBSCompliance!$D$2:$D$455, "*950*", HCBSCompliance!$G$2:$G$455,"*Completed*", HCBSCompliance!$CK$2:$CK$455,"*No*")+ COUNTIFS(HCBSCompliance!$I$2:$I$455,$A65, HCBSCompliance!$D$2:$D$455, "*950*", HCBSCompliance!$G$2:$G$455,"*Submitted*", HCBSCompliance!$CK$2:$CK$455,"*No*")</f>
        <v>0</v>
      </c>
      <c r="L65" s="55">
        <f>COUNTIFS(HCBSCompliance!$I$2:$I$455,$A65, HCBSCompliance!$D$2:$D$455, "*950*", HCBSCompliance!$G$2:$G$455,"*Completed*", HCBSCompliance!$CY$2:$CY$455,"*Partially*")+ COUNTIFS(HCBSCompliance!$I$2:$I$455,$A65, HCBSCompliance!$D$2:$D$455, "*950*", HCBSCompliance!$G$2:$G$455,"*Submitted*", HCBSCompliance!$CY$2:$CY$455,"*Partially*")+ COUNTIFS(HCBSCompliance!$I$2:$I$455,$A65, HCBSCompliance!$D$2:$D$455, "*950*", HCBSCompliance!$G$2:$G$455,"*Completed*", HCBSCompliance!$CY$2:$CY$455,"*No*")+ COUNTIFS(HCBSCompliance!$I$2:$I$455,$A65, HCBSCompliance!$D$2:$D$455, "*950*", HCBSCompliance!$G$2:$G$455,"*Submitted*", HCBSCompliance!$CY$2:$CY$455,"*No*")</f>
        <v>0</v>
      </c>
      <c r="M65" s="55">
        <f>COUNTIFS(HCBSCompliance!$I$2:$I$455,$A65, HCBSCompliance!$D$2:$D$455, "*950*", HCBSCompliance!$G$2:$G$455,"*Completed*", HCBSCompliance!$DI$2:$DI$455,"*Partially*")+ COUNTIFS(HCBSCompliance!$I$2:$I$455,$A65, HCBSCompliance!$D$2:$D$455, "*950*", HCBSCompliance!$G$2:$G$455,"*Submitted*", HCBSCompliance!$DI$2:$DI$455,"*Partially*")+ COUNTIFS(HCBSCompliance!$I$2:$I$455,$A65, HCBSCompliance!$D$2:$D$455, "*950*", HCBSCompliance!$G$2:$G$455,"*Completed*", HCBSCompliance!$DI$2:$DI$455,"*No*")+ COUNTIFS(HCBSCompliance!$I$2:$I$455,$A65, HCBSCompliance!$D$2:$D$455, "*950*", HCBSCompliance!$G$2:$G$455,"*Submitted*", HCBSCompliance!$DI$2:$DI$455,"*No*")</f>
        <v>0</v>
      </c>
    </row>
    <row r="66" spans="1:13" hidden="1" x14ac:dyDescent="0.2">
      <c r="A66" s="54" t="s">
        <v>185</v>
      </c>
      <c r="B66" s="55">
        <f>COUNTIFS(HCBSCompliance!$I$2:$I$455,$A66, HCBSCompliance!$D$2:$D$455, "*950*")</f>
        <v>0</v>
      </c>
      <c r="C66" s="55">
        <f>COUNTIFS(HCBSCompliance!$I$2:$I$455,$A66, HCBSCompliance!$D$2:$D$455, "*950*", HCBSCompliance!$G$2:$G$455,"*Completed*")  +COUNTIFS(HCBSCompliance!$I$2:$I$455,$A66, HCBSCompliance!$D$2:$D$455, "*950*", HCBSCompliance!$G$2:$G$455,"*Submitted*")</f>
        <v>0</v>
      </c>
      <c r="D66" s="56" t="str">
        <f t="shared" si="3"/>
        <v>n/a</v>
      </c>
      <c r="E66" s="56" t="str">
        <f>IFERROR((COUNTIFS(HCBSCompliance!$I$2:$I$455,$A66, HCBSCompliance!$D$2:$D$455, "*950*", HCBSCompliance!$FA$2:$FA$455,"*no*", HCBSCompliance!$G$2:$G$455, "*Completed*") + COUNTIFS(HCBSCompliance!$I$2:$I$455,$A66, HCBSCompliance!$D$2:$D$455, "*950*", HCBSCompliance!$FA$2:$FA$455,"*no*", HCBSCompliance!$G$2:$G$455, "*Submitted*") ) / $C66, "n/a")</f>
        <v>n/a</v>
      </c>
      <c r="F66" s="56" t="str">
        <f>IFERROR((COUNTIFS(HCBSCompliance!$I$2:$I$455,$A66, HCBSCompliance!$D$2:$D$455, "*950*", HCBSCompliance!$FA$2:$FA$455,"*yes*", HCBSCompliance!$G$2:$G$455, "*Completed*") + COUNTIFS(HCBSCompliance!$I$2:$I$455,$A66, HCBSCompliance!$D$2:$D$455, "*950*", HCBSCompliance!$FA$2:$FA$455,"*yes*", HCBSCompliance!$G$2:$G$455, "*Submitted*") ) / $C66, "n/a")</f>
        <v>n/a</v>
      </c>
      <c r="G66" s="60" t="str">
        <f>IFERROR((COUNTIFS(HCBSCompliance!$D$2:$D$455, "*950*", HCBSCompliance!$I$2:$I$455, $A66, HCBSCompliance!$G$2:$G$455, "*Completed*", HCBSCompliance!$FE$2:$FE$455, "TRUE") + COUNTIFS(HCBSCompliance!$D$2:$D$455, "*950*", HCBSCompliance!$I$2:$I$455, $A66, HCBSCompliance!$G$2:$G$455, "*Submitted*", HCBSCompliance!$FE$2:$FE$455, "TRUE"))    /  $C66, "n/a")</f>
        <v>n/a</v>
      </c>
      <c r="H66" s="60"/>
      <c r="I66" s="55">
        <f>COUNTIFS(HCBSCompliance!$I$2:$I$455,$A66, HCBSCompliance!$D$2:$D$455, "*950*", HCBSCompliance!$G$2:$G$455,"*Completed*", HCBSCompliance!$BC$2:$BC$455,"*Partially*")+ COUNTIFS(HCBSCompliance!$I$2:$I$455,$A66, HCBSCompliance!$D$2:$D$455, "*950*", HCBSCompliance!$G$2:$G$455,"*Submitted*", HCBSCompliance!$BC$2:$BC$455,"*Partially*")+ COUNTIFS(HCBSCompliance!$I$2:$I$455,$A66, HCBSCompliance!$D$2:$D$455, "*950*", HCBSCompliance!$G$2:$G$455,"*Completed*", HCBSCompliance!$BC$2:$BC$455,"*NotMet*")+ COUNTIFS(HCBSCompliance!$I$2:$I$455,$A66, HCBSCompliance!$D$2:$D$455, "*950*", HCBSCompliance!$G$2:$G$455,"*Submitted*", HCBSCompliance!$BC$2:$BC$455,"*NotMet*")</f>
        <v>0</v>
      </c>
      <c r="J66" s="55">
        <f>COUNTIFS(HCBSCompliance!$I$2:$I$455,$A66, HCBSCompliance!$D$2:$D$455, "*950*", HCBSCompliance!$G$2:$G$455,"*Completed*", HCBSCompliance!$BI$2:$BI$455,"*Partially*")+ COUNTIFS(HCBSCompliance!$I$2:$I$455,$A66, HCBSCompliance!$D$2:$D$455, "*950*", HCBSCompliance!$G$2:$G$455,"*Submitted*", HCBSCompliance!$BI$2:$BI$455,"*Partially*")+ COUNTIFS(HCBSCompliance!$I$2:$I$455,$A66, HCBSCompliance!$D$2:$D$455, "*950*", HCBSCompliance!$G$2:$G$455,"*Completed*", HCBSCompliance!$BI$2:$BI$455,"*No*")+ COUNTIFS(HCBSCompliance!$I$2:$I$455,$A66, HCBSCompliance!$D$2:$D$455, "*950*", HCBSCompliance!$G$2:$G$455,"*Submitted*", HCBSCompliance!$BI$2:$BI$455,"*No*")</f>
        <v>0</v>
      </c>
      <c r="K66" s="55">
        <f>COUNTIFS(HCBSCompliance!$I$2:$I$455,$A66, HCBSCompliance!$D$2:$D$455, "*950*", HCBSCompliance!$G$2:$G$455,"*Completed*", HCBSCompliance!$CK$2:$CK$455,"*Partially*")+ COUNTIFS(HCBSCompliance!$I$2:$I$455,$A66, HCBSCompliance!$D$2:$D$455, "*950*", HCBSCompliance!$G$2:$G$455,"*Submitted*", HCBSCompliance!$CK$2:$CK$455,"*Partially*")+ COUNTIFS(HCBSCompliance!$I$2:$I$455,$A66, HCBSCompliance!$D$2:$D$455, "*950*", HCBSCompliance!$G$2:$G$455,"*Completed*", HCBSCompliance!$CK$2:$CK$455,"*No*")+ COUNTIFS(HCBSCompliance!$I$2:$I$455,$A66, HCBSCompliance!$D$2:$D$455, "*950*", HCBSCompliance!$G$2:$G$455,"*Submitted*", HCBSCompliance!$CK$2:$CK$455,"*No*")</f>
        <v>0</v>
      </c>
      <c r="L66" s="55">
        <f>COUNTIFS(HCBSCompliance!$I$2:$I$455,$A66, HCBSCompliance!$D$2:$D$455, "*950*", HCBSCompliance!$G$2:$G$455,"*Completed*", HCBSCompliance!$CY$2:$CY$455,"*Partially*")+ COUNTIFS(HCBSCompliance!$I$2:$I$455,$A66, HCBSCompliance!$D$2:$D$455, "*950*", HCBSCompliance!$G$2:$G$455,"*Submitted*", HCBSCompliance!$CY$2:$CY$455,"*Partially*")+ COUNTIFS(HCBSCompliance!$I$2:$I$455,$A66, HCBSCompliance!$D$2:$D$455, "*950*", HCBSCompliance!$G$2:$G$455,"*Completed*", HCBSCompliance!$CY$2:$CY$455,"*No*")+ COUNTIFS(HCBSCompliance!$I$2:$I$455,$A66, HCBSCompliance!$D$2:$D$455, "*950*", HCBSCompliance!$G$2:$G$455,"*Submitted*", HCBSCompliance!$CY$2:$CY$455,"*No*")</f>
        <v>0</v>
      </c>
      <c r="M66" s="55">
        <f>COUNTIFS(HCBSCompliance!$I$2:$I$455,$A66, HCBSCompliance!$D$2:$D$455, "*950*", HCBSCompliance!$G$2:$G$455,"*Completed*", HCBSCompliance!$DI$2:$DI$455,"*Partially*")+ COUNTIFS(HCBSCompliance!$I$2:$I$455,$A66, HCBSCompliance!$D$2:$D$455, "*950*", HCBSCompliance!$G$2:$G$455,"*Submitted*", HCBSCompliance!$DI$2:$DI$455,"*Partially*")+ COUNTIFS(HCBSCompliance!$I$2:$I$455,$A66, HCBSCompliance!$D$2:$D$455, "*950*", HCBSCompliance!$G$2:$G$455,"*Completed*", HCBSCompliance!$DI$2:$DI$455,"*No*")+ COUNTIFS(HCBSCompliance!$I$2:$I$455,$A66, HCBSCompliance!$D$2:$D$455, "*950*", HCBSCompliance!$G$2:$G$455,"*Submitted*", HCBSCompliance!$DI$2:$DI$455,"*No*")</f>
        <v>0</v>
      </c>
    </row>
    <row r="67" spans="1:13" hidden="1" x14ac:dyDescent="0.2">
      <c r="A67" s="54" t="s">
        <v>193</v>
      </c>
      <c r="B67" s="55">
        <f>COUNTIFS(HCBSCompliance!$I$2:$I$455,$A67, HCBSCompliance!$D$2:$D$455, "*950*")</f>
        <v>0</v>
      </c>
      <c r="C67" s="55">
        <f>COUNTIFS(HCBSCompliance!$I$2:$I$455,$A67, HCBSCompliance!$D$2:$D$455, "*950*", HCBSCompliance!$G$2:$G$455,"*Completed*")  +COUNTIFS(HCBSCompliance!$I$2:$I$455,$A67, HCBSCompliance!$D$2:$D$455, "*950*", HCBSCompliance!$G$2:$G$455,"*Submitted*")</f>
        <v>0</v>
      </c>
      <c r="D67" s="56" t="str">
        <f t="shared" si="3"/>
        <v>n/a</v>
      </c>
      <c r="E67" s="56" t="str">
        <f>IFERROR((COUNTIFS(HCBSCompliance!$I$2:$I$455,$A67, HCBSCompliance!$D$2:$D$455, "*950*", HCBSCompliance!$FA$2:$FA$455,"*no*", HCBSCompliance!$G$2:$G$455, "*Completed*") + COUNTIFS(HCBSCompliance!$I$2:$I$455,$A67, HCBSCompliance!$D$2:$D$455, "*950*", HCBSCompliance!$FA$2:$FA$455,"*no*", HCBSCompliance!$G$2:$G$455, "*Submitted*") ) / $C67, "n/a")</f>
        <v>n/a</v>
      </c>
      <c r="F67" s="56" t="str">
        <f>IFERROR((COUNTIFS(HCBSCompliance!$I$2:$I$455,$A67, HCBSCompliance!$D$2:$D$455, "*950*", HCBSCompliance!$FA$2:$FA$455,"*yes*", HCBSCompliance!$G$2:$G$455, "*Completed*") + COUNTIFS(HCBSCompliance!$I$2:$I$455,$A67, HCBSCompliance!$D$2:$D$455, "*950*", HCBSCompliance!$FA$2:$FA$455,"*yes*", HCBSCompliance!$G$2:$G$455, "*Submitted*") ) / $C67, "n/a")</f>
        <v>n/a</v>
      </c>
      <c r="G67" s="60" t="str">
        <f>IFERROR((COUNTIFS(HCBSCompliance!$D$2:$D$455, "*950*", HCBSCompliance!$I$2:$I$455, $A67, HCBSCompliance!$G$2:$G$455, "*Completed*", HCBSCompliance!$FE$2:$FE$455, "TRUE") + COUNTIFS(HCBSCompliance!$D$2:$D$455, "*950*", HCBSCompliance!$I$2:$I$455, $A67, HCBSCompliance!$G$2:$G$455, "*Submitted*", HCBSCompliance!$FE$2:$FE$455, "TRUE"))    /  $C67, "n/a")</f>
        <v>n/a</v>
      </c>
      <c r="H67" s="60"/>
      <c r="I67" s="55">
        <f>COUNTIFS(HCBSCompliance!$I$2:$I$455,$A67, HCBSCompliance!$D$2:$D$455, "*950*", HCBSCompliance!$G$2:$G$455,"*Completed*", HCBSCompliance!$BC$2:$BC$455,"*Partially*")+ COUNTIFS(HCBSCompliance!$I$2:$I$455,$A67, HCBSCompliance!$D$2:$D$455, "*950*", HCBSCompliance!$G$2:$G$455,"*Submitted*", HCBSCompliance!$BC$2:$BC$455,"*Partially*")+ COUNTIFS(HCBSCompliance!$I$2:$I$455,$A67, HCBSCompliance!$D$2:$D$455, "*950*", HCBSCompliance!$G$2:$G$455,"*Completed*", HCBSCompliance!$BC$2:$BC$455,"*NotMet*")+ COUNTIFS(HCBSCompliance!$I$2:$I$455,$A67, HCBSCompliance!$D$2:$D$455, "*950*", HCBSCompliance!$G$2:$G$455,"*Submitted*", HCBSCompliance!$BC$2:$BC$455,"*NotMet*")</f>
        <v>0</v>
      </c>
      <c r="J67" s="55">
        <f>COUNTIFS(HCBSCompliance!$I$2:$I$455,$A67, HCBSCompliance!$D$2:$D$455, "*950*", HCBSCompliance!$G$2:$G$455,"*Completed*", HCBSCompliance!$BI$2:$BI$455,"*Partially*")+ COUNTIFS(HCBSCompliance!$I$2:$I$455,$A67, HCBSCompliance!$D$2:$D$455, "*950*", HCBSCompliance!$G$2:$G$455,"*Submitted*", HCBSCompliance!$BI$2:$BI$455,"*Partially*")+ COUNTIFS(HCBSCompliance!$I$2:$I$455,$A67, HCBSCompliance!$D$2:$D$455, "*950*", HCBSCompliance!$G$2:$G$455,"*Completed*", HCBSCompliance!$BI$2:$BI$455,"*No*")+ COUNTIFS(HCBSCompliance!$I$2:$I$455,$A67, HCBSCompliance!$D$2:$D$455, "*950*", HCBSCompliance!$G$2:$G$455,"*Submitted*", HCBSCompliance!$BI$2:$BI$455,"*No*")</f>
        <v>0</v>
      </c>
      <c r="K67" s="55">
        <f>COUNTIFS(HCBSCompliance!$I$2:$I$455,$A67, HCBSCompliance!$D$2:$D$455, "*950*", HCBSCompliance!$G$2:$G$455,"*Completed*", HCBSCompliance!$CK$2:$CK$455,"*Partially*")+ COUNTIFS(HCBSCompliance!$I$2:$I$455,$A67, HCBSCompliance!$D$2:$D$455, "*950*", HCBSCompliance!$G$2:$G$455,"*Submitted*", HCBSCompliance!$CK$2:$CK$455,"*Partially*")+ COUNTIFS(HCBSCompliance!$I$2:$I$455,$A67, HCBSCompliance!$D$2:$D$455, "*950*", HCBSCompliance!$G$2:$G$455,"*Completed*", HCBSCompliance!$CK$2:$CK$455,"*No*")+ COUNTIFS(HCBSCompliance!$I$2:$I$455,$A67, HCBSCompliance!$D$2:$D$455, "*950*", HCBSCompliance!$G$2:$G$455,"*Submitted*", HCBSCompliance!$CK$2:$CK$455,"*No*")</f>
        <v>0</v>
      </c>
      <c r="L67" s="55">
        <f>COUNTIFS(HCBSCompliance!$I$2:$I$455,$A67, HCBSCompliance!$D$2:$D$455, "*950*", HCBSCompliance!$G$2:$G$455,"*Completed*", HCBSCompliance!$CY$2:$CY$455,"*Partially*")+ COUNTIFS(HCBSCompliance!$I$2:$I$455,$A67, HCBSCompliance!$D$2:$D$455, "*950*", HCBSCompliance!$G$2:$G$455,"*Submitted*", HCBSCompliance!$CY$2:$CY$455,"*Partially*")+ COUNTIFS(HCBSCompliance!$I$2:$I$455,$A67, HCBSCompliance!$D$2:$D$455, "*950*", HCBSCompliance!$G$2:$G$455,"*Completed*", HCBSCompliance!$CY$2:$CY$455,"*No*")+ COUNTIFS(HCBSCompliance!$I$2:$I$455,$A67, HCBSCompliance!$D$2:$D$455, "*950*", HCBSCompliance!$G$2:$G$455,"*Submitted*", HCBSCompliance!$CY$2:$CY$455,"*No*")</f>
        <v>0</v>
      </c>
      <c r="M67" s="55">
        <f>COUNTIFS(HCBSCompliance!$I$2:$I$455,$A67, HCBSCompliance!$D$2:$D$455, "*950*", HCBSCompliance!$G$2:$G$455,"*Completed*", HCBSCompliance!$DI$2:$DI$455,"*Partially*")+ COUNTIFS(HCBSCompliance!$I$2:$I$455,$A67, HCBSCompliance!$D$2:$D$455, "*950*", HCBSCompliance!$G$2:$G$455,"*Submitted*", HCBSCompliance!$DI$2:$DI$455,"*Partially*")+ COUNTIFS(HCBSCompliance!$I$2:$I$455,$A67, HCBSCompliance!$D$2:$D$455, "*950*", HCBSCompliance!$G$2:$G$455,"*Completed*", HCBSCompliance!$DI$2:$DI$455,"*No*")+ COUNTIFS(HCBSCompliance!$I$2:$I$455,$A67, HCBSCompliance!$D$2:$D$455, "*950*", HCBSCompliance!$G$2:$G$455,"*Submitted*", HCBSCompliance!$DI$2:$DI$455,"*No*")</f>
        <v>0</v>
      </c>
    </row>
    <row r="68" spans="1:13" hidden="1" x14ac:dyDescent="0.2">
      <c r="A68" s="54" t="s">
        <v>204</v>
      </c>
      <c r="B68" s="55">
        <f>COUNTIFS(HCBSCompliance!$I$2:$I$455,$A68, HCBSCompliance!$D$2:$D$455, "*950*")</f>
        <v>0</v>
      </c>
      <c r="C68" s="55">
        <f>COUNTIFS(HCBSCompliance!$I$2:$I$455,$A68, HCBSCompliance!$D$2:$D$455, "*950*", HCBSCompliance!$G$2:$G$455,"*Completed*")  +COUNTIFS(HCBSCompliance!$I$2:$I$455,$A68, HCBSCompliance!$D$2:$D$455, "*950*", HCBSCompliance!$G$2:$G$455,"*Submitted*")</f>
        <v>0</v>
      </c>
      <c r="D68" s="56" t="str">
        <f t="shared" si="3"/>
        <v>n/a</v>
      </c>
      <c r="E68" s="56" t="str">
        <f>IFERROR((COUNTIFS(HCBSCompliance!$I$2:$I$455,$A68, HCBSCompliance!$D$2:$D$455, "*950*", HCBSCompliance!$FA$2:$FA$455,"*no*", HCBSCompliance!$G$2:$G$455, "*Completed*") + COUNTIFS(HCBSCompliance!$I$2:$I$455,$A68, HCBSCompliance!$D$2:$D$455, "*950*", HCBSCompliance!$FA$2:$FA$455,"*no*", HCBSCompliance!$G$2:$G$455, "*Submitted*") ) / $C68, "n/a")</f>
        <v>n/a</v>
      </c>
      <c r="F68" s="56" t="str">
        <f>IFERROR((COUNTIFS(HCBSCompliance!$I$2:$I$455,$A68, HCBSCompliance!$D$2:$D$455, "*950*", HCBSCompliance!$FA$2:$FA$455,"*yes*", HCBSCompliance!$G$2:$G$455, "*Completed*") + COUNTIFS(HCBSCompliance!$I$2:$I$455,$A68, HCBSCompliance!$D$2:$D$455, "*950*", HCBSCompliance!$FA$2:$FA$455,"*yes*", HCBSCompliance!$G$2:$G$455, "*Submitted*") ) / $C68, "n/a")</f>
        <v>n/a</v>
      </c>
      <c r="G68" s="60" t="str">
        <f>IFERROR((COUNTIFS(HCBSCompliance!$D$2:$D$455, "*950*", HCBSCompliance!$I$2:$I$455, $A68, HCBSCompliance!$G$2:$G$455, "*Completed*", HCBSCompliance!$FE$2:$FE$455, "TRUE") + COUNTIFS(HCBSCompliance!$D$2:$D$455, "*950*", HCBSCompliance!$I$2:$I$455, $A68, HCBSCompliance!$G$2:$G$455, "*Submitted*", HCBSCompliance!$FE$2:$FE$455, "TRUE"))    /  $C68, "n/a")</f>
        <v>n/a</v>
      </c>
      <c r="H68" s="60"/>
      <c r="I68" s="55">
        <f>COUNTIFS(HCBSCompliance!$I$2:$I$455,$A68, HCBSCompliance!$D$2:$D$455, "*950*", HCBSCompliance!$G$2:$G$455,"*Completed*", HCBSCompliance!$BC$2:$BC$455,"*Partially*")+ COUNTIFS(HCBSCompliance!$I$2:$I$455,$A68, HCBSCompliance!$D$2:$D$455, "*950*", HCBSCompliance!$G$2:$G$455,"*Submitted*", HCBSCompliance!$BC$2:$BC$455,"*Partially*")+ COUNTIFS(HCBSCompliance!$I$2:$I$455,$A68, HCBSCompliance!$D$2:$D$455, "*950*", HCBSCompliance!$G$2:$G$455,"*Completed*", HCBSCompliance!$BC$2:$BC$455,"*NotMet*")+ COUNTIFS(HCBSCompliance!$I$2:$I$455,$A68, HCBSCompliance!$D$2:$D$455, "*950*", HCBSCompliance!$G$2:$G$455,"*Submitted*", HCBSCompliance!$BC$2:$BC$455,"*NotMet*")</f>
        <v>0</v>
      </c>
      <c r="J68" s="55">
        <f>COUNTIFS(HCBSCompliance!$I$2:$I$455,$A68, HCBSCompliance!$D$2:$D$455, "*950*", HCBSCompliance!$G$2:$G$455,"*Completed*", HCBSCompliance!$BI$2:$BI$455,"*Partially*")+ COUNTIFS(HCBSCompliance!$I$2:$I$455,$A68, HCBSCompliance!$D$2:$D$455, "*950*", HCBSCompliance!$G$2:$G$455,"*Submitted*", HCBSCompliance!$BI$2:$BI$455,"*Partially*")+ COUNTIFS(HCBSCompliance!$I$2:$I$455,$A68, HCBSCompliance!$D$2:$D$455, "*950*", HCBSCompliance!$G$2:$G$455,"*Completed*", HCBSCompliance!$BI$2:$BI$455,"*No*")+ COUNTIFS(HCBSCompliance!$I$2:$I$455,$A68, HCBSCompliance!$D$2:$D$455, "*950*", HCBSCompliance!$G$2:$G$455,"*Submitted*", HCBSCompliance!$BI$2:$BI$455,"*No*")</f>
        <v>0</v>
      </c>
      <c r="K68" s="55">
        <f>COUNTIFS(HCBSCompliance!$I$2:$I$455,$A68, HCBSCompliance!$D$2:$D$455, "*950*", HCBSCompliance!$G$2:$G$455,"*Completed*", HCBSCompliance!$CK$2:$CK$455,"*Partially*")+ COUNTIFS(HCBSCompliance!$I$2:$I$455,$A68, HCBSCompliance!$D$2:$D$455, "*950*", HCBSCompliance!$G$2:$G$455,"*Submitted*", HCBSCompliance!$CK$2:$CK$455,"*Partially*")+ COUNTIFS(HCBSCompliance!$I$2:$I$455,$A68, HCBSCompliance!$D$2:$D$455, "*950*", HCBSCompliance!$G$2:$G$455,"*Completed*", HCBSCompliance!$CK$2:$CK$455,"*No*")+ COUNTIFS(HCBSCompliance!$I$2:$I$455,$A68, HCBSCompliance!$D$2:$D$455, "*950*", HCBSCompliance!$G$2:$G$455,"*Submitted*", HCBSCompliance!$CK$2:$CK$455,"*No*")</f>
        <v>0</v>
      </c>
      <c r="L68" s="55">
        <f>COUNTIFS(HCBSCompliance!$I$2:$I$455,$A68, HCBSCompliance!$D$2:$D$455, "*950*", HCBSCompliance!$G$2:$G$455,"*Completed*", HCBSCompliance!$CY$2:$CY$455,"*Partially*")+ COUNTIFS(HCBSCompliance!$I$2:$I$455,$A68, HCBSCompliance!$D$2:$D$455, "*950*", HCBSCompliance!$G$2:$G$455,"*Submitted*", HCBSCompliance!$CY$2:$CY$455,"*Partially*")+ COUNTIFS(HCBSCompliance!$I$2:$I$455,$A68, HCBSCompliance!$D$2:$D$455, "*950*", HCBSCompliance!$G$2:$G$455,"*Completed*", HCBSCompliance!$CY$2:$CY$455,"*No*")+ COUNTIFS(HCBSCompliance!$I$2:$I$455,$A68, HCBSCompliance!$D$2:$D$455, "*950*", HCBSCompliance!$G$2:$G$455,"*Submitted*", HCBSCompliance!$CY$2:$CY$455,"*No*")</f>
        <v>0</v>
      </c>
      <c r="M68" s="55">
        <f>COUNTIFS(HCBSCompliance!$I$2:$I$455,$A68, HCBSCompliance!$D$2:$D$455, "*950*", HCBSCompliance!$G$2:$G$455,"*Completed*", HCBSCompliance!$DI$2:$DI$455,"*Partially*")+ COUNTIFS(HCBSCompliance!$I$2:$I$455,$A68, HCBSCompliance!$D$2:$D$455, "*950*", HCBSCompliance!$G$2:$G$455,"*Submitted*", HCBSCompliance!$DI$2:$DI$455,"*Partially*")+ COUNTIFS(HCBSCompliance!$I$2:$I$455,$A68, HCBSCompliance!$D$2:$D$455, "*950*", HCBSCompliance!$G$2:$G$455,"*Completed*", HCBSCompliance!$DI$2:$DI$455,"*No*")+ COUNTIFS(HCBSCompliance!$I$2:$I$455,$A68, HCBSCompliance!$D$2:$D$455, "*950*", HCBSCompliance!$G$2:$G$455,"*Submitted*", HCBSCompliance!$DI$2:$DI$455,"*No*")</f>
        <v>0</v>
      </c>
    </row>
    <row r="69" spans="1:13" hidden="1" x14ac:dyDescent="0.2">
      <c r="A69" s="54" t="s">
        <v>275</v>
      </c>
      <c r="B69" s="55">
        <f>COUNTIFS(HCBSCompliance!$I$2:$I$455,$A69, HCBSCompliance!$D$2:$D$455, "*950*")</f>
        <v>0</v>
      </c>
      <c r="C69" s="55">
        <f>COUNTIFS(HCBSCompliance!$I$2:$I$455,$A69, HCBSCompliance!$D$2:$D$455, "*950*", HCBSCompliance!$G$2:$G$455,"*Completed*")  +COUNTIFS(HCBSCompliance!$I$2:$I$455,$A69, HCBSCompliance!$D$2:$D$455, "*950*", HCBSCompliance!$G$2:$G$455,"*Submitted*")</f>
        <v>0</v>
      </c>
      <c r="D69" s="56" t="str">
        <f t="shared" si="3"/>
        <v>n/a</v>
      </c>
      <c r="E69" s="56" t="str">
        <f>IFERROR((COUNTIFS(HCBSCompliance!$I$2:$I$455,$A69, HCBSCompliance!$D$2:$D$455, "*950*", HCBSCompliance!$FA$2:$FA$455,"*no*", HCBSCompliance!$G$2:$G$455, "*Completed*") + COUNTIFS(HCBSCompliance!$I$2:$I$455,$A69, HCBSCompliance!$D$2:$D$455, "*950*", HCBSCompliance!$FA$2:$FA$455,"*no*", HCBSCompliance!$G$2:$G$455, "*Submitted*") ) / $C69, "n/a")</f>
        <v>n/a</v>
      </c>
      <c r="F69" s="56" t="str">
        <f>IFERROR((COUNTIFS(HCBSCompliance!$I$2:$I$455,$A69, HCBSCompliance!$D$2:$D$455, "*950*", HCBSCompliance!$FA$2:$FA$455,"*yes*", HCBSCompliance!$G$2:$G$455, "*Completed*") + COUNTIFS(HCBSCompliance!$I$2:$I$455,$A69, HCBSCompliance!$D$2:$D$455, "*950*", HCBSCompliance!$FA$2:$FA$455,"*yes*", HCBSCompliance!$G$2:$G$455, "*Submitted*") ) / $C69, "n/a")</f>
        <v>n/a</v>
      </c>
      <c r="G69" s="60" t="str">
        <f>IFERROR((COUNTIFS(HCBSCompliance!$D$2:$D$455, "*950*", HCBSCompliance!$I$2:$I$455, $A69, HCBSCompliance!$G$2:$G$455, "*Completed*", HCBSCompliance!$FE$2:$FE$455, "TRUE") + COUNTIFS(HCBSCompliance!$D$2:$D$455, "*950*", HCBSCompliance!$I$2:$I$455, $A69, HCBSCompliance!$G$2:$G$455, "*Submitted*", HCBSCompliance!$FE$2:$FE$455, "TRUE"))    /  $C69, "n/a")</f>
        <v>n/a</v>
      </c>
      <c r="H69" s="60"/>
      <c r="I69" s="55">
        <f>COUNTIFS(HCBSCompliance!$I$2:$I$455,$A69, HCBSCompliance!$D$2:$D$455, "*950*", HCBSCompliance!$G$2:$G$455,"*Completed*", HCBSCompliance!$BC$2:$BC$455,"*Partially*")+ COUNTIFS(HCBSCompliance!$I$2:$I$455,$A69, HCBSCompliance!$D$2:$D$455, "*950*", HCBSCompliance!$G$2:$G$455,"*Submitted*", HCBSCompliance!$BC$2:$BC$455,"*Partially*")+ COUNTIFS(HCBSCompliance!$I$2:$I$455,$A69, HCBSCompliance!$D$2:$D$455, "*950*", HCBSCompliance!$G$2:$G$455,"*Completed*", HCBSCompliance!$BC$2:$BC$455,"*NotMet*")+ COUNTIFS(HCBSCompliance!$I$2:$I$455,$A69, HCBSCompliance!$D$2:$D$455, "*950*", HCBSCompliance!$G$2:$G$455,"*Submitted*", HCBSCompliance!$BC$2:$BC$455,"*NotMet*")</f>
        <v>0</v>
      </c>
      <c r="J69" s="55">
        <f>COUNTIFS(HCBSCompliance!$I$2:$I$455,$A69, HCBSCompliance!$D$2:$D$455, "*950*", HCBSCompliance!$G$2:$G$455,"*Completed*", HCBSCompliance!$BI$2:$BI$455,"*Partially*")+ COUNTIFS(HCBSCompliance!$I$2:$I$455,$A69, HCBSCompliance!$D$2:$D$455, "*950*", HCBSCompliance!$G$2:$G$455,"*Submitted*", HCBSCompliance!$BI$2:$BI$455,"*Partially*")+ COUNTIFS(HCBSCompliance!$I$2:$I$455,$A69, HCBSCompliance!$D$2:$D$455, "*950*", HCBSCompliance!$G$2:$G$455,"*Completed*", HCBSCompliance!$BI$2:$BI$455,"*No*")+ COUNTIFS(HCBSCompliance!$I$2:$I$455,$A69, HCBSCompliance!$D$2:$D$455, "*950*", HCBSCompliance!$G$2:$G$455,"*Submitted*", HCBSCompliance!$BI$2:$BI$455,"*No*")</f>
        <v>0</v>
      </c>
      <c r="K69" s="55">
        <f>COUNTIFS(HCBSCompliance!$I$2:$I$455,$A69, HCBSCompliance!$D$2:$D$455, "*950*", HCBSCompliance!$G$2:$G$455,"*Completed*", HCBSCompliance!$CK$2:$CK$455,"*Partially*")+ COUNTIFS(HCBSCompliance!$I$2:$I$455,$A69, HCBSCompliance!$D$2:$D$455, "*950*", HCBSCompliance!$G$2:$G$455,"*Submitted*", HCBSCompliance!$CK$2:$CK$455,"*Partially*")+ COUNTIFS(HCBSCompliance!$I$2:$I$455,$A69, HCBSCompliance!$D$2:$D$455, "*950*", HCBSCompliance!$G$2:$G$455,"*Completed*", HCBSCompliance!$CK$2:$CK$455,"*No*")+ COUNTIFS(HCBSCompliance!$I$2:$I$455,$A69, HCBSCompliance!$D$2:$D$455, "*950*", HCBSCompliance!$G$2:$G$455,"*Submitted*", HCBSCompliance!$CK$2:$CK$455,"*No*")</f>
        <v>0</v>
      </c>
      <c r="L69" s="55">
        <f>COUNTIFS(HCBSCompliance!$I$2:$I$455,$A69, HCBSCompliance!$D$2:$D$455, "*950*", HCBSCompliance!$G$2:$G$455,"*Completed*", HCBSCompliance!$CY$2:$CY$455,"*Partially*")+ COUNTIFS(HCBSCompliance!$I$2:$I$455,$A69, HCBSCompliance!$D$2:$D$455, "*950*", HCBSCompliance!$G$2:$G$455,"*Submitted*", HCBSCompliance!$CY$2:$CY$455,"*Partially*")+ COUNTIFS(HCBSCompliance!$I$2:$I$455,$A69, HCBSCompliance!$D$2:$D$455, "*950*", HCBSCompliance!$G$2:$G$455,"*Completed*", HCBSCompliance!$CY$2:$CY$455,"*No*")+ COUNTIFS(HCBSCompliance!$I$2:$I$455,$A69, HCBSCompliance!$D$2:$D$455, "*950*", HCBSCompliance!$G$2:$G$455,"*Submitted*", HCBSCompliance!$CY$2:$CY$455,"*No*")</f>
        <v>0</v>
      </c>
      <c r="M69" s="55">
        <f>COUNTIFS(HCBSCompliance!$I$2:$I$455,$A69, HCBSCompliance!$D$2:$D$455, "*950*", HCBSCompliance!$G$2:$G$455,"*Completed*", HCBSCompliance!$DI$2:$DI$455,"*Partially*")+ COUNTIFS(HCBSCompliance!$I$2:$I$455,$A69, HCBSCompliance!$D$2:$D$455, "*950*", HCBSCompliance!$G$2:$G$455,"*Submitted*", HCBSCompliance!$DI$2:$DI$455,"*Partially*")+ COUNTIFS(HCBSCompliance!$I$2:$I$455,$A69, HCBSCompliance!$D$2:$D$455, "*950*", HCBSCompliance!$G$2:$G$455,"*Completed*", HCBSCompliance!$DI$2:$DI$455,"*No*")+ COUNTIFS(HCBSCompliance!$I$2:$I$455,$A69, HCBSCompliance!$D$2:$D$455, "*950*", HCBSCompliance!$G$2:$G$455,"*Submitted*", HCBSCompliance!$DI$2:$DI$455,"*No*")</f>
        <v>0</v>
      </c>
    </row>
    <row r="70" spans="1:13" hidden="1" x14ac:dyDescent="0.2">
      <c r="A70" s="54" t="s">
        <v>196</v>
      </c>
      <c r="B70" s="55">
        <f>COUNTIFS(HCBSCompliance!$I$2:$I$455,$A70, HCBSCompliance!$D$2:$D$455, "*950*")</f>
        <v>0</v>
      </c>
      <c r="C70" s="55">
        <f>COUNTIFS(HCBSCompliance!$I$2:$I$455,$A70, HCBSCompliance!$D$2:$D$455, "*950*", HCBSCompliance!$G$2:$G$455,"*Completed*")  +COUNTIFS(HCBSCompliance!$I$2:$I$455,$A70, HCBSCompliance!$D$2:$D$455, "*950*", HCBSCompliance!$G$2:$G$455,"*Submitted*")</f>
        <v>0</v>
      </c>
      <c r="D70" s="56" t="str">
        <f t="shared" si="3"/>
        <v>n/a</v>
      </c>
      <c r="E70" s="56" t="str">
        <f>IFERROR((COUNTIFS(HCBSCompliance!$I$2:$I$455,$A70, HCBSCompliance!$D$2:$D$455, "*950*", HCBSCompliance!$FA$2:$FA$455,"*no*", HCBSCompliance!$G$2:$G$455, "*Completed*") + COUNTIFS(HCBSCompliance!$I$2:$I$455,$A70, HCBSCompliance!$D$2:$D$455, "*950*", HCBSCompliance!$FA$2:$FA$455,"*no*", HCBSCompliance!$G$2:$G$455, "*Submitted*") ) / $C70, "n/a")</f>
        <v>n/a</v>
      </c>
      <c r="F70" s="56" t="str">
        <f>IFERROR((COUNTIFS(HCBSCompliance!$I$2:$I$455,$A70, HCBSCompliance!$D$2:$D$455, "*950*", HCBSCompliance!$FA$2:$FA$455,"*yes*", HCBSCompliance!$G$2:$G$455, "*Completed*") + COUNTIFS(HCBSCompliance!$I$2:$I$455,$A70, HCBSCompliance!$D$2:$D$455, "*950*", HCBSCompliance!$FA$2:$FA$455,"*yes*", HCBSCompliance!$G$2:$G$455, "*Submitted*") ) / $C70, "n/a")</f>
        <v>n/a</v>
      </c>
      <c r="G70" s="60" t="str">
        <f>IFERROR((COUNTIFS(HCBSCompliance!$D$2:$D$455, "*950*", HCBSCompliance!$I$2:$I$455, $A70, HCBSCompliance!$G$2:$G$455, "*Completed*", HCBSCompliance!$FE$2:$FE$455, "TRUE") + COUNTIFS(HCBSCompliance!$D$2:$D$455, "*950*", HCBSCompliance!$I$2:$I$455, $A70, HCBSCompliance!$G$2:$G$455, "*Submitted*", HCBSCompliance!$FE$2:$FE$455, "TRUE"))    /  $C70, "n/a")</f>
        <v>n/a</v>
      </c>
      <c r="H70" s="60"/>
      <c r="I70" s="55">
        <f>COUNTIFS(HCBSCompliance!$I$2:$I$455,$A70, HCBSCompliance!$D$2:$D$455, "*950*", HCBSCompliance!$G$2:$G$455,"*Completed*", HCBSCompliance!$BC$2:$BC$455,"*Partially*")+ COUNTIFS(HCBSCompliance!$I$2:$I$455,$A70, HCBSCompliance!$D$2:$D$455, "*950*", HCBSCompliance!$G$2:$G$455,"*Submitted*", HCBSCompliance!$BC$2:$BC$455,"*Partially*")+ COUNTIFS(HCBSCompliance!$I$2:$I$455,$A70, HCBSCompliance!$D$2:$D$455, "*950*", HCBSCompliance!$G$2:$G$455,"*Completed*", HCBSCompliance!$BC$2:$BC$455,"*NotMet*")+ COUNTIFS(HCBSCompliance!$I$2:$I$455,$A70, HCBSCompliance!$D$2:$D$455, "*950*", HCBSCompliance!$G$2:$G$455,"*Submitted*", HCBSCompliance!$BC$2:$BC$455,"*NotMet*")</f>
        <v>0</v>
      </c>
      <c r="J70" s="55">
        <f>COUNTIFS(HCBSCompliance!$I$2:$I$455,$A70, HCBSCompliance!$D$2:$D$455, "*950*", HCBSCompliance!$G$2:$G$455,"*Completed*", HCBSCompliance!$BI$2:$BI$455,"*Partially*")+ COUNTIFS(HCBSCompliance!$I$2:$I$455,$A70, HCBSCompliance!$D$2:$D$455, "*950*", HCBSCompliance!$G$2:$G$455,"*Submitted*", HCBSCompliance!$BI$2:$BI$455,"*Partially*")+ COUNTIFS(HCBSCompliance!$I$2:$I$455,$A70, HCBSCompliance!$D$2:$D$455, "*950*", HCBSCompliance!$G$2:$G$455,"*Completed*", HCBSCompliance!$BI$2:$BI$455,"*No*")+ COUNTIFS(HCBSCompliance!$I$2:$I$455,$A70, HCBSCompliance!$D$2:$D$455, "*950*", HCBSCompliance!$G$2:$G$455,"*Submitted*", HCBSCompliance!$BI$2:$BI$455,"*No*")</f>
        <v>0</v>
      </c>
      <c r="K70" s="55">
        <f>COUNTIFS(HCBSCompliance!$I$2:$I$455,$A70, HCBSCompliance!$D$2:$D$455, "*950*", HCBSCompliance!$G$2:$G$455,"*Completed*", HCBSCompliance!$CK$2:$CK$455,"*Partially*")+ COUNTIFS(HCBSCompliance!$I$2:$I$455,$A70, HCBSCompliance!$D$2:$D$455, "*950*", HCBSCompliance!$G$2:$G$455,"*Submitted*", HCBSCompliance!$CK$2:$CK$455,"*Partially*")+ COUNTIFS(HCBSCompliance!$I$2:$I$455,$A70, HCBSCompliance!$D$2:$D$455, "*950*", HCBSCompliance!$G$2:$G$455,"*Completed*", HCBSCompliance!$CK$2:$CK$455,"*No*")+ COUNTIFS(HCBSCompliance!$I$2:$I$455,$A70, HCBSCompliance!$D$2:$D$455, "*950*", HCBSCompliance!$G$2:$G$455,"*Submitted*", HCBSCompliance!$CK$2:$CK$455,"*No*")</f>
        <v>0</v>
      </c>
      <c r="L70" s="55">
        <f>COUNTIFS(HCBSCompliance!$I$2:$I$455,$A70, HCBSCompliance!$D$2:$D$455, "*950*", HCBSCompliance!$G$2:$G$455,"*Completed*", HCBSCompliance!$CY$2:$CY$455,"*Partially*")+ COUNTIFS(HCBSCompliance!$I$2:$I$455,$A70, HCBSCompliance!$D$2:$D$455, "*950*", HCBSCompliance!$G$2:$G$455,"*Submitted*", HCBSCompliance!$CY$2:$CY$455,"*Partially*")+ COUNTIFS(HCBSCompliance!$I$2:$I$455,$A70, HCBSCompliance!$D$2:$D$455, "*950*", HCBSCompliance!$G$2:$G$455,"*Completed*", HCBSCompliance!$CY$2:$CY$455,"*No*")+ COUNTIFS(HCBSCompliance!$I$2:$I$455,$A70, HCBSCompliance!$D$2:$D$455, "*950*", HCBSCompliance!$G$2:$G$455,"*Submitted*", HCBSCompliance!$CY$2:$CY$455,"*No*")</f>
        <v>0</v>
      </c>
      <c r="M70" s="55">
        <f>COUNTIFS(HCBSCompliance!$I$2:$I$455,$A70, HCBSCompliance!$D$2:$D$455, "*950*", HCBSCompliance!$G$2:$G$455,"*Completed*", HCBSCompliance!$DI$2:$DI$455,"*Partially*")+ COUNTIFS(HCBSCompliance!$I$2:$I$455,$A70, HCBSCompliance!$D$2:$D$455, "*950*", HCBSCompliance!$G$2:$G$455,"*Submitted*", HCBSCompliance!$DI$2:$DI$455,"*Partially*")+ COUNTIFS(HCBSCompliance!$I$2:$I$455,$A70, HCBSCompliance!$D$2:$D$455, "*950*", HCBSCompliance!$G$2:$G$455,"*Completed*", HCBSCompliance!$DI$2:$DI$455,"*No*")+ COUNTIFS(HCBSCompliance!$I$2:$I$455,$A70, HCBSCompliance!$D$2:$D$455, "*950*", HCBSCompliance!$G$2:$G$455,"*Submitted*", HCBSCompliance!$DI$2:$DI$455,"*No*")</f>
        <v>0</v>
      </c>
    </row>
    <row r="71" spans="1:13" x14ac:dyDescent="0.2">
      <c r="A71" s="54" t="s">
        <v>213</v>
      </c>
      <c r="B71" s="55">
        <f>COUNTIFS(HCBSCompliance!$I$2:$I$455,$A71, HCBSCompliance!$D$2:$D$455, "*950*")</f>
        <v>4</v>
      </c>
      <c r="C71" s="55">
        <f>COUNTIFS(HCBSCompliance!$I$2:$I$455,$A71, HCBSCompliance!$D$2:$D$455, "*950*", HCBSCompliance!$G$2:$G$455,"*Completed*")  +COUNTIFS(HCBSCompliance!$I$2:$I$455,$A71, HCBSCompliance!$D$2:$D$455, "*950*", HCBSCompliance!$G$2:$G$455,"*Submitted*")</f>
        <v>3</v>
      </c>
      <c r="D71" s="56">
        <f t="shared" si="3"/>
        <v>0.75</v>
      </c>
      <c r="E71" s="56">
        <f>IFERROR((COUNTIFS(HCBSCompliance!$I$2:$I$455,$A71, HCBSCompliance!$D$2:$D$455, "*950*", HCBSCompliance!$FA$2:$FA$455,"*no*", HCBSCompliance!$G$2:$G$455, "*Completed*") + COUNTIFS(HCBSCompliance!$I$2:$I$455,$A71, HCBSCompliance!$D$2:$D$455, "*950*", HCBSCompliance!$FA$2:$FA$455,"*no*", HCBSCompliance!$G$2:$G$455, "*Submitted*") ) / $C71, "n/a")</f>
        <v>0.33333333333333331</v>
      </c>
      <c r="F71" s="56">
        <f>IFERROR((COUNTIFS(HCBSCompliance!$I$2:$I$455,$A71, HCBSCompliance!$D$2:$D$455, "*950*", HCBSCompliance!$FA$2:$FA$455,"*yes*", HCBSCompliance!$G$2:$G$455, "*Completed*") + COUNTIFS(HCBSCompliance!$I$2:$I$455,$A71, HCBSCompliance!$D$2:$D$455, "*950*", HCBSCompliance!$FA$2:$FA$455,"*yes*", HCBSCompliance!$G$2:$G$455, "*Submitted*") ) / $C71, "n/a")</f>
        <v>0.66666666666666663</v>
      </c>
      <c r="G71" s="60">
        <f>IFERROR((COUNTIFS(HCBSCompliance!$D$2:$D$455, "*950*", HCBSCompliance!$I$2:$I$455, $A71, HCBSCompliance!$G$2:$G$455, "*Completed*", HCBSCompliance!$FE$2:$FE$455, "TRUE") + COUNTIFS(HCBSCompliance!$D$2:$D$455, "*950*", HCBSCompliance!$I$2:$I$455, $A71, HCBSCompliance!$G$2:$G$455, "*Submitted*", HCBSCompliance!$FE$2:$FE$455, "TRUE"))    /  $C71, "n/a")</f>
        <v>0</v>
      </c>
      <c r="H71" s="60"/>
      <c r="I71" s="55">
        <f>COUNTIFS(HCBSCompliance!$I$2:$I$455,$A71, HCBSCompliance!$D$2:$D$455, "*950*", HCBSCompliance!$G$2:$G$455,"*Completed*", HCBSCompliance!$BC$2:$BC$455,"*Partially*")+ COUNTIFS(HCBSCompliance!$I$2:$I$455,$A71, HCBSCompliance!$D$2:$D$455, "*950*", HCBSCompliance!$G$2:$G$455,"*Submitted*", HCBSCompliance!$BC$2:$BC$455,"*Partially*")+ COUNTIFS(HCBSCompliance!$I$2:$I$455,$A71, HCBSCompliance!$D$2:$D$455, "*950*", HCBSCompliance!$G$2:$G$455,"*Completed*", HCBSCompliance!$BC$2:$BC$455,"*NotMet*")+ COUNTIFS(HCBSCompliance!$I$2:$I$455,$A71, HCBSCompliance!$D$2:$D$455, "*950*", HCBSCompliance!$G$2:$G$455,"*Submitted*", HCBSCompliance!$BC$2:$BC$455,"*NotMet*")</f>
        <v>0</v>
      </c>
      <c r="J71" s="55">
        <f>COUNTIFS(HCBSCompliance!$I$2:$I$455,$A71, HCBSCompliance!$D$2:$D$455, "*950*", HCBSCompliance!$G$2:$G$455,"*Completed*", HCBSCompliance!$BI$2:$BI$455,"*Partially*")+ COUNTIFS(HCBSCompliance!$I$2:$I$455,$A71, HCBSCompliance!$D$2:$D$455, "*950*", HCBSCompliance!$G$2:$G$455,"*Submitted*", HCBSCompliance!$BI$2:$BI$455,"*Partially*")+ COUNTIFS(HCBSCompliance!$I$2:$I$455,$A71, HCBSCompliance!$D$2:$D$455, "*950*", HCBSCompliance!$G$2:$G$455,"*Completed*", HCBSCompliance!$BI$2:$BI$455,"*No*")+ COUNTIFS(HCBSCompliance!$I$2:$I$455,$A71, HCBSCompliance!$D$2:$D$455, "*950*", HCBSCompliance!$G$2:$G$455,"*Submitted*", HCBSCompliance!$BI$2:$BI$455,"*No*")</f>
        <v>1</v>
      </c>
      <c r="K71" s="55">
        <f>COUNTIFS(HCBSCompliance!$I$2:$I$455,$A71, HCBSCompliance!$D$2:$D$455, "*950*", HCBSCompliance!$G$2:$G$455,"*Completed*", HCBSCompliance!$CK$2:$CK$455,"*Partially*")+ COUNTIFS(HCBSCompliance!$I$2:$I$455,$A71, HCBSCompliance!$D$2:$D$455, "*950*", HCBSCompliance!$G$2:$G$455,"*Submitted*", HCBSCompliance!$CK$2:$CK$455,"*Partially*")+ COUNTIFS(HCBSCompliance!$I$2:$I$455,$A71, HCBSCompliance!$D$2:$D$455, "*950*", HCBSCompliance!$G$2:$G$455,"*Completed*", HCBSCompliance!$CK$2:$CK$455,"*No*")+ COUNTIFS(HCBSCompliance!$I$2:$I$455,$A71, HCBSCompliance!$D$2:$D$455, "*950*", HCBSCompliance!$G$2:$G$455,"*Submitted*", HCBSCompliance!$CK$2:$CK$455,"*No*")</f>
        <v>1</v>
      </c>
      <c r="L71" s="55">
        <f>COUNTIFS(HCBSCompliance!$I$2:$I$455,$A71, HCBSCompliance!$D$2:$D$455, "*950*", HCBSCompliance!$G$2:$G$455,"*Completed*", HCBSCompliance!$CY$2:$CY$455,"*Partially*")+ COUNTIFS(HCBSCompliance!$I$2:$I$455,$A71, HCBSCompliance!$D$2:$D$455, "*950*", HCBSCompliance!$G$2:$G$455,"*Submitted*", HCBSCompliance!$CY$2:$CY$455,"*Partially*")+ COUNTIFS(HCBSCompliance!$I$2:$I$455,$A71, HCBSCompliance!$D$2:$D$455, "*950*", HCBSCompliance!$G$2:$G$455,"*Completed*", HCBSCompliance!$CY$2:$CY$455,"*No*")+ COUNTIFS(HCBSCompliance!$I$2:$I$455,$A71, HCBSCompliance!$D$2:$D$455, "*950*", HCBSCompliance!$G$2:$G$455,"*Submitted*", HCBSCompliance!$CY$2:$CY$455,"*No*")</f>
        <v>1</v>
      </c>
      <c r="M71" s="55">
        <f>COUNTIFS(HCBSCompliance!$I$2:$I$455,$A71, HCBSCompliance!$D$2:$D$455, "*950*", HCBSCompliance!$G$2:$G$455,"*Completed*", HCBSCompliance!$DI$2:$DI$455,"*Partially*")+ COUNTIFS(HCBSCompliance!$I$2:$I$455,$A71, HCBSCompliance!$D$2:$D$455, "*950*", HCBSCompliance!$G$2:$G$455,"*Submitted*", HCBSCompliance!$DI$2:$DI$455,"*Partially*")+ COUNTIFS(HCBSCompliance!$I$2:$I$455,$A71, HCBSCompliance!$D$2:$D$455, "*950*", HCBSCompliance!$G$2:$G$455,"*Completed*", HCBSCompliance!$DI$2:$DI$455,"*No*")+ COUNTIFS(HCBSCompliance!$I$2:$I$455,$A71, HCBSCompliance!$D$2:$D$455, "*950*", HCBSCompliance!$G$2:$G$455,"*Submitted*", HCBSCompliance!$DI$2:$DI$455,"*No*")</f>
        <v>0</v>
      </c>
    </row>
    <row r="72" spans="1:13" hidden="1" x14ac:dyDescent="0.2">
      <c r="A72" s="54" t="s">
        <v>290</v>
      </c>
      <c r="B72" s="55">
        <f>COUNTIFS(HCBSCompliance!$I$2:$I$455,$A72, HCBSCompliance!$D$2:$D$455, "*950*")</f>
        <v>0</v>
      </c>
      <c r="C72" s="55">
        <f>COUNTIFS(HCBSCompliance!$I$2:$I$455,$A72, HCBSCompliance!$D$2:$D$455, "*950*", HCBSCompliance!$G$2:$G$455,"*Completed*")  +COUNTIFS(HCBSCompliance!$I$2:$I$455,$A72, HCBSCompliance!$D$2:$D$455, "*950*", HCBSCompliance!$G$2:$G$455,"*Submitted*")</f>
        <v>0</v>
      </c>
      <c r="D72" s="56" t="str">
        <f t="shared" si="3"/>
        <v>n/a</v>
      </c>
      <c r="E72" s="56" t="str">
        <f>IFERROR((COUNTIFS(HCBSCompliance!$I$2:$I$455,$A72, HCBSCompliance!$D$2:$D$455, "*950*", HCBSCompliance!$FA$2:$FA$455,"*no*", HCBSCompliance!$G$2:$G$455, "*Completed*") + COUNTIFS(HCBSCompliance!$I$2:$I$455,$A72, HCBSCompliance!$D$2:$D$455, "*950*", HCBSCompliance!$FA$2:$FA$455,"*no*", HCBSCompliance!$G$2:$G$455, "*Submitted*") ) / $C72, "n/a")</f>
        <v>n/a</v>
      </c>
      <c r="F72" s="56" t="str">
        <f>IFERROR((COUNTIFS(HCBSCompliance!$I$2:$I$455,$A72, HCBSCompliance!$D$2:$D$455, "*950*", HCBSCompliance!$FA$2:$FA$455,"*yes*", HCBSCompliance!$G$2:$G$455, "*Completed*") + COUNTIFS(HCBSCompliance!$I$2:$I$455,$A72, HCBSCompliance!$D$2:$D$455, "*950*", HCBSCompliance!$FA$2:$FA$455,"*yes*", HCBSCompliance!$G$2:$G$455, "*Submitted*") ) / $C72, "n/a")</f>
        <v>n/a</v>
      </c>
      <c r="G72" s="60" t="str">
        <f>IFERROR((COUNTIFS(HCBSCompliance!$D$2:$D$455, "*950*", HCBSCompliance!$I$2:$I$455, $A72, HCBSCompliance!$G$2:$G$455, "*Completed*", HCBSCompliance!$FE$2:$FE$455, "TRUE") + COUNTIFS(HCBSCompliance!$D$2:$D$455, "*950*", HCBSCompliance!$I$2:$I$455, $A72, HCBSCompliance!$G$2:$G$455, "*Submitted*", HCBSCompliance!$FE$2:$FE$455, "TRUE"))    /  $C72, "n/a")</f>
        <v>n/a</v>
      </c>
      <c r="H72" s="60"/>
      <c r="I72" s="55">
        <f>COUNTIFS(HCBSCompliance!$I$2:$I$455,$A72, HCBSCompliance!$D$2:$D$455, "*950*", HCBSCompliance!$G$2:$G$455,"*Completed*", HCBSCompliance!$BC$2:$BC$455,"*Partially*")+ COUNTIFS(HCBSCompliance!$I$2:$I$455,$A72, HCBSCompliance!$D$2:$D$455, "*950*", HCBSCompliance!$G$2:$G$455,"*Submitted*", HCBSCompliance!$BC$2:$BC$455,"*Partially*")+ COUNTIFS(HCBSCompliance!$I$2:$I$455,$A72, HCBSCompliance!$D$2:$D$455, "*950*", HCBSCompliance!$G$2:$G$455,"*Completed*", HCBSCompliance!$BC$2:$BC$455,"*NotMet*")+ COUNTIFS(HCBSCompliance!$I$2:$I$455,$A72, HCBSCompliance!$D$2:$D$455, "*950*", HCBSCompliance!$G$2:$G$455,"*Submitted*", HCBSCompliance!$BC$2:$BC$455,"*NotMet*")</f>
        <v>0</v>
      </c>
      <c r="J72" s="55">
        <f>COUNTIFS(HCBSCompliance!$I$2:$I$455,$A72, HCBSCompliance!$D$2:$D$455, "*950*", HCBSCompliance!$G$2:$G$455,"*Completed*", HCBSCompliance!$BI$2:$BI$455,"*Partially*")+ COUNTIFS(HCBSCompliance!$I$2:$I$455,$A72, HCBSCompliance!$D$2:$D$455, "*950*", HCBSCompliance!$G$2:$G$455,"*Submitted*", HCBSCompliance!$BI$2:$BI$455,"*Partially*")+ COUNTIFS(HCBSCompliance!$I$2:$I$455,$A72, HCBSCompliance!$D$2:$D$455, "*950*", HCBSCompliance!$G$2:$G$455,"*Completed*", HCBSCompliance!$BI$2:$BI$455,"*No*")+ COUNTIFS(HCBSCompliance!$I$2:$I$455,$A72, HCBSCompliance!$D$2:$D$455, "*950*", HCBSCompliance!$G$2:$G$455,"*Submitted*", HCBSCompliance!$BI$2:$BI$455,"*No*")</f>
        <v>0</v>
      </c>
      <c r="K72" s="55">
        <f>COUNTIFS(HCBSCompliance!$I$2:$I$455,$A72, HCBSCompliance!$D$2:$D$455, "*950*", HCBSCompliance!$G$2:$G$455,"*Completed*", HCBSCompliance!$CK$2:$CK$455,"*Partially*")+ COUNTIFS(HCBSCompliance!$I$2:$I$455,$A72, HCBSCompliance!$D$2:$D$455, "*950*", HCBSCompliance!$G$2:$G$455,"*Submitted*", HCBSCompliance!$CK$2:$CK$455,"*Partially*")+ COUNTIFS(HCBSCompliance!$I$2:$I$455,$A72, HCBSCompliance!$D$2:$D$455, "*950*", HCBSCompliance!$G$2:$G$455,"*Completed*", HCBSCompliance!$CK$2:$CK$455,"*No*")+ COUNTIFS(HCBSCompliance!$I$2:$I$455,$A72, HCBSCompliance!$D$2:$D$455, "*950*", HCBSCompliance!$G$2:$G$455,"*Submitted*", HCBSCompliance!$CK$2:$CK$455,"*No*")</f>
        <v>0</v>
      </c>
      <c r="L72" s="55">
        <f>COUNTIFS(HCBSCompliance!$I$2:$I$455,$A72, HCBSCompliance!$D$2:$D$455, "*950*", HCBSCompliance!$G$2:$G$455,"*Completed*", HCBSCompliance!$CY$2:$CY$455,"*Partially*")+ COUNTIFS(HCBSCompliance!$I$2:$I$455,$A72, HCBSCompliance!$D$2:$D$455, "*950*", HCBSCompliance!$G$2:$G$455,"*Submitted*", HCBSCompliance!$CY$2:$CY$455,"*Partially*")+ COUNTIFS(HCBSCompliance!$I$2:$I$455,$A72, HCBSCompliance!$D$2:$D$455, "*950*", HCBSCompliance!$G$2:$G$455,"*Completed*", HCBSCompliance!$CY$2:$CY$455,"*No*")+ COUNTIFS(HCBSCompliance!$I$2:$I$455,$A72, HCBSCompliance!$D$2:$D$455, "*950*", HCBSCompliance!$G$2:$G$455,"*Submitted*", HCBSCompliance!$CY$2:$CY$455,"*No*")</f>
        <v>0</v>
      </c>
      <c r="M72" s="55">
        <f>COUNTIFS(HCBSCompliance!$I$2:$I$455,$A72, HCBSCompliance!$D$2:$D$455, "*950*", HCBSCompliance!$G$2:$G$455,"*Completed*", HCBSCompliance!$DI$2:$DI$455,"*Partially*")+ COUNTIFS(HCBSCompliance!$I$2:$I$455,$A72, HCBSCompliance!$D$2:$D$455, "*950*", HCBSCompliance!$G$2:$G$455,"*Submitted*", HCBSCompliance!$DI$2:$DI$455,"*Partially*")+ COUNTIFS(HCBSCompliance!$I$2:$I$455,$A72, HCBSCompliance!$D$2:$D$455, "*950*", HCBSCompliance!$G$2:$G$455,"*Completed*", HCBSCompliance!$DI$2:$DI$455,"*No*")+ COUNTIFS(HCBSCompliance!$I$2:$I$455,$A72, HCBSCompliance!$D$2:$D$455, "*950*", HCBSCompliance!$G$2:$G$455,"*Submitted*", HCBSCompliance!$DI$2:$DI$455,"*No*")</f>
        <v>0</v>
      </c>
    </row>
    <row r="73" spans="1:13" hidden="1" x14ac:dyDescent="0.2">
      <c r="A73" s="54" t="s">
        <v>291</v>
      </c>
      <c r="B73" s="55">
        <f>COUNTIFS(HCBSCompliance!$I$2:$I$455,$A73, HCBSCompliance!$D$2:$D$455, "*950*")</f>
        <v>0</v>
      </c>
      <c r="C73" s="55">
        <f>COUNTIFS(HCBSCompliance!$I$2:$I$455,$A73, HCBSCompliance!$D$2:$D$455, "*950*", HCBSCompliance!$G$2:$G$455,"*Completed*")  +COUNTIFS(HCBSCompliance!$I$2:$I$455,$A73, HCBSCompliance!$D$2:$D$455, "*950*", HCBSCompliance!$G$2:$G$455,"*Submitted*")</f>
        <v>0</v>
      </c>
      <c r="D73" s="56" t="str">
        <f t="shared" si="3"/>
        <v>n/a</v>
      </c>
      <c r="E73" s="56" t="str">
        <f>IFERROR((COUNTIFS(HCBSCompliance!$I$2:$I$455,$A73, HCBSCompliance!$D$2:$D$455, "*950*", HCBSCompliance!$FA$2:$FA$455,"*no*", HCBSCompliance!$G$2:$G$455, "*Completed*") + COUNTIFS(HCBSCompliance!$I$2:$I$455,$A73, HCBSCompliance!$D$2:$D$455, "*950*", HCBSCompliance!$FA$2:$FA$455,"*no*", HCBSCompliance!$G$2:$G$455, "*Submitted*") ) / $C73, "n/a")</f>
        <v>n/a</v>
      </c>
      <c r="F73" s="56" t="str">
        <f>IFERROR((COUNTIFS(HCBSCompliance!$I$2:$I$455,$A73, HCBSCompliance!$D$2:$D$455, "*950*", HCBSCompliance!$FA$2:$FA$455,"*yes*", HCBSCompliance!$G$2:$G$455, "*Completed*") + COUNTIFS(HCBSCompliance!$I$2:$I$455,$A73, HCBSCompliance!$D$2:$D$455, "*950*", HCBSCompliance!$FA$2:$FA$455,"*yes*", HCBSCompliance!$G$2:$G$455, "*Submitted*") ) / $C73, "n/a")</f>
        <v>n/a</v>
      </c>
      <c r="G73" s="60" t="str">
        <f>IFERROR((COUNTIFS(HCBSCompliance!$D$2:$D$455, "*950*", HCBSCompliance!$I$2:$I$455, $A73, HCBSCompliance!$G$2:$G$455, "*Completed*", HCBSCompliance!$FE$2:$FE$455, "TRUE") + COUNTIFS(HCBSCompliance!$D$2:$D$455, "*950*", HCBSCompliance!$I$2:$I$455, $A73, HCBSCompliance!$G$2:$G$455, "*Submitted*", HCBSCompliance!$FE$2:$FE$455, "TRUE"))    /  $C73, "n/a")</f>
        <v>n/a</v>
      </c>
      <c r="H73" s="60"/>
      <c r="I73" s="55">
        <f>COUNTIFS(HCBSCompliance!$I$2:$I$455,$A73, HCBSCompliance!$D$2:$D$455, "*950*", HCBSCompliance!$G$2:$G$455,"*Completed*", HCBSCompliance!$BC$2:$BC$455,"*Partially*")+ COUNTIFS(HCBSCompliance!$I$2:$I$455,$A73, HCBSCompliance!$D$2:$D$455, "*950*", HCBSCompliance!$G$2:$G$455,"*Submitted*", HCBSCompliance!$BC$2:$BC$455,"*Partially*")+ COUNTIFS(HCBSCompliance!$I$2:$I$455,$A73, HCBSCompliance!$D$2:$D$455, "*950*", HCBSCompliance!$G$2:$G$455,"*Completed*", HCBSCompliance!$BC$2:$BC$455,"*NotMet*")+ COUNTIFS(HCBSCompliance!$I$2:$I$455,$A73, HCBSCompliance!$D$2:$D$455, "*950*", HCBSCompliance!$G$2:$G$455,"*Submitted*", HCBSCompliance!$BC$2:$BC$455,"*NotMet*")</f>
        <v>0</v>
      </c>
      <c r="J73" s="55">
        <f>COUNTIFS(HCBSCompliance!$I$2:$I$455,$A73, HCBSCompliance!$D$2:$D$455, "*950*", HCBSCompliance!$G$2:$G$455,"*Completed*", HCBSCompliance!$BI$2:$BI$455,"*Partially*")+ COUNTIFS(HCBSCompliance!$I$2:$I$455,$A73, HCBSCompliance!$D$2:$D$455, "*950*", HCBSCompliance!$G$2:$G$455,"*Submitted*", HCBSCompliance!$BI$2:$BI$455,"*Partially*")+ COUNTIFS(HCBSCompliance!$I$2:$I$455,$A73, HCBSCompliance!$D$2:$D$455, "*950*", HCBSCompliance!$G$2:$G$455,"*Completed*", HCBSCompliance!$BI$2:$BI$455,"*No*")+ COUNTIFS(HCBSCompliance!$I$2:$I$455,$A73, HCBSCompliance!$D$2:$D$455, "*950*", HCBSCompliance!$G$2:$G$455,"*Submitted*", HCBSCompliance!$BI$2:$BI$455,"*No*")</f>
        <v>0</v>
      </c>
      <c r="K73" s="55">
        <f>COUNTIFS(HCBSCompliance!$I$2:$I$455,$A73, HCBSCompliance!$D$2:$D$455, "*950*", HCBSCompliance!$G$2:$G$455,"*Completed*", HCBSCompliance!$CK$2:$CK$455,"*Partially*")+ COUNTIFS(HCBSCompliance!$I$2:$I$455,$A73, HCBSCompliance!$D$2:$D$455, "*950*", HCBSCompliance!$G$2:$G$455,"*Submitted*", HCBSCompliance!$CK$2:$CK$455,"*Partially*")+ COUNTIFS(HCBSCompliance!$I$2:$I$455,$A73, HCBSCompliance!$D$2:$D$455, "*950*", HCBSCompliance!$G$2:$G$455,"*Completed*", HCBSCompliance!$CK$2:$CK$455,"*No*")+ COUNTIFS(HCBSCompliance!$I$2:$I$455,$A73, HCBSCompliance!$D$2:$D$455, "*950*", HCBSCompliance!$G$2:$G$455,"*Submitted*", HCBSCompliance!$CK$2:$CK$455,"*No*")</f>
        <v>0</v>
      </c>
      <c r="L73" s="55">
        <f>COUNTIFS(HCBSCompliance!$I$2:$I$455,$A73, HCBSCompliance!$D$2:$D$455, "*950*", HCBSCompliance!$G$2:$G$455,"*Completed*", HCBSCompliance!$CY$2:$CY$455,"*Partially*")+ COUNTIFS(HCBSCompliance!$I$2:$I$455,$A73, HCBSCompliance!$D$2:$D$455, "*950*", HCBSCompliance!$G$2:$G$455,"*Submitted*", HCBSCompliance!$CY$2:$CY$455,"*Partially*")+ COUNTIFS(HCBSCompliance!$I$2:$I$455,$A73, HCBSCompliance!$D$2:$D$455, "*950*", HCBSCompliance!$G$2:$G$455,"*Completed*", HCBSCompliance!$CY$2:$CY$455,"*No*")+ COUNTIFS(HCBSCompliance!$I$2:$I$455,$A73, HCBSCompliance!$D$2:$D$455, "*950*", HCBSCompliance!$G$2:$G$455,"*Submitted*", HCBSCompliance!$CY$2:$CY$455,"*No*")</f>
        <v>0</v>
      </c>
      <c r="M73" s="55">
        <f>COUNTIFS(HCBSCompliance!$I$2:$I$455,$A73, HCBSCompliance!$D$2:$D$455, "*950*", HCBSCompliance!$G$2:$G$455,"*Completed*", HCBSCompliance!$DI$2:$DI$455,"*Partially*")+ COUNTIFS(HCBSCompliance!$I$2:$I$455,$A73, HCBSCompliance!$D$2:$D$455, "*950*", HCBSCompliance!$G$2:$G$455,"*Submitted*", HCBSCompliance!$DI$2:$DI$455,"*Partially*")+ COUNTIFS(HCBSCompliance!$I$2:$I$455,$A73, HCBSCompliance!$D$2:$D$455, "*950*", HCBSCompliance!$G$2:$G$455,"*Completed*", HCBSCompliance!$DI$2:$DI$455,"*No*")+ COUNTIFS(HCBSCompliance!$I$2:$I$455,$A73, HCBSCompliance!$D$2:$D$455, "*950*", HCBSCompliance!$G$2:$G$455,"*Submitted*", HCBSCompliance!$DI$2:$DI$455,"*No*")</f>
        <v>0</v>
      </c>
    </row>
    <row r="74" spans="1:13" hidden="1" x14ac:dyDescent="0.2">
      <c r="A74" s="54" t="s">
        <v>255</v>
      </c>
      <c r="B74" s="55">
        <f>COUNTIFS(HCBSCompliance!$I$2:$I$455,$A74, HCBSCompliance!$D$2:$D$455, "*950*")</f>
        <v>0</v>
      </c>
      <c r="C74" s="55">
        <f>COUNTIFS(HCBSCompliance!$I$2:$I$455,$A74, HCBSCompliance!$D$2:$D$455, "*950*", HCBSCompliance!$G$2:$G$455,"*Completed*")  +COUNTIFS(HCBSCompliance!$I$2:$I$455,$A74, HCBSCompliance!$D$2:$D$455, "*950*", HCBSCompliance!$G$2:$G$455,"*Submitted*")</f>
        <v>0</v>
      </c>
      <c r="D74" s="56" t="str">
        <f t="shared" si="3"/>
        <v>n/a</v>
      </c>
      <c r="E74" s="56" t="str">
        <f>IFERROR((COUNTIFS(HCBSCompliance!$I$2:$I$455,$A74, HCBSCompliance!$D$2:$D$455, "*950*", HCBSCompliance!$FA$2:$FA$455,"*no*", HCBSCompliance!$G$2:$G$455, "*Completed*") + COUNTIFS(HCBSCompliance!$I$2:$I$455,$A74, HCBSCompliance!$D$2:$D$455, "*950*", HCBSCompliance!$FA$2:$FA$455,"*no*", HCBSCompliance!$G$2:$G$455, "*Submitted*") ) / $C74, "n/a")</f>
        <v>n/a</v>
      </c>
      <c r="F74" s="56" t="str">
        <f>IFERROR((COUNTIFS(HCBSCompliance!$I$2:$I$455,$A74, HCBSCompliance!$D$2:$D$455, "*950*", HCBSCompliance!$FA$2:$FA$455,"*yes*", HCBSCompliance!$G$2:$G$455, "*Completed*") + COUNTIFS(HCBSCompliance!$I$2:$I$455,$A74, HCBSCompliance!$D$2:$D$455, "*950*", HCBSCompliance!$FA$2:$FA$455,"*yes*", HCBSCompliance!$G$2:$G$455, "*Submitted*") ) / $C74, "n/a")</f>
        <v>n/a</v>
      </c>
      <c r="G74" s="60" t="str">
        <f>IFERROR((COUNTIFS(HCBSCompliance!$D$2:$D$455, "*950*", HCBSCompliance!$I$2:$I$455, $A74, HCBSCompliance!$G$2:$G$455, "*Completed*", HCBSCompliance!$FE$2:$FE$455, "TRUE") + COUNTIFS(HCBSCompliance!$D$2:$D$455, "*950*", HCBSCompliance!$I$2:$I$455, $A74, HCBSCompliance!$G$2:$G$455, "*Submitted*", HCBSCompliance!$FE$2:$FE$455, "TRUE"))    /  $C74, "n/a")</f>
        <v>n/a</v>
      </c>
      <c r="H74" s="60"/>
      <c r="I74" s="55">
        <f>COUNTIFS(HCBSCompliance!$I$2:$I$455,$A74, HCBSCompliance!$D$2:$D$455, "*950*", HCBSCompliance!$G$2:$G$455,"*Completed*", HCBSCompliance!$BC$2:$BC$455,"*Partially*")+ COUNTIFS(HCBSCompliance!$I$2:$I$455,$A74, HCBSCompliance!$D$2:$D$455, "*950*", HCBSCompliance!$G$2:$G$455,"*Submitted*", HCBSCompliance!$BC$2:$BC$455,"*Partially*")+ COUNTIFS(HCBSCompliance!$I$2:$I$455,$A74, HCBSCompliance!$D$2:$D$455, "*950*", HCBSCompliance!$G$2:$G$455,"*Completed*", HCBSCompliance!$BC$2:$BC$455,"*NotMet*")+ COUNTIFS(HCBSCompliance!$I$2:$I$455,$A74, HCBSCompliance!$D$2:$D$455, "*950*", HCBSCompliance!$G$2:$G$455,"*Submitted*", HCBSCompliance!$BC$2:$BC$455,"*NotMet*")</f>
        <v>0</v>
      </c>
      <c r="J74" s="55">
        <f>COUNTIFS(HCBSCompliance!$I$2:$I$455,$A74, HCBSCompliance!$D$2:$D$455, "*950*", HCBSCompliance!$G$2:$G$455,"*Completed*", HCBSCompliance!$BI$2:$BI$455,"*Partially*")+ COUNTIFS(HCBSCompliance!$I$2:$I$455,$A74, HCBSCompliance!$D$2:$D$455, "*950*", HCBSCompliance!$G$2:$G$455,"*Submitted*", HCBSCompliance!$BI$2:$BI$455,"*Partially*")+ COUNTIFS(HCBSCompliance!$I$2:$I$455,$A74, HCBSCompliance!$D$2:$D$455, "*950*", HCBSCompliance!$G$2:$G$455,"*Completed*", HCBSCompliance!$BI$2:$BI$455,"*No*")+ COUNTIFS(HCBSCompliance!$I$2:$I$455,$A74, HCBSCompliance!$D$2:$D$455, "*950*", HCBSCompliance!$G$2:$G$455,"*Submitted*", HCBSCompliance!$BI$2:$BI$455,"*No*")</f>
        <v>0</v>
      </c>
      <c r="K74" s="55">
        <f>COUNTIFS(HCBSCompliance!$I$2:$I$455,$A74, HCBSCompliance!$D$2:$D$455, "*950*", HCBSCompliance!$G$2:$G$455,"*Completed*", HCBSCompliance!$CK$2:$CK$455,"*Partially*")+ COUNTIFS(HCBSCompliance!$I$2:$I$455,$A74, HCBSCompliance!$D$2:$D$455, "*950*", HCBSCompliance!$G$2:$G$455,"*Submitted*", HCBSCompliance!$CK$2:$CK$455,"*Partially*")+ COUNTIFS(HCBSCompliance!$I$2:$I$455,$A74, HCBSCompliance!$D$2:$D$455, "*950*", HCBSCompliance!$G$2:$G$455,"*Completed*", HCBSCompliance!$CK$2:$CK$455,"*No*")+ COUNTIFS(HCBSCompliance!$I$2:$I$455,$A74, HCBSCompliance!$D$2:$D$455, "*950*", HCBSCompliance!$G$2:$G$455,"*Submitted*", HCBSCompliance!$CK$2:$CK$455,"*No*")</f>
        <v>0</v>
      </c>
      <c r="L74" s="55">
        <f>COUNTIFS(HCBSCompliance!$I$2:$I$455,$A74, HCBSCompliance!$D$2:$D$455, "*950*", HCBSCompliance!$G$2:$G$455,"*Completed*", HCBSCompliance!$CY$2:$CY$455,"*Partially*")+ COUNTIFS(HCBSCompliance!$I$2:$I$455,$A74, HCBSCompliance!$D$2:$D$455, "*950*", HCBSCompliance!$G$2:$G$455,"*Submitted*", HCBSCompliance!$CY$2:$CY$455,"*Partially*")+ COUNTIFS(HCBSCompliance!$I$2:$I$455,$A74, HCBSCompliance!$D$2:$D$455, "*950*", HCBSCompliance!$G$2:$G$455,"*Completed*", HCBSCompliance!$CY$2:$CY$455,"*No*")+ COUNTIFS(HCBSCompliance!$I$2:$I$455,$A74, HCBSCompliance!$D$2:$D$455, "*950*", HCBSCompliance!$G$2:$G$455,"*Submitted*", HCBSCompliance!$CY$2:$CY$455,"*No*")</f>
        <v>0</v>
      </c>
      <c r="M74" s="55">
        <f>COUNTIFS(HCBSCompliance!$I$2:$I$455,$A74, HCBSCompliance!$D$2:$D$455, "*950*", HCBSCompliance!$G$2:$G$455,"*Completed*", HCBSCompliance!$DI$2:$DI$455,"*Partially*")+ COUNTIFS(HCBSCompliance!$I$2:$I$455,$A74, HCBSCompliance!$D$2:$D$455, "*950*", HCBSCompliance!$G$2:$G$455,"*Submitted*", HCBSCompliance!$DI$2:$DI$455,"*Partially*")+ COUNTIFS(HCBSCompliance!$I$2:$I$455,$A74, HCBSCompliance!$D$2:$D$455, "*950*", HCBSCompliance!$G$2:$G$455,"*Completed*", HCBSCompliance!$DI$2:$DI$455,"*No*")+ COUNTIFS(HCBSCompliance!$I$2:$I$455,$A74, HCBSCompliance!$D$2:$D$455, "*950*", HCBSCompliance!$G$2:$G$455,"*Submitted*", HCBSCompliance!$DI$2:$DI$455,"*No*")</f>
        <v>0</v>
      </c>
    </row>
    <row r="75" spans="1:13" hidden="1" x14ac:dyDescent="0.2">
      <c r="A75" s="54" t="s">
        <v>178</v>
      </c>
      <c r="B75" s="55">
        <f>COUNTIFS(HCBSCompliance!$I$2:$I$455,$A75, HCBSCompliance!$D$2:$D$455, "*950*")</f>
        <v>0</v>
      </c>
      <c r="C75" s="55">
        <f>COUNTIFS(HCBSCompliance!$I$2:$I$455,$A75, HCBSCompliance!$D$2:$D$455, "*950*", HCBSCompliance!$G$2:$G$455,"*Completed*")  +COUNTIFS(HCBSCompliance!$I$2:$I$455,$A75, HCBSCompliance!$D$2:$D$455, "*950*", HCBSCompliance!$G$2:$G$455,"*Submitted*")</f>
        <v>0</v>
      </c>
      <c r="D75" s="56" t="str">
        <f t="shared" si="3"/>
        <v>n/a</v>
      </c>
      <c r="E75" s="56" t="str">
        <f>IFERROR((COUNTIFS(HCBSCompliance!$I$2:$I$455,$A75, HCBSCompliance!$D$2:$D$455, "*950*", HCBSCompliance!$FA$2:$FA$455,"*no*", HCBSCompliance!$G$2:$G$455, "*Completed*") + COUNTIFS(HCBSCompliance!$I$2:$I$455,$A75, HCBSCompliance!$D$2:$D$455, "*950*", HCBSCompliance!$FA$2:$FA$455,"*no*", HCBSCompliance!$G$2:$G$455, "*Submitted*") ) / $C75, "n/a")</f>
        <v>n/a</v>
      </c>
      <c r="F75" s="56" t="str">
        <f>IFERROR((COUNTIFS(HCBSCompliance!$I$2:$I$455,$A75, HCBSCompliance!$D$2:$D$455, "*950*", HCBSCompliance!$FA$2:$FA$455,"*yes*", HCBSCompliance!$G$2:$G$455, "*Completed*") + COUNTIFS(HCBSCompliance!$I$2:$I$455,$A75, HCBSCompliance!$D$2:$D$455, "*950*", HCBSCompliance!$FA$2:$FA$455,"*yes*", HCBSCompliance!$G$2:$G$455, "*Submitted*") ) / $C75, "n/a")</f>
        <v>n/a</v>
      </c>
      <c r="G75" s="60" t="str">
        <f>IFERROR((COUNTIFS(HCBSCompliance!$D$2:$D$455, "*950*", HCBSCompliance!$I$2:$I$455, $A75, HCBSCompliance!$G$2:$G$455, "*Completed*", HCBSCompliance!$FE$2:$FE$455, "TRUE") + COUNTIFS(HCBSCompliance!$D$2:$D$455, "*950*", HCBSCompliance!$I$2:$I$455, $A75, HCBSCompliance!$G$2:$G$455, "*Submitted*", HCBSCompliance!$FE$2:$FE$455, "TRUE"))    /  $C75, "n/a")</f>
        <v>n/a</v>
      </c>
      <c r="H75" s="60"/>
      <c r="I75" s="55">
        <f>COUNTIFS(HCBSCompliance!$I$2:$I$455,$A75, HCBSCompliance!$D$2:$D$455, "*950*", HCBSCompliance!$G$2:$G$455,"*Completed*", HCBSCompliance!$BC$2:$BC$455,"*Partially*")+ COUNTIFS(HCBSCompliance!$I$2:$I$455,$A75, HCBSCompliance!$D$2:$D$455, "*950*", HCBSCompliance!$G$2:$G$455,"*Submitted*", HCBSCompliance!$BC$2:$BC$455,"*Partially*")+ COUNTIFS(HCBSCompliance!$I$2:$I$455,$A75, HCBSCompliance!$D$2:$D$455, "*950*", HCBSCompliance!$G$2:$G$455,"*Completed*", HCBSCompliance!$BC$2:$BC$455,"*NotMet*")+ COUNTIFS(HCBSCompliance!$I$2:$I$455,$A75, HCBSCompliance!$D$2:$D$455, "*950*", HCBSCompliance!$G$2:$G$455,"*Submitted*", HCBSCompliance!$BC$2:$BC$455,"*NotMet*")</f>
        <v>0</v>
      </c>
      <c r="J75" s="55">
        <f>COUNTIFS(HCBSCompliance!$I$2:$I$455,$A75, HCBSCompliance!$D$2:$D$455, "*950*", HCBSCompliance!$G$2:$G$455,"*Completed*", HCBSCompliance!$BI$2:$BI$455,"*Partially*")+ COUNTIFS(HCBSCompliance!$I$2:$I$455,$A75, HCBSCompliance!$D$2:$D$455, "*950*", HCBSCompliance!$G$2:$G$455,"*Submitted*", HCBSCompliance!$BI$2:$BI$455,"*Partially*")+ COUNTIFS(HCBSCompliance!$I$2:$I$455,$A75, HCBSCompliance!$D$2:$D$455, "*950*", HCBSCompliance!$G$2:$G$455,"*Completed*", HCBSCompliance!$BI$2:$BI$455,"*No*")+ COUNTIFS(HCBSCompliance!$I$2:$I$455,$A75, HCBSCompliance!$D$2:$D$455, "*950*", HCBSCompliance!$G$2:$G$455,"*Submitted*", HCBSCompliance!$BI$2:$BI$455,"*No*")</f>
        <v>0</v>
      </c>
      <c r="K75" s="55">
        <f>COUNTIFS(HCBSCompliance!$I$2:$I$455,$A75, HCBSCompliance!$D$2:$D$455, "*950*", HCBSCompliance!$G$2:$G$455,"*Completed*", HCBSCompliance!$CK$2:$CK$455,"*Partially*")+ COUNTIFS(HCBSCompliance!$I$2:$I$455,$A75, HCBSCompliance!$D$2:$D$455, "*950*", HCBSCompliance!$G$2:$G$455,"*Submitted*", HCBSCompliance!$CK$2:$CK$455,"*Partially*")+ COUNTIFS(HCBSCompliance!$I$2:$I$455,$A75, HCBSCompliance!$D$2:$D$455, "*950*", HCBSCompliance!$G$2:$G$455,"*Completed*", HCBSCompliance!$CK$2:$CK$455,"*No*")+ COUNTIFS(HCBSCompliance!$I$2:$I$455,$A75, HCBSCompliance!$D$2:$D$455, "*950*", HCBSCompliance!$G$2:$G$455,"*Submitted*", HCBSCompliance!$CK$2:$CK$455,"*No*")</f>
        <v>0</v>
      </c>
      <c r="L75" s="55">
        <f>COUNTIFS(HCBSCompliance!$I$2:$I$455,$A75, HCBSCompliance!$D$2:$D$455, "*950*", HCBSCompliance!$G$2:$G$455,"*Completed*", HCBSCompliance!$CY$2:$CY$455,"*Partially*")+ COUNTIFS(HCBSCompliance!$I$2:$I$455,$A75, HCBSCompliance!$D$2:$D$455, "*950*", HCBSCompliance!$G$2:$G$455,"*Submitted*", HCBSCompliance!$CY$2:$CY$455,"*Partially*")+ COUNTIFS(HCBSCompliance!$I$2:$I$455,$A75, HCBSCompliance!$D$2:$D$455, "*950*", HCBSCompliance!$G$2:$G$455,"*Completed*", HCBSCompliance!$CY$2:$CY$455,"*No*")+ COUNTIFS(HCBSCompliance!$I$2:$I$455,$A75, HCBSCompliance!$D$2:$D$455, "*950*", HCBSCompliance!$G$2:$G$455,"*Submitted*", HCBSCompliance!$CY$2:$CY$455,"*No*")</f>
        <v>0</v>
      </c>
      <c r="M75" s="55">
        <f>COUNTIFS(HCBSCompliance!$I$2:$I$455,$A75, HCBSCompliance!$D$2:$D$455, "*950*", HCBSCompliance!$G$2:$G$455,"*Completed*", HCBSCompliance!$DI$2:$DI$455,"*Partially*")+ COUNTIFS(HCBSCompliance!$I$2:$I$455,$A75, HCBSCompliance!$D$2:$D$455, "*950*", HCBSCompliance!$G$2:$G$455,"*Submitted*", HCBSCompliance!$DI$2:$DI$455,"*Partially*")+ COUNTIFS(HCBSCompliance!$I$2:$I$455,$A75, HCBSCompliance!$D$2:$D$455, "*950*", HCBSCompliance!$G$2:$G$455,"*Completed*", HCBSCompliance!$DI$2:$DI$455,"*No*")+ COUNTIFS(HCBSCompliance!$I$2:$I$455,$A75, HCBSCompliance!$D$2:$D$455, "*950*", HCBSCompliance!$G$2:$G$455,"*Submitted*", HCBSCompliance!$DI$2:$DI$455,"*No*")</f>
        <v>0</v>
      </c>
    </row>
    <row r="76" spans="1:13" hidden="1" x14ac:dyDescent="0.2">
      <c r="A76" s="54" t="s">
        <v>289</v>
      </c>
      <c r="B76" s="55">
        <f>COUNTIFS(HCBSCompliance!$I$2:$I$455,$A76, HCBSCompliance!$D$2:$D$455, "*950*")</f>
        <v>0</v>
      </c>
      <c r="C76" s="55">
        <f>COUNTIFS(HCBSCompliance!$I$2:$I$455,$A76, HCBSCompliance!$D$2:$D$455, "*950*", HCBSCompliance!$G$2:$G$455,"*Completed*")  +COUNTIFS(HCBSCompliance!$I$2:$I$455,$A76, HCBSCompliance!$D$2:$D$455, "*950*", HCBSCompliance!$G$2:$G$455,"*Submitted*")</f>
        <v>0</v>
      </c>
      <c r="D76" s="56" t="str">
        <f t="shared" si="3"/>
        <v>n/a</v>
      </c>
      <c r="E76" s="59" t="str">
        <f>IFERROR((COUNTIFS(HCBSCompliance!$I$2:$I$455,$A76, HCBSCompliance!$D$2:$D$455, "*950*", HCBSCompliance!$FA$2:$FA$455,"*no*", HCBSCompliance!$G$2:$G$455, "*Completed*") + COUNTIFS(HCBSCompliance!$I$2:$I$455,$A76, HCBSCompliance!$D$2:$D$455, "*950*", HCBSCompliance!$FA$2:$FA$455,"*no*", HCBSCompliance!$G$2:$G$455, "*Submitted*") ) / $C76, "n/a")</f>
        <v>n/a</v>
      </c>
      <c r="F76" s="59" t="str">
        <f>IFERROR((COUNTIFS(HCBSCompliance!$I$2:$I$455,$A76, HCBSCompliance!$D$2:$D$455, "*950*", HCBSCompliance!$FA$2:$FA$455,"*yes*", HCBSCompliance!$G$2:$G$455, "*Completed*") + COUNTIFS(HCBSCompliance!$I$2:$I$455,$A76, HCBSCompliance!$D$2:$D$455, "*950*", HCBSCompliance!$FA$2:$FA$455,"*yes*", HCBSCompliance!$G$2:$G$455, "*Submitted*") ) / $C76, "n/a")</f>
        <v>n/a</v>
      </c>
      <c r="G76" s="60" t="str">
        <f>IFERROR((COUNTIFS(HCBSCompliance!$D$2:$D$455, "*950*", HCBSCompliance!$I$2:$I$455, $A76, HCBSCompliance!$G$2:$G$455, "*Completed*", HCBSCompliance!$FE$2:$FE$455, "TRUE") + COUNTIFS(HCBSCompliance!$D$2:$D$455, "*950*", HCBSCompliance!$I$2:$I$455, $A76, HCBSCompliance!$G$2:$G$455, "*Submitted*", HCBSCompliance!$FE$2:$FE$455, "TRUE"))    /  $C76, "n/a")</f>
        <v>n/a</v>
      </c>
      <c r="H76" s="60"/>
      <c r="I76" s="55">
        <f>COUNTIFS(HCBSCompliance!$I$2:$I$455,$A76, HCBSCompliance!$D$2:$D$455, "*950*", HCBSCompliance!$G$2:$G$455,"*Completed*", HCBSCompliance!$BC$2:$BC$455,"*Partially*")+ COUNTIFS(HCBSCompliance!$I$2:$I$455,$A76, HCBSCompliance!$D$2:$D$455, "*950*", HCBSCompliance!$G$2:$G$455,"*Submitted*", HCBSCompliance!$BC$2:$BC$455,"*Partially*")+ COUNTIFS(HCBSCompliance!$I$2:$I$455,$A76, HCBSCompliance!$D$2:$D$455, "*950*", HCBSCompliance!$G$2:$G$455,"*Completed*", HCBSCompliance!$BC$2:$BC$455,"*NotMet*")+ COUNTIFS(HCBSCompliance!$I$2:$I$455,$A76, HCBSCompliance!$D$2:$D$455, "*950*", HCBSCompliance!$G$2:$G$455,"*Submitted*", HCBSCompliance!$BC$2:$BC$455,"*NotMet*")</f>
        <v>0</v>
      </c>
      <c r="J76" s="55">
        <f>COUNTIFS(HCBSCompliance!$I$2:$I$455,$A76, HCBSCompliance!$D$2:$D$455, "*950*", HCBSCompliance!$G$2:$G$455,"*Completed*", HCBSCompliance!$BI$2:$BI$455,"*Partially*")+ COUNTIFS(HCBSCompliance!$I$2:$I$455,$A76, HCBSCompliance!$D$2:$D$455, "*950*", HCBSCompliance!$G$2:$G$455,"*Submitted*", HCBSCompliance!$BI$2:$BI$455,"*Partially*")+ COUNTIFS(HCBSCompliance!$I$2:$I$455,$A76, HCBSCompliance!$D$2:$D$455, "*950*", HCBSCompliance!$G$2:$G$455,"*Completed*", HCBSCompliance!$BI$2:$BI$455,"*No*")+ COUNTIFS(HCBSCompliance!$I$2:$I$455,$A76, HCBSCompliance!$D$2:$D$455, "*950*", HCBSCompliance!$G$2:$G$455,"*Submitted*", HCBSCompliance!$BI$2:$BI$455,"*No*")</f>
        <v>0</v>
      </c>
      <c r="K76" s="55">
        <f>COUNTIFS(HCBSCompliance!$I$2:$I$455,$A76, HCBSCompliance!$D$2:$D$455, "*950*", HCBSCompliance!$G$2:$G$455,"*Completed*", HCBSCompliance!$CK$2:$CK$455,"*Partially*")+ COUNTIFS(HCBSCompliance!$I$2:$I$455,$A76, HCBSCompliance!$D$2:$D$455, "*950*", HCBSCompliance!$G$2:$G$455,"*Submitted*", HCBSCompliance!$CK$2:$CK$455,"*Partially*")+ COUNTIFS(HCBSCompliance!$I$2:$I$455,$A76, HCBSCompliance!$D$2:$D$455, "*950*", HCBSCompliance!$G$2:$G$455,"*Completed*", HCBSCompliance!$CK$2:$CK$455,"*No*")+ COUNTIFS(HCBSCompliance!$I$2:$I$455,$A76, HCBSCompliance!$D$2:$D$455, "*950*", HCBSCompliance!$G$2:$G$455,"*Submitted*", HCBSCompliance!$CK$2:$CK$455,"*No*")</f>
        <v>0</v>
      </c>
      <c r="L76" s="55">
        <f>COUNTIFS(HCBSCompliance!$I$2:$I$455,$A76, HCBSCompliance!$D$2:$D$455, "*950*", HCBSCompliance!$G$2:$G$455,"*Completed*", HCBSCompliance!$CY$2:$CY$455,"*Partially*")+ COUNTIFS(HCBSCompliance!$I$2:$I$455,$A76, HCBSCompliance!$D$2:$D$455, "*950*", HCBSCompliance!$G$2:$G$455,"*Submitted*", HCBSCompliance!$CY$2:$CY$455,"*Partially*")+ COUNTIFS(HCBSCompliance!$I$2:$I$455,$A76, HCBSCompliance!$D$2:$D$455, "*950*", HCBSCompliance!$G$2:$G$455,"*Completed*", HCBSCompliance!$CY$2:$CY$455,"*No*")+ COUNTIFS(HCBSCompliance!$I$2:$I$455,$A76, HCBSCompliance!$D$2:$D$455, "*950*", HCBSCompliance!$G$2:$G$455,"*Submitted*", HCBSCompliance!$CY$2:$CY$455,"*No*")</f>
        <v>0</v>
      </c>
      <c r="M76" s="55">
        <f>COUNTIFS(HCBSCompliance!$I$2:$I$455,$A76, HCBSCompliance!$D$2:$D$455, "*950*", HCBSCompliance!$G$2:$G$455,"*Completed*", HCBSCompliance!$DI$2:$DI$455,"*Partially*")+ COUNTIFS(HCBSCompliance!$I$2:$I$455,$A76, HCBSCompliance!$D$2:$D$455, "*950*", HCBSCompliance!$G$2:$G$455,"*Submitted*", HCBSCompliance!$DI$2:$DI$455,"*Partially*")+ COUNTIFS(HCBSCompliance!$I$2:$I$455,$A76, HCBSCompliance!$D$2:$D$455, "*950*", HCBSCompliance!$G$2:$G$455,"*Completed*", HCBSCompliance!$DI$2:$DI$455,"*No*")+ COUNTIFS(HCBSCompliance!$I$2:$I$455,$A76, HCBSCompliance!$D$2:$D$455, "*950*", HCBSCompliance!$G$2:$G$455,"*Submitted*", HCBSCompliance!$DI$2:$DI$455,"*No*")</f>
        <v>0</v>
      </c>
    </row>
    <row r="77" spans="1:13" hidden="1" x14ac:dyDescent="0.2">
      <c r="A77" s="54" t="s">
        <v>5784</v>
      </c>
      <c r="B77" s="55">
        <f>SUM(B56:B76)</f>
        <v>4</v>
      </c>
      <c r="C77" s="55">
        <f>SUM(C56:C76)</f>
        <v>3</v>
      </c>
      <c r="D77" s="56">
        <f>$C77/$B77</f>
        <v>0.75</v>
      </c>
      <c r="E77" s="59">
        <f>(COUNTIFS(HCBSCompliance!$D$2:$D$455, "*950*", HCBSCompliance!$FA$2:$FA$455,"*no*", HCBSCompliance!$G$2:$G$455, "*Completed*") + COUNTIFS(HCBSCompliance!$D$2:$D$455, "*950*", HCBSCompliance!$FA$2:$FA$455,"*no*", HCBSCompliance!$G$2:$G$455, "*Submitted*") ) / $C77</f>
        <v>0.33333333333333331</v>
      </c>
      <c r="F77" s="59">
        <f>(COUNTIFS(HCBSCompliance!$D$2:$D$455, "*950*", HCBSCompliance!$FA$2:$FA$455,"*yes*", HCBSCompliance!$G$2:$G$455, "*Completed*") + COUNTIFS(HCBSCompliance!$D$2:$D$455, "*950*", HCBSCompliance!$FA$2:$FA$455,"*yes*", HCBSCompliance!$G$2:$G$455, "*Submitted*") ) / $C77</f>
        <v>0.66666666666666663</v>
      </c>
      <c r="G77" s="60">
        <f>IFERROR((COUNTIFS(HCBSCompliance!$D$2:$D$455, "*950*", HCBSCompliance!$G$2:$G$455, "*Completed*", HCBSCompliance!$FE$2:$FE$455, "TRUE") + COUNTIFS(HCBSCompliance!$D$2:$D$455, "*950*", HCBSCompliance!$G$2:$G$455, "*Submitted*", HCBSCompliance!$FE$2:$FE$455, "TRUE"))    /  $C77, "n/a")</f>
        <v>0</v>
      </c>
      <c r="H77" s="60"/>
      <c r="I77" s="55">
        <f>SUM(I56:I76)</f>
        <v>0</v>
      </c>
      <c r="J77" s="55">
        <f>SUM(J56:J76)</f>
        <v>1</v>
      </c>
      <c r="K77" s="55">
        <f>SUM(K56:K76)</f>
        <v>1</v>
      </c>
      <c r="L77" s="55">
        <f>SUM(L56:L76)</f>
        <v>1</v>
      </c>
      <c r="M77" s="55">
        <f>SUM(M56:M76)</f>
        <v>0</v>
      </c>
    </row>
    <row r="79" spans="1:13" ht="13.9" customHeight="1" x14ac:dyDescent="0.2">
      <c r="A79" s="43"/>
      <c r="B79" s="44"/>
      <c r="C79" s="44"/>
      <c r="D79" s="44"/>
      <c r="E79" s="44"/>
      <c r="F79" s="44"/>
      <c r="G79" s="45"/>
      <c r="H79" s="44"/>
      <c r="I79" s="18"/>
      <c r="J79" s="19"/>
      <c r="K79" s="46" t="s">
        <v>15</v>
      </c>
      <c r="L79" s="19"/>
      <c r="M79" s="22"/>
    </row>
    <row r="80" spans="1:13" ht="30" customHeight="1" x14ac:dyDescent="0.2">
      <c r="A80" s="47"/>
      <c r="B80" s="48" t="s">
        <v>5787</v>
      </c>
      <c r="C80" s="49"/>
      <c r="D80" s="49"/>
      <c r="E80" s="49"/>
      <c r="F80" s="49"/>
      <c r="G80" s="50"/>
      <c r="H80" s="50"/>
      <c r="I80" s="14" t="s">
        <v>16</v>
      </c>
      <c r="J80" s="14" t="s">
        <v>17</v>
      </c>
      <c r="K80" s="14" t="s">
        <v>18</v>
      </c>
      <c r="L80" s="14" t="s">
        <v>19</v>
      </c>
      <c r="M80" s="14" t="s">
        <v>20</v>
      </c>
    </row>
    <row r="81" spans="1:64" ht="63" x14ac:dyDescent="0.2">
      <c r="A81" s="62" t="s">
        <v>5795</v>
      </c>
      <c r="B81" s="14" t="s">
        <v>3</v>
      </c>
      <c r="C81" s="14" t="s">
        <v>5783</v>
      </c>
      <c r="D81" s="14" t="s">
        <v>5789</v>
      </c>
      <c r="E81" s="14" t="s">
        <v>4</v>
      </c>
      <c r="F81" s="14" t="s">
        <v>5</v>
      </c>
      <c r="G81" s="13" t="s">
        <v>6</v>
      </c>
      <c r="H81" s="13"/>
      <c r="I81" s="13" t="s">
        <v>26</v>
      </c>
      <c r="J81" s="13" t="s">
        <v>27</v>
      </c>
      <c r="K81" s="53" t="s">
        <v>6487</v>
      </c>
      <c r="L81" s="13" t="s">
        <v>29</v>
      </c>
      <c r="M81" s="13" t="s">
        <v>30</v>
      </c>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row>
    <row r="82" spans="1:64" hidden="1" x14ac:dyDescent="0.2">
      <c r="A82" s="54" t="s">
        <v>252</v>
      </c>
      <c r="B82" s="55">
        <f>COUNTIFS(HCBSCompliance!$I$2:$I$455,$A82, HCBSCompliance!$D$2:$D$455, "*954*")</f>
        <v>0</v>
      </c>
      <c r="C82" s="55">
        <f>COUNTIFS(HCBSCompliance!$I$2:$I$455,$A82, HCBSCompliance!$D$2:$D$455, "*954*", HCBSCompliance!$G$2:$G$455,"*Completed*")  +COUNTIFS(HCBSCompliance!$I$2:$I$455,$A82, HCBSCompliance!$D$2:$D$455, "*954*", HCBSCompliance!$G$2:$G$455,"*Submitted*")</f>
        <v>0</v>
      </c>
      <c r="D82" s="56" t="str">
        <f>IFERROR($C82/$B82, "n/a")</f>
        <v>n/a</v>
      </c>
      <c r="E82" s="56" t="str">
        <f>IFERROR((COUNTIFS(HCBSCompliance!$I$2:$I$455,$A82, HCBSCompliance!$D$2:$D$455, "*954*", HCBSCompliance!$FA$2:$FA$455,"*no*", HCBSCompliance!$G$2:$G$455, "*Completed*") + COUNTIFS(HCBSCompliance!$I$2:$I$455,$A82, HCBSCompliance!$D$2:$D$455, "*954*", HCBSCompliance!$FA$2:$FA$455,"*no*", HCBSCompliance!$G$2:$G$455, "*Submitted*") ) / $C82, "n/a")</f>
        <v>n/a</v>
      </c>
      <c r="F82" s="56" t="str">
        <f>IFERROR((COUNTIFS(HCBSCompliance!$I$2:$I$455,$A82, HCBSCompliance!$D$2:$D$455, "*954*", HCBSCompliance!$FA$2:$FA$455,"*YES*", HCBSCompliance!$G$2:$G$455, "*Completed*") + COUNTIFS(HCBSCompliance!$I$2:$I$455,$A82, HCBSCompliance!$D$2:$D$455, "*954*", HCBSCompliance!$FA$2:$FA$455,"*YES*", HCBSCompliance!$G$2:$G$455, "*Submitted*") ) / $C82, "n/a")</f>
        <v>n/a</v>
      </c>
      <c r="G82" s="60" t="str">
        <f>IFERROR((COUNTIFS(HCBSCompliance!$D$2:$D$455, "*954*", HCBSCompliance!$I$2:$I$455, $A82, HCBSCompliance!$G$2:$G$455, "*Completed*", HCBSCompliance!$FE$2:$FE$455, "TRUE") + COUNTIFS(HCBSCompliance!$D$2:$D$455, "*954*", HCBSCompliance!$I$2:$I$455, $A82, HCBSCompliance!$G$2:$G$455, "*Submitted*", HCBSCompliance!$FE$2:$FE$455, "TRUE"))    /  $C82, "n/a")</f>
        <v>n/a</v>
      </c>
      <c r="H82" s="60"/>
      <c r="I82" s="55">
        <f>COUNTIFS(HCBSCompliance!$I$2:$I$455,$A82, HCBSCompliance!$D$2:$D$455, "*954*", HCBSCompliance!$G$2:$G$455,"*Completed*", HCBSCompliance!$BC$2:$BC$455,"*Partially*")+ COUNTIFS(HCBSCompliance!$I$2:$I$455,$A82, HCBSCompliance!$D$2:$D$455, "*954*", HCBSCompliance!$G$2:$G$455,"*Submitted*", HCBSCompliance!$BC$2:$BC$455,"*Partially*")+ COUNTIFS(HCBSCompliance!$I$2:$I$455,$A82, HCBSCompliance!$D$2:$D$455, "*954*", HCBSCompliance!$G$2:$G$455,"*Completed*", HCBSCompliance!$BC$2:$BC$455,"*NotMet*")+ COUNTIFS(HCBSCompliance!$I$2:$I$455,$A82, HCBSCompliance!$D$2:$D$455, "*954*", HCBSCompliance!$G$2:$G$455,"*Submitted*", HCBSCompliance!$BC$2:$BC$455,"*NotMet*")</f>
        <v>0</v>
      </c>
      <c r="J82" s="55">
        <f>COUNTIFS(HCBSCompliance!$I$2:$I$455,$A82, HCBSCompliance!$D$2:$D$455, "*954*", HCBSCompliance!$G$2:$G$455,"*Completed*", HCBSCompliance!$BI$2:$BI$455,"*Partially*")+ COUNTIFS(HCBSCompliance!$I$2:$I$455,$A82, HCBSCompliance!$D$2:$D$455, "*954*", HCBSCompliance!$G$2:$G$455,"*Submitted*", HCBSCompliance!$BI$2:$BI$455,"*Partially*")+ COUNTIFS(HCBSCompliance!$I$2:$I$455,$A82, HCBSCompliance!$D$2:$D$455, "*954*", HCBSCompliance!$G$2:$G$455,"*Completed*", HCBSCompliance!$BI$2:$BI$455,"*No*")+ COUNTIFS(HCBSCompliance!$I$2:$I$455,$A82, HCBSCompliance!$D$2:$D$455, "*954*", HCBSCompliance!$G$2:$G$455,"*Submitted*", HCBSCompliance!$BI$2:$BI$455,"*No*")</f>
        <v>0</v>
      </c>
      <c r="K82" s="55">
        <f>COUNTIFS(HCBSCompliance!$I$2:$I$455,$A82, HCBSCompliance!$D$2:$D$455, "*954*", HCBSCompliance!$G$2:$G$455,"*Completed*", HCBSCompliance!$CK$2:$CK$455,"*Partially*")+ COUNTIFS(HCBSCompliance!$I$2:$I$455,$A82, HCBSCompliance!$D$2:$D$455, "*954*", HCBSCompliance!$G$2:$G$455,"*Submitted*", HCBSCompliance!$CK$2:$CK$455,"*Partially*")+ COUNTIFS(HCBSCompliance!$I$2:$I$455,$A82, HCBSCompliance!$D$2:$D$455, "*954*", HCBSCompliance!$G$2:$G$455,"*Completed*", HCBSCompliance!$CK$2:$CK$455,"*No*")+ COUNTIFS(HCBSCompliance!$I$2:$I$455,$A82, HCBSCompliance!$D$2:$D$455, "*954*", HCBSCompliance!$G$2:$G$455,"*Submitted*", HCBSCompliance!$CK$2:$CK$455,"*No*")</f>
        <v>0</v>
      </c>
      <c r="L82" s="55">
        <f>COUNTIFS(HCBSCompliance!$I$2:$I$455,$A82, HCBSCompliance!$D$2:$D$455, "*954*", HCBSCompliance!$G$2:$G$455,"*Completed*", HCBSCompliance!$CY$2:$CY$455,"*Partially*")+ COUNTIFS(HCBSCompliance!$I$2:$I$455,$A82, HCBSCompliance!$D$2:$D$455, "*954*", HCBSCompliance!$G$2:$G$455,"*Submitted*", HCBSCompliance!$CY$2:$CY$455,"*Partially*")+ COUNTIFS(HCBSCompliance!$I$2:$I$455,$A82, HCBSCompliance!$D$2:$D$455, "*954*", HCBSCompliance!$G$2:$G$455,"*Completed*", HCBSCompliance!$CY$2:$CY$455,"*No*")+ COUNTIFS(HCBSCompliance!$I$2:$I$455,$A82, HCBSCompliance!$D$2:$D$455, "*954*", HCBSCompliance!$G$2:$G$455,"*Submitted*", HCBSCompliance!$CY$2:$CY$455,"*No*")</f>
        <v>0</v>
      </c>
      <c r="M82" s="55">
        <f>COUNTIFS(HCBSCompliance!$I$2:$I$455,$A82, HCBSCompliance!$D$2:$D$455, "*954*", HCBSCompliance!$G$2:$G$455,"*Completed*", HCBSCompliance!$DI$2:$DI$455,"*Partially*")+ COUNTIFS(HCBSCompliance!$I$2:$I$455,$A82, HCBSCompliance!$D$2:$D$455, "*954*", HCBSCompliance!$G$2:$G$455,"*Submitted*", HCBSCompliance!$DI$2:$DI$455,"*Partially*")+ COUNTIFS(HCBSCompliance!$I$2:$I$455,$A82, HCBSCompliance!$D$2:$D$455, "*954*", HCBSCompliance!$G$2:$G$455,"*Completed*", HCBSCompliance!$DI$2:$DI$455,"*No*")+ COUNTIFS(HCBSCompliance!$I$2:$I$455,$A82, HCBSCompliance!$D$2:$D$455, "*954*", HCBSCompliance!$G$2:$G$455,"*Submitted*", HCBSCompliance!$DI$2:$DI$455,"*No*")</f>
        <v>0</v>
      </c>
    </row>
    <row r="83" spans="1:64" hidden="1" x14ac:dyDescent="0.2">
      <c r="A83" s="54" t="s">
        <v>293</v>
      </c>
      <c r="B83" s="55">
        <f>COUNTIFS(HCBSCompliance!$I$2:$I$455,$A83, HCBSCompliance!$D$2:$D$455, "*954*")</f>
        <v>0</v>
      </c>
      <c r="C83" s="55">
        <f>COUNTIFS(HCBSCompliance!$I$2:$I$455,$A83, HCBSCompliance!$D$2:$D$455, "*954*", HCBSCompliance!$G$2:$G$455,"*Completed*")  +COUNTIFS(HCBSCompliance!$I$2:$I$455,$A83, HCBSCompliance!$D$2:$D$455, "*954*", HCBSCompliance!$G$2:$G$455,"*Submitted*")</f>
        <v>0</v>
      </c>
      <c r="D83" s="56" t="str">
        <f t="shared" ref="D83:D102" si="4">IFERROR($C83/$B83, "n/a")</f>
        <v>n/a</v>
      </c>
      <c r="E83" s="56" t="str">
        <f>IFERROR((COUNTIFS(HCBSCompliance!$I$2:$I$455,$A83, HCBSCompliance!$D$2:$D$455, "*954*", HCBSCompliance!$FA$2:$FA$455,"*no*", HCBSCompliance!$G$2:$G$455, "*Completed*") + COUNTIFS(HCBSCompliance!$I$2:$I$455,$A83, HCBSCompliance!$D$2:$D$455, "*954*", HCBSCompliance!$FA$2:$FA$455,"*no*", HCBSCompliance!$G$2:$G$455, "*Submitted*") ) / $C83, "n/a")</f>
        <v>n/a</v>
      </c>
      <c r="F83" s="56" t="str">
        <f>IFERROR((COUNTIFS(HCBSCompliance!$I$2:$I$455,$A83, HCBSCompliance!$D$2:$D$455, "*954*", HCBSCompliance!$FA$2:$FA$455,"*YES*", HCBSCompliance!$G$2:$G$455, "*Completed*") + COUNTIFS(HCBSCompliance!$I$2:$I$455,$A83, HCBSCompliance!$D$2:$D$455, "*954*", HCBSCompliance!$FA$2:$FA$455,"*YES*", HCBSCompliance!$G$2:$G$455, "*Submitted*") ) / $C83, "n/a")</f>
        <v>n/a</v>
      </c>
      <c r="G83" s="60" t="str">
        <f>IFERROR((COUNTIFS(HCBSCompliance!$D$2:$D$455, "*954*", HCBSCompliance!$I$2:$I$455, $A83, HCBSCompliance!$G$2:$G$455, "*Completed*", HCBSCompliance!$FE$2:$FE$455, "TRUE") + COUNTIFS(HCBSCompliance!$D$2:$D$455, "*954*", HCBSCompliance!$I$2:$I$455, $A83, HCBSCompliance!$G$2:$G$455, "*Submitted*", HCBSCompliance!$FE$2:$FE$455, "TRUE"))    /  $C83, "n/a")</f>
        <v>n/a</v>
      </c>
      <c r="H83" s="60"/>
      <c r="I83" s="55">
        <f>COUNTIFS(HCBSCompliance!$I$2:$I$455,$A83, HCBSCompliance!$D$2:$D$455, "*954*", HCBSCompliance!$G$2:$G$455,"*Completed*", HCBSCompliance!$BC$2:$BC$455,"*Partially*")+ COUNTIFS(HCBSCompliance!$I$2:$I$455,$A83, HCBSCompliance!$D$2:$D$455, "*954*", HCBSCompliance!$G$2:$G$455,"*Submitted*", HCBSCompliance!$BC$2:$BC$455,"*Partially*")+ COUNTIFS(HCBSCompliance!$I$2:$I$455,$A83, HCBSCompliance!$D$2:$D$455, "*954*", HCBSCompliance!$G$2:$G$455,"*Completed*", HCBSCompliance!$BC$2:$BC$455,"*NotMet*")+ COUNTIFS(HCBSCompliance!$I$2:$I$455,$A83, HCBSCompliance!$D$2:$D$455, "*954*", HCBSCompliance!$G$2:$G$455,"*Submitted*", HCBSCompliance!$BC$2:$BC$455,"*NotMet*")</f>
        <v>0</v>
      </c>
      <c r="J83" s="55">
        <f>COUNTIFS(HCBSCompliance!$I$2:$I$455,$A83, HCBSCompliance!$D$2:$D$455, "*954*", HCBSCompliance!$G$2:$G$455,"*Completed*", HCBSCompliance!$BI$2:$BI$455,"*Partially*")+ COUNTIFS(HCBSCompliance!$I$2:$I$455,$A83, HCBSCompliance!$D$2:$D$455, "*954*", HCBSCompliance!$G$2:$G$455,"*Submitted*", HCBSCompliance!$BI$2:$BI$455,"*Partially*")+ COUNTIFS(HCBSCompliance!$I$2:$I$455,$A83, HCBSCompliance!$D$2:$D$455, "*954*", HCBSCompliance!$G$2:$G$455,"*Completed*", HCBSCompliance!$BI$2:$BI$455,"*No*")+ COUNTIFS(HCBSCompliance!$I$2:$I$455,$A83, HCBSCompliance!$D$2:$D$455, "*954*", HCBSCompliance!$G$2:$G$455,"*Submitted*", HCBSCompliance!$BI$2:$BI$455,"*No*")</f>
        <v>0</v>
      </c>
      <c r="K83" s="55">
        <f>COUNTIFS(HCBSCompliance!$I$2:$I$455,$A83, HCBSCompliance!$D$2:$D$455, "*954*", HCBSCompliance!$G$2:$G$455,"*Completed*", HCBSCompliance!$CK$2:$CK$455,"*Partially*")+ COUNTIFS(HCBSCompliance!$I$2:$I$455,$A83, HCBSCompliance!$D$2:$D$455, "*954*", HCBSCompliance!$G$2:$G$455,"*Submitted*", HCBSCompliance!$CK$2:$CK$455,"*Partially*")+ COUNTIFS(HCBSCompliance!$I$2:$I$455,$A83, HCBSCompliance!$D$2:$D$455, "*954*", HCBSCompliance!$G$2:$G$455,"*Completed*", HCBSCompliance!$CK$2:$CK$455,"*No*")+ COUNTIFS(HCBSCompliance!$I$2:$I$455,$A83, HCBSCompliance!$D$2:$D$455, "*954*", HCBSCompliance!$G$2:$G$455,"*Submitted*", HCBSCompliance!$CK$2:$CK$455,"*No*")</f>
        <v>0</v>
      </c>
      <c r="L83" s="55">
        <f>COUNTIFS(HCBSCompliance!$I$2:$I$455,$A83, HCBSCompliance!$D$2:$D$455, "*954*", HCBSCompliance!$G$2:$G$455,"*Completed*", HCBSCompliance!$CY$2:$CY$455,"*Partially*")+ COUNTIFS(HCBSCompliance!$I$2:$I$455,$A83, HCBSCompliance!$D$2:$D$455, "*954*", HCBSCompliance!$G$2:$G$455,"*Submitted*", HCBSCompliance!$CY$2:$CY$455,"*Partially*")+ COUNTIFS(HCBSCompliance!$I$2:$I$455,$A83, HCBSCompliance!$D$2:$D$455, "*954*", HCBSCompliance!$G$2:$G$455,"*Completed*", HCBSCompliance!$CY$2:$CY$455,"*No*")+ COUNTIFS(HCBSCompliance!$I$2:$I$455,$A83, HCBSCompliance!$D$2:$D$455, "*954*", HCBSCompliance!$G$2:$G$455,"*Submitted*", HCBSCompliance!$CY$2:$CY$455,"*No*")</f>
        <v>0</v>
      </c>
      <c r="M83" s="55">
        <f>COUNTIFS(HCBSCompliance!$I$2:$I$455,$A83, HCBSCompliance!$D$2:$D$455, "*954*", HCBSCompliance!$G$2:$G$455,"*Completed*", HCBSCompliance!$DI$2:$DI$455,"*Partially*")+ COUNTIFS(HCBSCompliance!$I$2:$I$455,$A83, HCBSCompliance!$D$2:$D$455, "*954*", HCBSCompliance!$G$2:$G$455,"*Submitted*", HCBSCompliance!$DI$2:$DI$455,"*Partially*")+ COUNTIFS(HCBSCompliance!$I$2:$I$455,$A83, HCBSCompliance!$D$2:$D$455, "*954*", HCBSCompliance!$G$2:$G$455,"*Completed*", HCBSCompliance!$DI$2:$DI$455,"*No*")+ COUNTIFS(HCBSCompliance!$I$2:$I$455,$A83, HCBSCompliance!$D$2:$D$455, "*954*", HCBSCompliance!$G$2:$G$455,"*Submitted*", HCBSCompliance!$DI$2:$DI$455,"*No*")</f>
        <v>0</v>
      </c>
    </row>
    <row r="84" spans="1:64" hidden="1" x14ac:dyDescent="0.2">
      <c r="A84" s="54" t="s">
        <v>210</v>
      </c>
      <c r="B84" s="55">
        <f>COUNTIFS(HCBSCompliance!$I$2:$I$455,$A84, HCBSCompliance!$D$2:$D$455, "*954*")</f>
        <v>0</v>
      </c>
      <c r="C84" s="55">
        <f>COUNTIFS(HCBSCompliance!$I$2:$I$455,$A84, HCBSCompliance!$D$2:$D$455, "*954*", HCBSCompliance!$G$2:$G$455,"*Completed*")  +COUNTIFS(HCBSCompliance!$I$2:$I$455,$A84, HCBSCompliance!$D$2:$D$455, "*954*", HCBSCompliance!$G$2:$G$455,"*Submitted*")</f>
        <v>0</v>
      </c>
      <c r="D84" s="56" t="str">
        <f t="shared" si="4"/>
        <v>n/a</v>
      </c>
      <c r="E84" s="56" t="str">
        <f>IFERROR((COUNTIFS(HCBSCompliance!$I$2:$I$455,$A84, HCBSCompliance!$D$2:$D$455, "*954*", HCBSCompliance!$FA$2:$FA$455,"*no*", HCBSCompliance!$G$2:$G$455, "*Completed*") + COUNTIFS(HCBSCompliance!$I$2:$I$455,$A84, HCBSCompliance!$D$2:$D$455, "*954*", HCBSCompliance!$FA$2:$FA$455,"*no*", HCBSCompliance!$G$2:$G$455, "*Submitted*") ) / $C84, "n/a")</f>
        <v>n/a</v>
      </c>
      <c r="F84" s="56" t="str">
        <f>IFERROR((COUNTIFS(HCBSCompliance!$I$2:$I$455,$A84, HCBSCompliance!$D$2:$D$455, "*954*", HCBSCompliance!$FA$2:$FA$455,"*YES*", HCBSCompliance!$G$2:$G$455, "*Completed*") + COUNTIFS(HCBSCompliance!$I$2:$I$455,$A84, HCBSCompliance!$D$2:$D$455, "*954*", HCBSCompliance!$FA$2:$FA$455,"*YES*", HCBSCompliance!$G$2:$G$455, "*Submitted*") ) / $C84, "n/a")</f>
        <v>n/a</v>
      </c>
      <c r="G84" s="60" t="str">
        <f>IFERROR((COUNTIFS(HCBSCompliance!$D$2:$D$455, "*954*", HCBSCompliance!$I$2:$I$455, $A84, HCBSCompliance!$G$2:$G$455, "*Completed*", HCBSCompliance!$FE$2:$FE$455, "TRUE") + COUNTIFS(HCBSCompliance!$D$2:$D$455, "*954*", HCBSCompliance!$I$2:$I$455, $A84, HCBSCompliance!$G$2:$G$455, "*Submitted*", HCBSCompliance!$FE$2:$FE$455, "TRUE"))    /  $C84, "n/a")</f>
        <v>n/a</v>
      </c>
      <c r="H84" s="60"/>
      <c r="I84" s="55">
        <f>COUNTIFS(HCBSCompliance!$I$2:$I$455,$A84, HCBSCompliance!$D$2:$D$455, "*954*", HCBSCompliance!$G$2:$G$455,"*Completed*", HCBSCompliance!$BC$2:$BC$455,"*Partially*")+ COUNTIFS(HCBSCompliance!$I$2:$I$455,$A84, HCBSCompliance!$D$2:$D$455, "*954*", HCBSCompliance!$G$2:$G$455,"*Submitted*", HCBSCompliance!$BC$2:$BC$455,"*Partially*")+ COUNTIFS(HCBSCompliance!$I$2:$I$455,$A84, HCBSCompliance!$D$2:$D$455, "*954*", HCBSCompliance!$G$2:$G$455,"*Completed*", HCBSCompliance!$BC$2:$BC$455,"*NotMet*")+ COUNTIFS(HCBSCompliance!$I$2:$I$455,$A84, HCBSCompliance!$D$2:$D$455, "*954*", HCBSCompliance!$G$2:$G$455,"*Submitted*", HCBSCompliance!$BC$2:$BC$455,"*NotMet*")</f>
        <v>0</v>
      </c>
      <c r="J84" s="55">
        <f>COUNTIFS(HCBSCompliance!$I$2:$I$455,$A84, HCBSCompliance!$D$2:$D$455, "*954*", HCBSCompliance!$G$2:$G$455,"*Completed*", HCBSCompliance!$BI$2:$BI$455,"*Partially*")+ COUNTIFS(HCBSCompliance!$I$2:$I$455,$A84, HCBSCompliance!$D$2:$D$455, "*954*", HCBSCompliance!$G$2:$G$455,"*Submitted*", HCBSCompliance!$BI$2:$BI$455,"*Partially*")+ COUNTIFS(HCBSCompliance!$I$2:$I$455,$A84, HCBSCompliance!$D$2:$D$455, "*954*", HCBSCompliance!$G$2:$G$455,"*Completed*", HCBSCompliance!$BI$2:$BI$455,"*No*")+ COUNTIFS(HCBSCompliance!$I$2:$I$455,$A84, HCBSCompliance!$D$2:$D$455, "*954*", HCBSCompliance!$G$2:$G$455,"*Submitted*", HCBSCompliance!$BI$2:$BI$455,"*No*")</f>
        <v>0</v>
      </c>
      <c r="K84" s="55">
        <f>COUNTIFS(HCBSCompliance!$I$2:$I$455,$A84, HCBSCompliance!$D$2:$D$455, "*954*", HCBSCompliance!$G$2:$G$455,"*Completed*", HCBSCompliance!$CK$2:$CK$455,"*Partially*")+ COUNTIFS(HCBSCompliance!$I$2:$I$455,$A84, HCBSCompliance!$D$2:$D$455, "*954*", HCBSCompliance!$G$2:$G$455,"*Submitted*", HCBSCompliance!$CK$2:$CK$455,"*Partially*")+ COUNTIFS(HCBSCompliance!$I$2:$I$455,$A84, HCBSCompliance!$D$2:$D$455, "*954*", HCBSCompliance!$G$2:$G$455,"*Completed*", HCBSCompliance!$CK$2:$CK$455,"*No*")+ COUNTIFS(HCBSCompliance!$I$2:$I$455,$A84, HCBSCompliance!$D$2:$D$455, "*954*", HCBSCompliance!$G$2:$G$455,"*Submitted*", HCBSCompliance!$CK$2:$CK$455,"*No*")</f>
        <v>0</v>
      </c>
      <c r="L84" s="55">
        <f>COUNTIFS(HCBSCompliance!$I$2:$I$455,$A84, HCBSCompliance!$D$2:$D$455, "*954*", HCBSCompliance!$G$2:$G$455,"*Completed*", HCBSCompliance!$CY$2:$CY$455,"*Partially*")+ COUNTIFS(HCBSCompliance!$I$2:$I$455,$A84, HCBSCompliance!$D$2:$D$455, "*954*", HCBSCompliance!$G$2:$G$455,"*Submitted*", HCBSCompliance!$CY$2:$CY$455,"*Partially*")+ COUNTIFS(HCBSCompliance!$I$2:$I$455,$A84, HCBSCompliance!$D$2:$D$455, "*954*", HCBSCompliance!$G$2:$G$455,"*Completed*", HCBSCompliance!$CY$2:$CY$455,"*No*")+ COUNTIFS(HCBSCompliance!$I$2:$I$455,$A84, HCBSCompliance!$D$2:$D$455, "*954*", HCBSCompliance!$G$2:$G$455,"*Submitted*", HCBSCompliance!$CY$2:$CY$455,"*No*")</f>
        <v>0</v>
      </c>
      <c r="M84" s="55">
        <f>COUNTIFS(HCBSCompliance!$I$2:$I$455,$A84, HCBSCompliance!$D$2:$D$455, "*954*", HCBSCompliance!$G$2:$G$455,"*Completed*", HCBSCompliance!$DI$2:$DI$455,"*Partially*")+ COUNTIFS(HCBSCompliance!$I$2:$I$455,$A84, HCBSCompliance!$D$2:$D$455, "*954*", HCBSCompliance!$G$2:$G$455,"*Submitted*", HCBSCompliance!$DI$2:$DI$455,"*Partially*")+ COUNTIFS(HCBSCompliance!$I$2:$I$455,$A84, HCBSCompliance!$D$2:$D$455, "*954*", HCBSCompliance!$G$2:$G$455,"*Completed*", HCBSCompliance!$DI$2:$DI$455,"*No*")+ COUNTIFS(HCBSCompliance!$I$2:$I$455,$A84, HCBSCompliance!$D$2:$D$455, "*954*", HCBSCompliance!$G$2:$G$455,"*Submitted*", HCBSCompliance!$DI$2:$DI$455,"*No*")</f>
        <v>0</v>
      </c>
    </row>
    <row r="85" spans="1:64" hidden="1" x14ac:dyDescent="0.2">
      <c r="A85" s="54" t="s">
        <v>288</v>
      </c>
      <c r="B85" s="55">
        <f>COUNTIFS(HCBSCompliance!$I$2:$I$455,$A85, HCBSCompliance!$D$2:$D$455, "*954*")</f>
        <v>0</v>
      </c>
      <c r="C85" s="55">
        <f>COUNTIFS(HCBSCompliance!$I$2:$I$455,$A85, HCBSCompliance!$D$2:$D$455, "*954*", HCBSCompliance!$G$2:$G$455,"*Completed*")  +COUNTIFS(HCBSCompliance!$I$2:$I$455,$A85, HCBSCompliance!$D$2:$D$455, "*954*", HCBSCompliance!$G$2:$G$455,"*Submitted*")</f>
        <v>0</v>
      </c>
      <c r="D85" s="56" t="str">
        <f t="shared" si="4"/>
        <v>n/a</v>
      </c>
      <c r="E85" s="56" t="str">
        <f>IFERROR((COUNTIFS(HCBSCompliance!$I$2:$I$455,$A85, HCBSCompliance!$D$2:$D$455, "*954*", HCBSCompliance!$FA$2:$FA$455,"*no*", HCBSCompliance!$G$2:$G$455, "*Completed*") + COUNTIFS(HCBSCompliance!$I$2:$I$455,$A85, HCBSCompliance!$D$2:$D$455, "*954*", HCBSCompliance!$FA$2:$FA$455,"*no*", HCBSCompliance!$G$2:$G$455, "*Submitted*") ) / $C85, "n/a")</f>
        <v>n/a</v>
      </c>
      <c r="F85" s="56" t="str">
        <f>IFERROR((COUNTIFS(HCBSCompliance!$I$2:$I$455,$A85, HCBSCompliance!$D$2:$D$455, "*954*", HCBSCompliance!$FA$2:$FA$455,"*YES*", HCBSCompliance!$G$2:$G$455, "*Completed*") + COUNTIFS(HCBSCompliance!$I$2:$I$455,$A85, HCBSCompliance!$D$2:$D$455, "*954*", HCBSCompliance!$FA$2:$FA$455,"*YES*", HCBSCompliance!$G$2:$G$455, "*Submitted*") ) / $C85, "n/a")</f>
        <v>n/a</v>
      </c>
      <c r="G85" s="60" t="str">
        <f>IFERROR((COUNTIFS(HCBSCompliance!$D$2:$D$455, "*954*", HCBSCompliance!$I$2:$I$455, $A85, HCBSCompliance!$G$2:$G$455, "*Completed*", HCBSCompliance!$FE$2:$FE$455, "TRUE") + COUNTIFS(HCBSCompliance!$D$2:$D$455, "*954*", HCBSCompliance!$I$2:$I$455, $A85, HCBSCompliance!$G$2:$G$455, "*Submitted*", HCBSCompliance!$FE$2:$FE$455, "TRUE"))    /  $C85, "n/a")</f>
        <v>n/a</v>
      </c>
      <c r="H85" s="60"/>
      <c r="I85" s="55">
        <f>COUNTIFS(HCBSCompliance!$I$2:$I$455,$A85, HCBSCompliance!$D$2:$D$455, "*954*", HCBSCompliance!$G$2:$G$455,"*Completed*", HCBSCompliance!$BC$2:$BC$455,"*Partially*")+ COUNTIFS(HCBSCompliance!$I$2:$I$455,$A85, HCBSCompliance!$D$2:$D$455, "*954*", HCBSCompliance!$G$2:$G$455,"*Submitted*", HCBSCompliance!$BC$2:$BC$455,"*Partially*")+ COUNTIFS(HCBSCompliance!$I$2:$I$455,$A85, HCBSCompliance!$D$2:$D$455, "*954*", HCBSCompliance!$G$2:$G$455,"*Completed*", HCBSCompliance!$BC$2:$BC$455,"*NotMet*")+ COUNTIFS(HCBSCompliance!$I$2:$I$455,$A85, HCBSCompliance!$D$2:$D$455, "*954*", HCBSCompliance!$G$2:$G$455,"*Submitted*", HCBSCompliance!$BC$2:$BC$455,"*NotMet*")</f>
        <v>0</v>
      </c>
      <c r="J85" s="55">
        <f>COUNTIFS(HCBSCompliance!$I$2:$I$455,$A85, HCBSCompliance!$D$2:$D$455, "*954*", HCBSCompliance!$G$2:$G$455,"*Completed*", HCBSCompliance!$BI$2:$BI$455,"*Partially*")+ COUNTIFS(HCBSCompliance!$I$2:$I$455,$A85, HCBSCompliance!$D$2:$D$455, "*954*", HCBSCompliance!$G$2:$G$455,"*Submitted*", HCBSCompliance!$BI$2:$BI$455,"*Partially*")+ COUNTIFS(HCBSCompliance!$I$2:$I$455,$A85, HCBSCompliance!$D$2:$D$455, "*954*", HCBSCompliance!$G$2:$G$455,"*Completed*", HCBSCompliance!$BI$2:$BI$455,"*No*")+ COUNTIFS(HCBSCompliance!$I$2:$I$455,$A85, HCBSCompliance!$D$2:$D$455, "*954*", HCBSCompliance!$G$2:$G$455,"*Submitted*", HCBSCompliance!$BI$2:$BI$455,"*No*")</f>
        <v>0</v>
      </c>
      <c r="K85" s="55">
        <f>COUNTIFS(HCBSCompliance!$I$2:$I$455,$A85, HCBSCompliance!$D$2:$D$455, "*954*", HCBSCompliance!$G$2:$G$455,"*Completed*", HCBSCompliance!$CK$2:$CK$455,"*Partially*")+ COUNTIFS(HCBSCompliance!$I$2:$I$455,$A85, HCBSCompliance!$D$2:$D$455, "*954*", HCBSCompliance!$G$2:$G$455,"*Submitted*", HCBSCompliance!$CK$2:$CK$455,"*Partially*")+ COUNTIFS(HCBSCompliance!$I$2:$I$455,$A85, HCBSCompliance!$D$2:$D$455, "*954*", HCBSCompliance!$G$2:$G$455,"*Completed*", HCBSCompliance!$CK$2:$CK$455,"*No*")+ COUNTIFS(HCBSCompliance!$I$2:$I$455,$A85, HCBSCompliance!$D$2:$D$455, "*954*", HCBSCompliance!$G$2:$G$455,"*Submitted*", HCBSCompliance!$CK$2:$CK$455,"*No*")</f>
        <v>0</v>
      </c>
      <c r="L85" s="55">
        <f>COUNTIFS(HCBSCompliance!$I$2:$I$455,$A85, HCBSCompliance!$D$2:$D$455, "*954*", HCBSCompliance!$G$2:$G$455,"*Completed*", HCBSCompliance!$CY$2:$CY$455,"*Partially*")+ COUNTIFS(HCBSCompliance!$I$2:$I$455,$A85, HCBSCompliance!$D$2:$D$455, "*954*", HCBSCompliance!$G$2:$G$455,"*Submitted*", HCBSCompliance!$CY$2:$CY$455,"*Partially*")+ COUNTIFS(HCBSCompliance!$I$2:$I$455,$A85, HCBSCompliance!$D$2:$D$455, "*954*", HCBSCompliance!$G$2:$G$455,"*Completed*", HCBSCompliance!$CY$2:$CY$455,"*No*")+ COUNTIFS(HCBSCompliance!$I$2:$I$455,$A85, HCBSCompliance!$D$2:$D$455, "*954*", HCBSCompliance!$G$2:$G$455,"*Submitted*", HCBSCompliance!$CY$2:$CY$455,"*No*")</f>
        <v>0</v>
      </c>
      <c r="M85" s="55">
        <f>COUNTIFS(HCBSCompliance!$I$2:$I$455,$A85, HCBSCompliance!$D$2:$D$455, "*954*", HCBSCompliance!$G$2:$G$455,"*Completed*", HCBSCompliance!$DI$2:$DI$455,"*Partially*")+ COUNTIFS(HCBSCompliance!$I$2:$I$455,$A85, HCBSCompliance!$D$2:$D$455, "*954*", HCBSCompliance!$G$2:$G$455,"*Submitted*", HCBSCompliance!$DI$2:$DI$455,"*Partially*")+ COUNTIFS(HCBSCompliance!$I$2:$I$455,$A85, HCBSCompliance!$D$2:$D$455, "*954*", HCBSCompliance!$G$2:$G$455,"*Completed*", HCBSCompliance!$DI$2:$DI$455,"*No*")+ COUNTIFS(HCBSCompliance!$I$2:$I$455,$A85, HCBSCompliance!$D$2:$D$455, "*954*", HCBSCompliance!$G$2:$G$455,"*Submitted*", HCBSCompliance!$DI$2:$DI$455,"*No*")</f>
        <v>0</v>
      </c>
    </row>
    <row r="86" spans="1:64" hidden="1" x14ac:dyDescent="0.2">
      <c r="A86" s="54" t="s">
        <v>512</v>
      </c>
      <c r="B86" s="55">
        <f>COUNTIFS(HCBSCompliance!$I$2:$I$455,$A86, HCBSCompliance!$D$2:$D$455, "*954*")</f>
        <v>0</v>
      </c>
      <c r="C86" s="55">
        <f>COUNTIFS(HCBSCompliance!$I$2:$I$455,$A86, HCBSCompliance!$D$2:$D$455, "*954*", HCBSCompliance!$G$2:$G$455,"*Completed*")  +COUNTIFS(HCBSCompliance!$I$2:$I$455,$A86, HCBSCompliance!$D$2:$D$455, "*954*", HCBSCompliance!$G$2:$G$455,"*Submitted*")</f>
        <v>0</v>
      </c>
      <c r="D86" s="56" t="str">
        <f t="shared" si="4"/>
        <v>n/a</v>
      </c>
      <c r="E86" s="56" t="str">
        <f>IFERROR((COUNTIFS(HCBSCompliance!$I$2:$I$455,$A86, HCBSCompliance!$D$2:$D$455, "*954*", HCBSCompliance!$FA$2:$FA$455,"*no*", HCBSCompliance!$G$2:$G$455, "*Completed*") + COUNTIFS(HCBSCompliance!$I$2:$I$455,$A86, HCBSCompliance!$D$2:$D$455, "*954*", HCBSCompliance!$FA$2:$FA$455,"*no*", HCBSCompliance!$G$2:$G$455, "*Submitted*") ) / $C86, "n/a")</f>
        <v>n/a</v>
      </c>
      <c r="F86" s="56" t="str">
        <f>IFERROR((COUNTIFS(HCBSCompliance!$I$2:$I$455,$A86, HCBSCompliance!$D$2:$D$455, "*954*", HCBSCompliance!$FA$2:$FA$455,"*YES*", HCBSCompliance!$G$2:$G$455, "*Completed*") + COUNTIFS(HCBSCompliance!$I$2:$I$455,$A86, HCBSCompliance!$D$2:$D$455, "*954*", HCBSCompliance!$FA$2:$FA$455,"*YES*", HCBSCompliance!$G$2:$G$455, "*Submitted*") ) / $C86, "n/a")</f>
        <v>n/a</v>
      </c>
      <c r="G86" s="60" t="str">
        <f>IFERROR((COUNTIFS(HCBSCompliance!$D$2:$D$455, "*954*", HCBSCompliance!$I$2:$I$455, $A86, HCBSCompliance!$G$2:$G$455, "*Completed*", HCBSCompliance!$FE$2:$FE$455, "TRUE") + COUNTIFS(HCBSCompliance!$D$2:$D$455, "*954*", HCBSCompliance!$I$2:$I$455, $A86, HCBSCompliance!$G$2:$G$455, "*Submitted*", HCBSCompliance!$FE$2:$FE$455, "TRUE"))    /  $C86, "n/a")</f>
        <v>n/a</v>
      </c>
      <c r="H86" s="60"/>
      <c r="I86" s="55">
        <f>COUNTIFS(HCBSCompliance!$I$2:$I$455,$A86, HCBSCompliance!$D$2:$D$455, "*954*", HCBSCompliance!$G$2:$G$455,"*Completed*", HCBSCompliance!$BC$2:$BC$455,"*Partially*")+ COUNTIFS(HCBSCompliance!$I$2:$I$455,$A86, HCBSCompliance!$D$2:$D$455, "*954*", HCBSCompliance!$G$2:$G$455,"*Submitted*", HCBSCompliance!$BC$2:$BC$455,"*Partially*")+ COUNTIFS(HCBSCompliance!$I$2:$I$455,$A86, HCBSCompliance!$D$2:$D$455, "*954*", HCBSCompliance!$G$2:$G$455,"*Completed*", HCBSCompliance!$BC$2:$BC$455,"*NotMet*")+ COUNTIFS(HCBSCompliance!$I$2:$I$455,$A86, HCBSCompliance!$D$2:$D$455, "*954*", HCBSCompliance!$G$2:$G$455,"*Submitted*", HCBSCompliance!$BC$2:$BC$455,"*NotMet*")</f>
        <v>0</v>
      </c>
      <c r="J86" s="55">
        <f>COUNTIFS(HCBSCompliance!$I$2:$I$455,$A86, HCBSCompliance!$D$2:$D$455, "*954*", HCBSCompliance!$G$2:$G$455,"*Completed*", HCBSCompliance!$BI$2:$BI$455,"*Partially*")+ COUNTIFS(HCBSCompliance!$I$2:$I$455,$A86, HCBSCompliance!$D$2:$D$455, "*954*", HCBSCompliance!$G$2:$G$455,"*Submitted*", HCBSCompliance!$BI$2:$BI$455,"*Partially*")+ COUNTIFS(HCBSCompliance!$I$2:$I$455,$A86, HCBSCompliance!$D$2:$D$455, "*954*", HCBSCompliance!$G$2:$G$455,"*Completed*", HCBSCompliance!$BI$2:$BI$455,"*No*")+ COUNTIFS(HCBSCompliance!$I$2:$I$455,$A86, HCBSCompliance!$D$2:$D$455, "*954*", HCBSCompliance!$G$2:$G$455,"*Submitted*", HCBSCompliance!$BI$2:$BI$455,"*No*")</f>
        <v>0</v>
      </c>
      <c r="K86" s="55">
        <f>COUNTIFS(HCBSCompliance!$I$2:$I$455,$A86, HCBSCompliance!$D$2:$D$455, "*954*", HCBSCompliance!$G$2:$G$455,"*Completed*", HCBSCompliance!$CK$2:$CK$455,"*Partially*")+ COUNTIFS(HCBSCompliance!$I$2:$I$455,$A86, HCBSCompliance!$D$2:$D$455, "*954*", HCBSCompliance!$G$2:$G$455,"*Submitted*", HCBSCompliance!$CK$2:$CK$455,"*Partially*")+ COUNTIFS(HCBSCompliance!$I$2:$I$455,$A86, HCBSCompliance!$D$2:$D$455, "*954*", HCBSCompliance!$G$2:$G$455,"*Completed*", HCBSCompliance!$CK$2:$CK$455,"*No*")+ COUNTIFS(HCBSCompliance!$I$2:$I$455,$A86, HCBSCompliance!$D$2:$D$455, "*954*", HCBSCompliance!$G$2:$G$455,"*Submitted*", HCBSCompliance!$CK$2:$CK$455,"*No*")</f>
        <v>0</v>
      </c>
      <c r="L86" s="55">
        <f>COUNTIFS(HCBSCompliance!$I$2:$I$455,$A86, HCBSCompliance!$D$2:$D$455, "*954*", HCBSCompliance!$G$2:$G$455,"*Completed*", HCBSCompliance!$CY$2:$CY$455,"*Partially*")+ COUNTIFS(HCBSCompliance!$I$2:$I$455,$A86, HCBSCompliance!$D$2:$D$455, "*954*", HCBSCompliance!$G$2:$G$455,"*Submitted*", HCBSCompliance!$CY$2:$CY$455,"*Partially*")+ COUNTIFS(HCBSCompliance!$I$2:$I$455,$A86, HCBSCompliance!$D$2:$D$455, "*954*", HCBSCompliance!$G$2:$G$455,"*Completed*", HCBSCompliance!$CY$2:$CY$455,"*No*")+ COUNTIFS(HCBSCompliance!$I$2:$I$455,$A86, HCBSCompliance!$D$2:$D$455, "*954*", HCBSCompliance!$G$2:$G$455,"*Submitted*", HCBSCompliance!$CY$2:$CY$455,"*No*")</f>
        <v>0</v>
      </c>
      <c r="M86" s="55">
        <f>COUNTIFS(HCBSCompliance!$I$2:$I$455,$A86, HCBSCompliance!$D$2:$D$455, "*954*", HCBSCompliance!$G$2:$G$455,"*Completed*", HCBSCompliance!$DI$2:$DI$455,"*Partially*")+ COUNTIFS(HCBSCompliance!$I$2:$I$455,$A86, HCBSCompliance!$D$2:$D$455, "*954*", HCBSCompliance!$G$2:$G$455,"*Submitted*", HCBSCompliance!$DI$2:$DI$455,"*Partially*")+ COUNTIFS(HCBSCompliance!$I$2:$I$455,$A86, HCBSCompliance!$D$2:$D$455, "*954*", HCBSCompliance!$G$2:$G$455,"*Completed*", HCBSCompliance!$DI$2:$DI$455,"*No*")+ COUNTIFS(HCBSCompliance!$I$2:$I$455,$A86, HCBSCompliance!$D$2:$D$455, "*954*", HCBSCompliance!$G$2:$G$455,"*Submitted*", HCBSCompliance!$DI$2:$DI$455,"*No*")</f>
        <v>0</v>
      </c>
    </row>
    <row r="87" spans="1:64" hidden="1" x14ac:dyDescent="0.2">
      <c r="A87" s="54" t="s">
        <v>188</v>
      </c>
      <c r="B87" s="55">
        <f>COUNTIFS(HCBSCompliance!$I$2:$I$455,$A87, HCBSCompliance!$D$2:$D$455, "*954*")</f>
        <v>0</v>
      </c>
      <c r="C87" s="55">
        <f>COUNTIFS(HCBSCompliance!$I$2:$I$455,$A87, HCBSCompliance!$D$2:$D$455, "*954*", HCBSCompliance!$G$2:$G$455,"*Completed*")  +COUNTIFS(HCBSCompliance!$I$2:$I$455,$A87, HCBSCompliance!$D$2:$D$455, "*954*", HCBSCompliance!$G$2:$G$455,"*Submitted*")</f>
        <v>0</v>
      </c>
      <c r="D87" s="56" t="str">
        <f t="shared" si="4"/>
        <v>n/a</v>
      </c>
      <c r="E87" s="56" t="str">
        <f>IFERROR((COUNTIFS(HCBSCompliance!$I$2:$I$455,$A87, HCBSCompliance!$D$2:$D$455, "*954*", HCBSCompliance!$FA$2:$FA$455,"*no*", HCBSCompliance!$G$2:$G$455, "*Completed*") + COUNTIFS(HCBSCompliance!$I$2:$I$455,$A87, HCBSCompliance!$D$2:$D$455, "*954*", HCBSCompliance!$FA$2:$FA$455,"*no*", HCBSCompliance!$G$2:$G$455, "*Submitted*") ) / $C87, "n/a")</f>
        <v>n/a</v>
      </c>
      <c r="F87" s="56" t="str">
        <f>IFERROR((COUNTIFS(HCBSCompliance!$I$2:$I$455,$A87, HCBSCompliance!$D$2:$D$455, "*954*", HCBSCompliance!$FA$2:$FA$455,"*YES*", HCBSCompliance!$G$2:$G$455, "*Completed*") + COUNTIFS(HCBSCompliance!$I$2:$I$455,$A87, HCBSCompliance!$D$2:$D$455, "*954*", HCBSCompliance!$FA$2:$FA$455,"*YES*", HCBSCompliance!$G$2:$G$455, "*Submitted*") ) / $C87, "n/a")</f>
        <v>n/a</v>
      </c>
      <c r="G87" s="60" t="str">
        <f>IFERROR((COUNTIFS(HCBSCompliance!$D$2:$D$455, "*954*", HCBSCompliance!$I$2:$I$455, $A87, HCBSCompliance!$G$2:$G$455, "*Completed*", HCBSCompliance!$FE$2:$FE$455, "TRUE") + COUNTIFS(HCBSCompliance!$D$2:$D$455, "*954*", HCBSCompliance!$I$2:$I$455, $A87, HCBSCompliance!$G$2:$G$455, "*Submitted*", HCBSCompliance!$FE$2:$FE$455, "TRUE"))    /  $C87, "n/a")</f>
        <v>n/a</v>
      </c>
      <c r="H87" s="60"/>
      <c r="I87" s="55">
        <f>COUNTIFS(HCBSCompliance!$I$2:$I$455,$A87, HCBSCompliance!$D$2:$D$455, "*954*", HCBSCompliance!$G$2:$G$455,"*Completed*", HCBSCompliance!$BC$2:$BC$455,"*Partially*")+ COUNTIFS(HCBSCompliance!$I$2:$I$455,$A87, HCBSCompliance!$D$2:$D$455, "*954*", HCBSCompliance!$G$2:$G$455,"*Submitted*", HCBSCompliance!$BC$2:$BC$455,"*Partially*")+ COUNTIFS(HCBSCompliance!$I$2:$I$455,$A87, HCBSCompliance!$D$2:$D$455, "*954*", HCBSCompliance!$G$2:$G$455,"*Completed*", HCBSCompliance!$BC$2:$BC$455,"*NotMet*")+ COUNTIFS(HCBSCompliance!$I$2:$I$455,$A87, HCBSCompliance!$D$2:$D$455, "*954*", HCBSCompliance!$G$2:$G$455,"*Submitted*", HCBSCompliance!$BC$2:$BC$455,"*NotMet*")</f>
        <v>0</v>
      </c>
      <c r="J87" s="55">
        <f>COUNTIFS(HCBSCompliance!$I$2:$I$455,$A87, HCBSCompliance!$D$2:$D$455, "*954*", HCBSCompliance!$G$2:$G$455,"*Completed*", HCBSCompliance!$BI$2:$BI$455,"*Partially*")+ COUNTIFS(HCBSCompliance!$I$2:$I$455,$A87, HCBSCompliance!$D$2:$D$455, "*954*", HCBSCompliance!$G$2:$G$455,"*Submitted*", HCBSCompliance!$BI$2:$BI$455,"*Partially*")+ COUNTIFS(HCBSCompliance!$I$2:$I$455,$A87, HCBSCompliance!$D$2:$D$455, "*954*", HCBSCompliance!$G$2:$G$455,"*Completed*", HCBSCompliance!$BI$2:$BI$455,"*No*")+ COUNTIFS(HCBSCompliance!$I$2:$I$455,$A87, HCBSCompliance!$D$2:$D$455, "*954*", HCBSCompliance!$G$2:$G$455,"*Submitted*", HCBSCompliance!$BI$2:$BI$455,"*No*")</f>
        <v>0</v>
      </c>
      <c r="K87" s="55">
        <f>COUNTIFS(HCBSCompliance!$I$2:$I$455,$A87, HCBSCompliance!$D$2:$D$455, "*954*", HCBSCompliance!$G$2:$G$455,"*Completed*", HCBSCompliance!$CK$2:$CK$455,"*Partially*")+ COUNTIFS(HCBSCompliance!$I$2:$I$455,$A87, HCBSCompliance!$D$2:$D$455, "*954*", HCBSCompliance!$G$2:$G$455,"*Submitted*", HCBSCompliance!$CK$2:$CK$455,"*Partially*")+ COUNTIFS(HCBSCompliance!$I$2:$I$455,$A87, HCBSCompliance!$D$2:$D$455, "*954*", HCBSCompliance!$G$2:$G$455,"*Completed*", HCBSCompliance!$CK$2:$CK$455,"*No*")+ COUNTIFS(HCBSCompliance!$I$2:$I$455,$A87, HCBSCompliance!$D$2:$D$455, "*954*", HCBSCompliance!$G$2:$G$455,"*Submitted*", HCBSCompliance!$CK$2:$CK$455,"*No*")</f>
        <v>0</v>
      </c>
      <c r="L87" s="55">
        <f>COUNTIFS(HCBSCompliance!$I$2:$I$455,$A87, HCBSCompliance!$D$2:$D$455, "*954*", HCBSCompliance!$G$2:$G$455,"*Completed*", HCBSCompliance!$CY$2:$CY$455,"*Partially*")+ COUNTIFS(HCBSCompliance!$I$2:$I$455,$A87, HCBSCompliance!$D$2:$D$455, "*954*", HCBSCompliance!$G$2:$G$455,"*Submitted*", HCBSCompliance!$CY$2:$CY$455,"*Partially*")+ COUNTIFS(HCBSCompliance!$I$2:$I$455,$A87, HCBSCompliance!$D$2:$D$455, "*954*", HCBSCompliance!$G$2:$G$455,"*Completed*", HCBSCompliance!$CY$2:$CY$455,"*No*")+ COUNTIFS(HCBSCompliance!$I$2:$I$455,$A87, HCBSCompliance!$D$2:$D$455, "*954*", HCBSCompliance!$G$2:$G$455,"*Submitted*", HCBSCompliance!$CY$2:$CY$455,"*No*")</f>
        <v>0</v>
      </c>
      <c r="M87" s="55">
        <f>COUNTIFS(HCBSCompliance!$I$2:$I$455,$A87, HCBSCompliance!$D$2:$D$455, "*954*", HCBSCompliance!$G$2:$G$455,"*Completed*", HCBSCompliance!$DI$2:$DI$455,"*Partially*")+ COUNTIFS(HCBSCompliance!$I$2:$I$455,$A87, HCBSCompliance!$D$2:$D$455, "*954*", HCBSCompliance!$G$2:$G$455,"*Submitted*", HCBSCompliance!$DI$2:$DI$455,"*Partially*")+ COUNTIFS(HCBSCompliance!$I$2:$I$455,$A87, HCBSCompliance!$D$2:$D$455, "*954*", HCBSCompliance!$G$2:$G$455,"*Completed*", HCBSCompliance!$DI$2:$DI$455,"*No*")+ COUNTIFS(HCBSCompliance!$I$2:$I$455,$A87, HCBSCompliance!$D$2:$D$455, "*954*", HCBSCompliance!$G$2:$G$455,"*Submitted*", HCBSCompliance!$DI$2:$DI$455,"*No*")</f>
        <v>0</v>
      </c>
    </row>
    <row r="88" spans="1:64" hidden="1" x14ac:dyDescent="0.2">
      <c r="A88" s="54" t="s">
        <v>207</v>
      </c>
      <c r="B88" s="55">
        <f>COUNTIFS(HCBSCompliance!$I$2:$I$455,$A88, HCBSCompliance!$D$2:$D$455, "*954*")</f>
        <v>0</v>
      </c>
      <c r="C88" s="55">
        <f>COUNTIFS(HCBSCompliance!$I$2:$I$455,$A88, HCBSCompliance!$D$2:$D$455, "*954*", HCBSCompliance!$G$2:$G$455,"*Completed*")  +COUNTIFS(HCBSCompliance!$I$2:$I$455,$A88, HCBSCompliance!$D$2:$D$455, "*954*", HCBSCompliance!$G$2:$G$455,"*Submitted*")</f>
        <v>0</v>
      </c>
      <c r="D88" s="56" t="str">
        <f t="shared" si="4"/>
        <v>n/a</v>
      </c>
      <c r="E88" s="56" t="str">
        <f>IFERROR((COUNTIFS(HCBSCompliance!$I$2:$I$455,$A88, HCBSCompliance!$D$2:$D$455, "*954*", HCBSCompliance!$FA$2:$FA$455,"*no*", HCBSCompliance!$G$2:$G$455, "*Completed*") + COUNTIFS(HCBSCompliance!$I$2:$I$455,$A88, HCBSCompliance!$D$2:$D$455, "*954*", HCBSCompliance!$FA$2:$FA$455,"*no*", HCBSCompliance!$G$2:$G$455, "*Submitted*") ) / $C88, "n/a")</f>
        <v>n/a</v>
      </c>
      <c r="F88" s="56" t="str">
        <f>IFERROR((COUNTIFS(HCBSCompliance!$I$2:$I$455,$A88, HCBSCompliance!$D$2:$D$455, "*954*", HCBSCompliance!$FA$2:$FA$455,"*YES*", HCBSCompliance!$G$2:$G$455, "*Completed*") + COUNTIFS(HCBSCompliance!$I$2:$I$455,$A88, HCBSCompliance!$D$2:$D$455, "*954*", HCBSCompliance!$FA$2:$FA$455,"*YES*", HCBSCompliance!$G$2:$G$455, "*Submitted*") ) / $C88, "n/a")</f>
        <v>n/a</v>
      </c>
      <c r="G88" s="60" t="str">
        <f>IFERROR((COUNTIFS(HCBSCompliance!$D$2:$D$455, "*954*", HCBSCompliance!$I$2:$I$455, $A88, HCBSCompliance!$G$2:$G$455, "*Completed*", HCBSCompliance!$FE$2:$FE$455, "TRUE") + COUNTIFS(HCBSCompliance!$D$2:$D$455, "*954*", HCBSCompliance!$I$2:$I$455, $A88, HCBSCompliance!$G$2:$G$455, "*Submitted*", HCBSCompliance!$FE$2:$FE$455, "TRUE"))    /  $C88, "n/a")</f>
        <v>n/a</v>
      </c>
      <c r="H88" s="60"/>
      <c r="I88" s="55">
        <f>COUNTIFS(HCBSCompliance!$I$2:$I$455,$A88, HCBSCompliance!$D$2:$D$455, "*954*", HCBSCompliance!$G$2:$G$455,"*Completed*", HCBSCompliance!$BC$2:$BC$455,"*Partially*")+ COUNTIFS(HCBSCompliance!$I$2:$I$455,$A88, HCBSCompliance!$D$2:$D$455, "*954*", HCBSCompliance!$G$2:$G$455,"*Submitted*", HCBSCompliance!$BC$2:$BC$455,"*Partially*")+ COUNTIFS(HCBSCompliance!$I$2:$I$455,$A88, HCBSCompliance!$D$2:$D$455, "*954*", HCBSCompliance!$G$2:$G$455,"*Completed*", HCBSCompliance!$BC$2:$BC$455,"*NotMet*")+ COUNTIFS(HCBSCompliance!$I$2:$I$455,$A88, HCBSCompliance!$D$2:$D$455, "*954*", HCBSCompliance!$G$2:$G$455,"*Submitted*", HCBSCompliance!$BC$2:$BC$455,"*NotMet*")</f>
        <v>0</v>
      </c>
      <c r="J88" s="55">
        <f>COUNTIFS(HCBSCompliance!$I$2:$I$455,$A88, HCBSCompliance!$D$2:$D$455, "*954*", HCBSCompliance!$G$2:$G$455,"*Completed*", HCBSCompliance!$BI$2:$BI$455,"*Partially*")+ COUNTIFS(HCBSCompliance!$I$2:$I$455,$A88, HCBSCompliance!$D$2:$D$455, "*954*", HCBSCompliance!$G$2:$G$455,"*Submitted*", HCBSCompliance!$BI$2:$BI$455,"*Partially*")+ COUNTIFS(HCBSCompliance!$I$2:$I$455,$A88, HCBSCompliance!$D$2:$D$455, "*954*", HCBSCompliance!$G$2:$G$455,"*Completed*", HCBSCompliance!$BI$2:$BI$455,"*No*")+ COUNTIFS(HCBSCompliance!$I$2:$I$455,$A88, HCBSCompliance!$D$2:$D$455, "*954*", HCBSCompliance!$G$2:$G$455,"*Submitted*", HCBSCompliance!$BI$2:$BI$455,"*No*")</f>
        <v>0</v>
      </c>
      <c r="K88" s="55">
        <f>COUNTIFS(HCBSCompliance!$I$2:$I$455,$A88, HCBSCompliance!$D$2:$D$455, "*954*", HCBSCompliance!$G$2:$G$455,"*Completed*", HCBSCompliance!$CK$2:$CK$455,"*Partially*")+ COUNTIFS(HCBSCompliance!$I$2:$I$455,$A88, HCBSCompliance!$D$2:$D$455, "*954*", HCBSCompliance!$G$2:$G$455,"*Submitted*", HCBSCompliance!$CK$2:$CK$455,"*Partially*")+ COUNTIFS(HCBSCompliance!$I$2:$I$455,$A88, HCBSCompliance!$D$2:$D$455, "*954*", HCBSCompliance!$G$2:$G$455,"*Completed*", HCBSCompliance!$CK$2:$CK$455,"*No*")+ COUNTIFS(HCBSCompliance!$I$2:$I$455,$A88, HCBSCompliance!$D$2:$D$455, "*954*", HCBSCompliance!$G$2:$G$455,"*Submitted*", HCBSCompliance!$CK$2:$CK$455,"*No*")</f>
        <v>0</v>
      </c>
      <c r="L88" s="55">
        <f>COUNTIFS(HCBSCompliance!$I$2:$I$455,$A88, HCBSCompliance!$D$2:$D$455, "*954*", HCBSCompliance!$G$2:$G$455,"*Completed*", HCBSCompliance!$CY$2:$CY$455,"*Partially*")+ COUNTIFS(HCBSCompliance!$I$2:$I$455,$A88, HCBSCompliance!$D$2:$D$455, "*954*", HCBSCompliance!$G$2:$G$455,"*Submitted*", HCBSCompliance!$CY$2:$CY$455,"*Partially*")+ COUNTIFS(HCBSCompliance!$I$2:$I$455,$A88, HCBSCompliance!$D$2:$D$455, "*954*", HCBSCompliance!$G$2:$G$455,"*Completed*", HCBSCompliance!$CY$2:$CY$455,"*No*")+ COUNTIFS(HCBSCompliance!$I$2:$I$455,$A88, HCBSCompliance!$D$2:$D$455, "*954*", HCBSCompliance!$G$2:$G$455,"*Submitted*", HCBSCompliance!$CY$2:$CY$455,"*No*")</f>
        <v>0</v>
      </c>
      <c r="M88" s="55">
        <f>COUNTIFS(HCBSCompliance!$I$2:$I$455,$A88, HCBSCompliance!$D$2:$D$455, "*954*", HCBSCompliance!$G$2:$G$455,"*Completed*", HCBSCompliance!$DI$2:$DI$455,"*Partially*")+ COUNTIFS(HCBSCompliance!$I$2:$I$455,$A88, HCBSCompliance!$D$2:$D$455, "*954*", HCBSCompliance!$G$2:$G$455,"*Submitted*", HCBSCompliance!$DI$2:$DI$455,"*Partially*")+ COUNTIFS(HCBSCompliance!$I$2:$I$455,$A88, HCBSCompliance!$D$2:$D$455, "*954*", HCBSCompliance!$G$2:$G$455,"*Completed*", HCBSCompliance!$DI$2:$DI$455,"*No*")+ COUNTIFS(HCBSCompliance!$I$2:$I$455,$A88, HCBSCompliance!$D$2:$D$455, "*954*", HCBSCompliance!$G$2:$G$455,"*Submitted*", HCBSCompliance!$DI$2:$DI$455,"*No*")</f>
        <v>0</v>
      </c>
    </row>
    <row r="89" spans="1:64" hidden="1" x14ac:dyDescent="0.2">
      <c r="A89" s="54" t="s">
        <v>248</v>
      </c>
      <c r="B89" s="55">
        <f>COUNTIFS(HCBSCompliance!$I$2:$I$455,$A89, HCBSCompliance!$D$2:$D$455, "*954*")</f>
        <v>0</v>
      </c>
      <c r="C89" s="55">
        <f>COUNTIFS(HCBSCompliance!$I$2:$I$455,$A89, HCBSCompliance!$D$2:$D$455, "*954*", HCBSCompliance!$G$2:$G$455,"*Completed*")  +COUNTIFS(HCBSCompliance!$I$2:$I$455,$A89, HCBSCompliance!$D$2:$D$455, "*954*", HCBSCompliance!$G$2:$G$455,"*Submitted*")</f>
        <v>0</v>
      </c>
      <c r="D89" s="56" t="str">
        <f t="shared" si="4"/>
        <v>n/a</v>
      </c>
      <c r="E89" s="56" t="str">
        <f>IFERROR((COUNTIFS(HCBSCompliance!$I$2:$I$455,$A89, HCBSCompliance!$D$2:$D$455, "*954*", HCBSCompliance!$FA$2:$FA$455,"*no*", HCBSCompliance!$G$2:$G$455, "*Completed*") + COUNTIFS(HCBSCompliance!$I$2:$I$455,$A89, HCBSCompliance!$D$2:$D$455, "*954*", HCBSCompliance!$FA$2:$FA$455,"*no*", HCBSCompliance!$G$2:$G$455, "*Submitted*") ) / $C89, "n/a")</f>
        <v>n/a</v>
      </c>
      <c r="F89" s="56" t="str">
        <f>IFERROR((COUNTIFS(HCBSCompliance!$I$2:$I$455,$A89, HCBSCompliance!$D$2:$D$455, "*954*", HCBSCompliance!$FA$2:$FA$455,"*YES*", HCBSCompliance!$G$2:$G$455, "*Completed*") + COUNTIFS(HCBSCompliance!$I$2:$I$455,$A89, HCBSCompliance!$D$2:$D$455, "*954*", HCBSCompliance!$FA$2:$FA$455,"*YES*", HCBSCompliance!$G$2:$G$455, "*Submitted*") ) / $C89, "n/a")</f>
        <v>n/a</v>
      </c>
      <c r="G89" s="60" t="str">
        <f>IFERROR((COUNTIFS(HCBSCompliance!$D$2:$D$455, "*954*", HCBSCompliance!$I$2:$I$455, $A89, HCBSCompliance!$G$2:$G$455, "*Completed*", HCBSCompliance!$FE$2:$FE$455, "TRUE") + COUNTIFS(HCBSCompliance!$D$2:$D$455, "*954*", HCBSCompliance!$I$2:$I$455, $A89, HCBSCompliance!$G$2:$G$455, "*Submitted*", HCBSCompliance!$FE$2:$FE$455, "TRUE"))    /  $C89, "n/a")</f>
        <v>n/a</v>
      </c>
      <c r="H89" s="60"/>
      <c r="I89" s="55">
        <f>COUNTIFS(HCBSCompliance!$I$2:$I$455,$A89, HCBSCompliance!$D$2:$D$455, "*954*", HCBSCompliance!$G$2:$G$455,"*Completed*", HCBSCompliance!$BC$2:$BC$455,"*Partially*")+ COUNTIFS(HCBSCompliance!$I$2:$I$455,$A89, HCBSCompliance!$D$2:$D$455, "*954*", HCBSCompliance!$G$2:$G$455,"*Submitted*", HCBSCompliance!$BC$2:$BC$455,"*Partially*")+ COUNTIFS(HCBSCompliance!$I$2:$I$455,$A89, HCBSCompliance!$D$2:$D$455, "*954*", HCBSCompliance!$G$2:$G$455,"*Completed*", HCBSCompliance!$BC$2:$BC$455,"*NotMet*")+ COUNTIFS(HCBSCompliance!$I$2:$I$455,$A89, HCBSCompliance!$D$2:$D$455, "*954*", HCBSCompliance!$G$2:$G$455,"*Submitted*", HCBSCompliance!$BC$2:$BC$455,"*NotMet*")</f>
        <v>0</v>
      </c>
      <c r="J89" s="55">
        <f>COUNTIFS(HCBSCompliance!$I$2:$I$455,$A89, HCBSCompliance!$D$2:$D$455, "*954*", HCBSCompliance!$G$2:$G$455,"*Completed*", HCBSCompliance!$BI$2:$BI$455,"*Partially*")+ COUNTIFS(HCBSCompliance!$I$2:$I$455,$A89, HCBSCompliance!$D$2:$D$455, "*954*", HCBSCompliance!$G$2:$G$455,"*Submitted*", HCBSCompliance!$BI$2:$BI$455,"*Partially*")+ COUNTIFS(HCBSCompliance!$I$2:$I$455,$A89, HCBSCompliance!$D$2:$D$455, "*954*", HCBSCompliance!$G$2:$G$455,"*Completed*", HCBSCompliance!$BI$2:$BI$455,"*No*")+ COUNTIFS(HCBSCompliance!$I$2:$I$455,$A89, HCBSCompliance!$D$2:$D$455, "*954*", HCBSCompliance!$G$2:$G$455,"*Submitted*", HCBSCompliance!$BI$2:$BI$455,"*No*")</f>
        <v>0</v>
      </c>
      <c r="K89" s="55">
        <f>COUNTIFS(HCBSCompliance!$I$2:$I$455,$A89, HCBSCompliance!$D$2:$D$455, "*954*", HCBSCompliance!$G$2:$G$455,"*Completed*", HCBSCompliance!$CK$2:$CK$455,"*Partially*")+ COUNTIFS(HCBSCompliance!$I$2:$I$455,$A89, HCBSCompliance!$D$2:$D$455, "*954*", HCBSCompliance!$G$2:$G$455,"*Submitted*", HCBSCompliance!$CK$2:$CK$455,"*Partially*")+ COUNTIFS(HCBSCompliance!$I$2:$I$455,$A89, HCBSCompliance!$D$2:$D$455, "*954*", HCBSCompliance!$G$2:$G$455,"*Completed*", HCBSCompliance!$CK$2:$CK$455,"*No*")+ COUNTIFS(HCBSCompliance!$I$2:$I$455,$A89, HCBSCompliance!$D$2:$D$455, "*954*", HCBSCompliance!$G$2:$G$455,"*Submitted*", HCBSCompliance!$CK$2:$CK$455,"*No*")</f>
        <v>0</v>
      </c>
      <c r="L89" s="55">
        <f>COUNTIFS(HCBSCompliance!$I$2:$I$455,$A89, HCBSCompliance!$D$2:$D$455, "*954*", HCBSCompliance!$G$2:$G$455,"*Completed*", HCBSCompliance!$CY$2:$CY$455,"*Partially*")+ COUNTIFS(HCBSCompliance!$I$2:$I$455,$A89, HCBSCompliance!$D$2:$D$455, "*954*", HCBSCompliance!$G$2:$G$455,"*Submitted*", HCBSCompliance!$CY$2:$CY$455,"*Partially*")+ COUNTIFS(HCBSCompliance!$I$2:$I$455,$A89, HCBSCompliance!$D$2:$D$455, "*954*", HCBSCompliance!$G$2:$G$455,"*Completed*", HCBSCompliance!$CY$2:$CY$455,"*No*")+ COUNTIFS(HCBSCompliance!$I$2:$I$455,$A89, HCBSCompliance!$D$2:$D$455, "*954*", HCBSCompliance!$G$2:$G$455,"*Submitted*", HCBSCompliance!$CY$2:$CY$455,"*No*")</f>
        <v>0</v>
      </c>
      <c r="M89" s="55">
        <f>COUNTIFS(HCBSCompliance!$I$2:$I$455,$A89, HCBSCompliance!$D$2:$D$455, "*954*", HCBSCompliance!$G$2:$G$455,"*Completed*", HCBSCompliance!$DI$2:$DI$455,"*Partially*")+ COUNTIFS(HCBSCompliance!$I$2:$I$455,$A89, HCBSCompliance!$D$2:$D$455, "*954*", HCBSCompliance!$G$2:$G$455,"*Submitted*", HCBSCompliance!$DI$2:$DI$455,"*Partially*")+ COUNTIFS(HCBSCompliance!$I$2:$I$455,$A89, HCBSCompliance!$D$2:$D$455, "*954*", HCBSCompliance!$G$2:$G$455,"*Completed*", HCBSCompliance!$DI$2:$DI$455,"*No*")+ COUNTIFS(HCBSCompliance!$I$2:$I$455,$A89, HCBSCompliance!$D$2:$D$455, "*954*", HCBSCompliance!$G$2:$G$455,"*Submitted*", HCBSCompliance!$DI$2:$DI$455,"*No*")</f>
        <v>0</v>
      </c>
    </row>
    <row r="90" spans="1:64" hidden="1" x14ac:dyDescent="0.2">
      <c r="A90" s="54" t="s">
        <v>309</v>
      </c>
      <c r="B90" s="55">
        <f>COUNTIFS(HCBSCompliance!$I$2:$I$455,$A90, HCBSCompliance!$D$2:$D$455, "*954*")</f>
        <v>0</v>
      </c>
      <c r="C90" s="55">
        <f>COUNTIFS(HCBSCompliance!$I$2:$I$455,$A90, HCBSCompliance!$D$2:$D$455, "*954*", HCBSCompliance!$G$2:$G$455,"*Completed*")  +COUNTIFS(HCBSCompliance!$I$2:$I$455,$A90, HCBSCompliance!$D$2:$D$455, "*954*", HCBSCompliance!$G$2:$G$455,"*Submitted*")</f>
        <v>0</v>
      </c>
      <c r="D90" s="56" t="str">
        <f t="shared" si="4"/>
        <v>n/a</v>
      </c>
      <c r="E90" s="56" t="str">
        <f>IFERROR((COUNTIFS(HCBSCompliance!$I$2:$I$455,$A90, HCBSCompliance!$D$2:$D$455, "*954*", HCBSCompliance!$FA$2:$FA$455,"*no*", HCBSCompliance!$G$2:$G$455, "*Completed*") + COUNTIFS(HCBSCompliance!$I$2:$I$455,$A90, HCBSCompliance!$D$2:$D$455, "*954*", HCBSCompliance!$FA$2:$FA$455,"*no*", HCBSCompliance!$G$2:$G$455, "*Submitted*") ) / $C90, "n/a")</f>
        <v>n/a</v>
      </c>
      <c r="F90" s="56" t="str">
        <f>IFERROR((COUNTIFS(HCBSCompliance!$I$2:$I$455,$A90, HCBSCompliance!$D$2:$D$455, "*954*", HCBSCompliance!$FA$2:$FA$455,"*YES*", HCBSCompliance!$G$2:$G$455, "*Completed*") + COUNTIFS(HCBSCompliance!$I$2:$I$455,$A90, HCBSCompliance!$D$2:$D$455, "*954*", HCBSCompliance!$FA$2:$FA$455,"*YES*", HCBSCompliance!$G$2:$G$455, "*Submitted*") ) / $C90, "n/a")</f>
        <v>n/a</v>
      </c>
      <c r="G90" s="60" t="str">
        <f>IFERROR((COUNTIFS(HCBSCompliance!$D$2:$D$455, "*954*", HCBSCompliance!$I$2:$I$455, $A90, HCBSCompliance!$G$2:$G$455, "*Completed*", HCBSCompliance!$FE$2:$FE$455, "TRUE") + COUNTIFS(HCBSCompliance!$D$2:$D$455, "*954*", HCBSCompliance!$I$2:$I$455, $A90, HCBSCompliance!$G$2:$G$455, "*Submitted*", HCBSCompliance!$FE$2:$FE$455, "TRUE"))    /  $C90, "n/a")</f>
        <v>n/a</v>
      </c>
      <c r="H90" s="60"/>
      <c r="I90" s="55">
        <f>COUNTIFS(HCBSCompliance!$I$2:$I$455,$A90, HCBSCompliance!$D$2:$D$455, "*954*", HCBSCompliance!$G$2:$G$455,"*Completed*", HCBSCompliance!$BC$2:$BC$455,"*Partially*")+ COUNTIFS(HCBSCompliance!$I$2:$I$455,$A90, HCBSCompliance!$D$2:$D$455, "*954*", HCBSCompliance!$G$2:$G$455,"*Submitted*", HCBSCompliance!$BC$2:$BC$455,"*Partially*")+ COUNTIFS(HCBSCompliance!$I$2:$I$455,$A90, HCBSCompliance!$D$2:$D$455, "*954*", HCBSCompliance!$G$2:$G$455,"*Completed*", HCBSCompliance!$BC$2:$BC$455,"*NotMet*")+ COUNTIFS(HCBSCompliance!$I$2:$I$455,$A90, HCBSCompliance!$D$2:$D$455, "*954*", HCBSCompliance!$G$2:$G$455,"*Submitted*", HCBSCompliance!$BC$2:$BC$455,"*NotMet*")</f>
        <v>0</v>
      </c>
      <c r="J90" s="55">
        <f>COUNTIFS(HCBSCompliance!$I$2:$I$455,$A90, HCBSCompliance!$D$2:$D$455, "*954*", HCBSCompliance!$G$2:$G$455,"*Completed*", HCBSCompliance!$BI$2:$BI$455,"*Partially*")+ COUNTIFS(HCBSCompliance!$I$2:$I$455,$A90, HCBSCompliance!$D$2:$D$455, "*954*", HCBSCompliance!$G$2:$G$455,"*Submitted*", HCBSCompliance!$BI$2:$BI$455,"*Partially*")+ COUNTIFS(HCBSCompliance!$I$2:$I$455,$A90, HCBSCompliance!$D$2:$D$455, "*954*", HCBSCompliance!$G$2:$G$455,"*Completed*", HCBSCompliance!$BI$2:$BI$455,"*No*")+ COUNTIFS(HCBSCompliance!$I$2:$I$455,$A90, HCBSCompliance!$D$2:$D$455, "*954*", HCBSCompliance!$G$2:$G$455,"*Submitted*", HCBSCompliance!$BI$2:$BI$455,"*No*")</f>
        <v>0</v>
      </c>
      <c r="K90" s="55">
        <f>COUNTIFS(HCBSCompliance!$I$2:$I$455,$A90, HCBSCompliance!$D$2:$D$455, "*954*", HCBSCompliance!$G$2:$G$455,"*Completed*", HCBSCompliance!$CK$2:$CK$455,"*Partially*")+ COUNTIFS(HCBSCompliance!$I$2:$I$455,$A90, HCBSCompliance!$D$2:$D$455, "*954*", HCBSCompliance!$G$2:$G$455,"*Submitted*", HCBSCompliance!$CK$2:$CK$455,"*Partially*")+ COUNTIFS(HCBSCompliance!$I$2:$I$455,$A90, HCBSCompliance!$D$2:$D$455, "*954*", HCBSCompliance!$G$2:$G$455,"*Completed*", HCBSCompliance!$CK$2:$CK$455,"*No*")+ COUNTIFS(HCBSCompliance!$I$2:$I$455,$A90, HCBSCompliance!$D$2:$D$455, "*954*", HCBSCompliance!$G$2:$G$455,"*Submitted*", HCBSCompliance!$CK$2:$CK$455,"*No*")</f>
        <v>0</v>
      </c>
      <c r="L90" s="55">
        <f>COUNTIFS(HCBSCompliance!$I$2:$I$455,$A90, HCBSCompliance!$D$2:$D$455, "*954*", HCBSCompliance!$G$2:$G$455,"*Completed*", HCBSCompliance!$CY$2:$CY$455,"*Partially*")+ COUNTIFS(HCBSCompliance!$I$2:$I$455,$A90, HCBSCompliance!$D$2:$D$455, "*954*", HCBSCompliance!$G$2:$G$455,"*Submitted*", HCBSCompliance!$CY$2:$CY$455,"*Partially*")+ COUNTIFS(HCBSCompliance!$I$2:$I$455,$A90, HCBSCompliance!$D$2:$D$455, "*954*", HCBSCompliance!$G$2:$G$455,"*Completed*", HCBSCompliance!$CY$2:$CY$455,"*No*")+ COUNTIFS(HCBSCompliance!$I$2:$I$455,$A90, HCBSCompliance!$D$2:$D$455, "*954*", HCBSCompliance!$G$2:$G$455,"*Submitted*", HCBSCompliance!$CY$2:$CY$455,"*No*")</f>
        <v>0</v>
      </c>
      <c r="M90" s="55">
        <f>COUNTIFS(HCBSCompliance!$I$2:$I$455,$A90, HCBSCompliance!$D$2:$D$455, "*954*", HCBSCompliance!$G$2:$G$455,"*Completed*", HCBSCompliance!$DI$2:$DI$455,"*Partially*")+ COUNTIFS(HCBSCompliance!$I$2:$I$455,$A90, HCBSCompliance!$D$2:$D$455, "*954*", HCBSCompliance!$G$2:$G$455,"*Submitted*", HCBSCompliance!$DI$2:$DI$455,"*Partially*")+ COUNTIFS(HCBSCompliance!$I$2:$I$455,$A90, HCBSCompliance!$D$2:$D$455, "*954*", HCBSCompliance!$G$2:$G$455,"*Completed*", HCBSCompliance!$DI$2:$DI$455,"*No*")+ COUNTIFS(HCBSCompliance!$I$2:$I$455,$A90, HCBSCompliance!$D$2:$D$455, "*954*", HCBSCompliance!$G$2:$G$455,"*Submitted*", HCBSCompliance!$DI$2:$DI$455,"*No*")</f>
        <v>0</v>
      </c>
    </row>
    <row r="91" spans="1:64" hidden="1" x14ac:dyDescent="0.2">
      <c r="A91" s="54" t="s">
        <v>274</v>
      </c>
      <c r="B91" s="55">
        <f>COUNTIFS(HCBSCompliance!$I$2:$I$455,$A91, HCBSCompliance!$D$2:$D$455, "*954*")</f>
        <v>0</v>
      </c>
      <c r="C91" s="55">
        <f>COUNTIFS(HCBSCompliance!$I$2:$I$455,$A91, HCBSCompliance!$D$2:$D$455, "*954*", HCBSCompliance!$G$2:$G$455,"*Completed*")  +COUNTIFS(HCBSCompliance!$I$2:$I$455,$A91, HCBSCompliance!$D$2:$D$455, "*954*", HCBSCompliance!$G$2:$G$455,"*Submitted*")</f>
        <v>0</v>
      </c>
      <c r="D91" s="56" t="str">
        <f t="shared" si="4"/>
        <v>n/a</v>
      </c>
      <c r="E91" s="56" t="str">
        <f>IFERROR((COUNTIFS(HCBSCompliance!$I$2:$I$455,$A91, HCBSCompliance!$D$2:$D$455, "*954*", HCBSCompliance!$FA$2:$FA$455,"*no*", HCBSCompliance!$G$2:$G$455, "*Completed*") + COUNTIFS(HCBSCompliance!$I$2:$I$455,$A91, HCBSCompliance!$D$2:$D$455, "*954*", HCBSCompliance!$FA$2:$FA$455,"*no*", HCBSCompliance!$G$2:$G$455, "*Submitted*") ) / $C91, "n/a")</f>
        <v>n/a</v>
      </c>
      <c r="F91" s="56" t="str">
        <f>IFERROR((COUNTIFS(HCBSCompliance!$I$2:$I$455,$A91, HCBSCompliance!$D$2:$D$455, "*954*", HCBSCompliance!$FA$2:$FA$455,"*YES*", HCBSCompliance!$G$2:$G$455, "*Completed*") + COUNTIFS(HCBSCompliance!$I$2:$I$455,$A91, HCBSCompliance!$D$2:$D$455, "*954*", HCBSCompliance!$FA$2:$FA$455,"*YES*", HCBSCompliance!$G$2:$G$455, "*Submitted*") ) / $C91, "n/a")</f>
        <v>n/a</v>
      </c>
      <c r="G91" s="60" t="str">
        <f>IFERROR((COUNTIFS(HCBSCompliance!$D$2:$D$455, "*954*", HCBSCompliance!$I$2:$I$455, $A91, HCBSCompliance!$G$2:$G$455, "*Completed*", HCBSCompliance!$FE$2:$FE$455, "TRUE") + COUNTIFS(HCBSCompliance!$D$2:$D$455, "*954*", HCBSCompliance!$I$2:$I$455, $A91, HCBSCompliance!$G$2:$G$455, "*Submitted*", HCBSCompliance!$FE$2:$FE$455, "TRUE"))    /  $C91, "n/a")</f>
        <v>n/a</v>
      </c>
      <c r="H91" s="60"/>
      <c r="I91" s="55">
        <f>COUNTIFS(HCBSCompliance!$I$2:$I$455,$A91, HCBSCompliance!$D$2:$D$455, "*954*", HCBSCompliance!$G$2:$G$455,"*Completed*", HCBSCompliance!$BC$2:$BC$455,"*Partially*")+ COUNTIFS(HCBSCompliance!$I$2:$I$455,$A91, HCBSCompliance!$D$2:$D$455, "*954*", HCBSCompliance!$G$2:$G$455,"*Submitted*", HCBSCompliance!$BC$2:$BC$455,"*Partially*")+ COUNTIFS(HCBSCompliance!$I$2:$I$455,$A91, HCBSCompliance!$D$2:$D$455, "*954*", HCBSCompliance!$G$2:$G$455,"*Completed*", HCBSCompliance!$BC$2:$BC$455,"*NotMet*")+ COUNTIFS(HCBSCompliance!$I$2:$I$455,$A91, HCBSCompliance!$D$2:$D$455, "*954*", HCBSCompliance!$G$2:$G$455,"*Submitted*", HCBSCompliance!$BC$2:$BC$455,"*NotMet*")</f>
        <v>0</v>
      </c>
      <c r="J91" s="55">
        <f>COUNTIFS(HCBSCompliance!$I$2:$I$455,$A91, HCBSCompliance!$D$2:$D$455, "*954*", HCBSCompliance!$G$2:$G$455,"*Completed*", HCBSCompliance!$BI$2:$BI$455,"*Partially*")+ COUNTIFS(HCBSCompliance!$I$2:$I$455,$A91, HCBSCompliance!$D$2:$D$455, "*954*", HCBSCompliance!$G$2:$G$455,"*Submitted*", HCBSCompliance!$BI$2:$BI$455,"*Partially*")+ COUNTIFS(HCBSCompliance!$I$2:$I$455,$A91, HCBSCompliance!$D$2:$D$455, "*954*", HCBSCompliance!$G$2:$G$455,"*Completed*", HCBSCompliance!$BI$2:$BI$455,"*No*")+ COUNTIFS(HCBSCompliance!$I$2:$I$455,$A91, HCBSCompliance!$D$2:$D$455, "*954*", HCBSCompliance!$G$2:$G$455,"*Submitted*", HCBSCompliance!$BI$2:$BI$455,"*No*")</f>
        <v>0</v>
      </c>
      <c r="K91" s="55">
        <f>COUNTIFS(HCBSCompliance!$I$2:$I$455,$A91, HCBSCompliance!$D$2:$D$455, "*954*", HCBSCompliance!$G$2:$G$455,"*Completed*", HCBSCompliance!$CK$2:$CK$455,"*Partially*")+ COUNTIFS(HCBSCompliance!$I$2:$I$455,$A91, HCBSCompliance!$D$2:$D$455, "*954*", HCBSCompliance!$G$2:$G$455,"*Submitted*", HCBSCompliance!$CK$2:$CK$455,"*Partially*")+ COUNTIFS(HCBSCompliance!$I$2:$I$455,$A91, HCBSCompliance!$D$2:$D$455, "*954*", HCBSCompliance!$G$2:$G$455,"*Completed*", HCBSCompliance!$CK$2:$CK$455,"*No*")+ COUNTIFS(HCBSCompliance!$I$2:$I$455,$A91, HCBSCompliance!$D$2:$D$455, "*954*", HCBSCompliance!$G$2:$G$455,"*Submitted*", HCBSCompliance!$CK$2:$CK$455,"*No*")</f>
        <v>0</v>
      </c>
      <c r="L91" s="55">
        <f>COUNTIFS(HCBSCompliance!$I$2:$I$455,$A91, HCBSCompliance!$D$2:$D$455, "*954*", HCBSCompliance!$G$2:$G$455,"*Completed*", HCBSCompliance!$CY$2:$CY$455,"*Partially*")+ COUNTIFS(HCBSCompliance!$I$2:$I$455,$A91, HCBSCompliance!$D$2:$D$455, "*954*", HCBSCompliance!$G$2:$G$455,"*Submitted*", HCBSCompliance!$CY$2:$CY$455,"*Partially*")+ COUNTIFS(HCBSCompliance!$I$2:$I$455,$A91, HCBSCompliance!$D$2:$D$455, "*954*", HCBSCompliance!$G$2:$G$455,"*Completed*", HCBSCompliance!$CY$2:$CY$455,"*No*")+ COUNTIFS(HCBSCompliance!$I$2:$I$455,$A91, HCBSCompliance!$D$2:$D$455, "*954*", HCBSCompliance!$G$2:$G$455,"*Submitted*", HCBSCompliance!$CY$2:$CY$455,"*No*")</f>
        <v>0</v>
      </c>
      <c r="M91" s="55">
        <f>COUNTIFS(HCBSCompliance!$I$2:$I$455,$A91, HCBSCompliance!$D$2:$D$455, "*954*", HCBSCompliance!$G$2:$G$455,"*Completed*", HCBSCompliance!$DI$2:$DI$455,"*Partially*")+ COUNTIFS(HCBSCompliance!$I$2:$I$455,$A91, HCBSCompliance!$D$2:$D$455, "*954*", HCBSCompliance!$G$2:$G$455,"*Submitted*", HCBSCompliance!$DI$2:$DI$455,"*Partially*")+ COUNTIFS(HCBSCompliance!$I$2:$I$455,$A91, HCBSCompliance!$D$2:$D$455, "*954*", HCBSCompliance!$G$2:$G$455,"*Completed*", HCBSCompliance!$DI$2:$DI$455,"*No*")+ COUNTIFS(HCBSCompliance!$I$2:$I$455,$A91, HCBSCompliance!$D$2:$D$455, "*954*", HCBSCompliance!$G$2:$G$455,"*Submitted*", HCBSCompliance!$DI$2:$DI$455,"*No*")</f>
        <v>0</v>
      </c>
    </row>
    <row r="92" spans="1:64" hidden="1" x14ac:dyDescent="0.2">
      <c r="A92" s="54" t="s">
        <v>185</v>
      </c>
      <c r="B92" s="55">
        <f>COUNTIFS(HCBSCompliance!$I$2:$I$455,$A92, HCBSCompliance!$D$2:$D$455, "*954*")</f>
        <v>0</v>
      </c>
      <c r="C92" s="55">
        <f>COUNTIFS(HCBSCompliance!$I$2:$I$455,$A92, HCBSCompliance!$D$2:$D$455, "*954*", HCBSCompliance!$G$2:$G$455,"*Completed*")  +COUNTIFS(HCBSCompliance!$I$2:$I$455,$A92, HCBSCompliance!$D$2:$D$455, "*954*", HCBSCompliance!$G$2:$G$455,"*Submitted*")</f>
        <v>0</v>
      </c>
      <c r="D92" s="56" t="str">
        <f t="shared" si="4"/>
        <v>n/a</v>
      </c>
      <c r="E92" s="56" t="str">
        <f>IFERROR((COUNTIFS(HCBSCompliance!$I$2:$I$455,$A92, HCBSCompliance!$D$2:$D$455, "*954*", HCBSCompliance!$FA$2:$FA$455,"*no*", HCBSCompliance!$G$2:$G$455, "*Completed*") + COUNTIFS(HCBSCompliance!$I$2:$I$455,$A92, HCBSCompliance!$D$2:$D$455, "*954*", HCBSCompliance!$FA$2:$FA$455,"*no*", HCBSCompliance!$G$2:$G$455, "*Submitted*") ) / $C92, "n/a")</f>
        <v>n/a</v>
      </c>
      <c r="F92" s="56" t="str">
        <f>IFERROR((COUNTIFS(HCBSCompliance!$I$2:$I$455,$A92, HCBSCompliance!$D$2:$D$455, "*954*", HCBSCompliance!$FA$2:$FA$455,"*YES*", HCBSCompliance!$G$2:$G$455, "*Completed*") + COUNTIFS(HCBSCompliance!$I$2:$I$455,$A92, HCBSCompliance!$D$2:$D$455, "*954*", HCBSCompliance!$FA$2:$FA$455,"*YES*", HCBSCompliance!$G$2:$G$455, "*Submitted*") ) / $C92, "n/a")</f>
        <v>n/a</v>
      </c>
      <c r="G92" s="60" t="str">
        <f>IFERROR((COUNTIFS(HCBSCompliance!$D$2:$D$455, "*954*", HCBSCompliance!$I$2:$I$455, $A92, HCBSCompliance!$G$2:$G$455, "*Completed*", HCBSCompliance!$FE$2:$FE$455, "TRUE") + COUNTIFS(HCBSCompliance!$D$2:$D$455, "*954*", HCBSCompliance!$I$2:$I$455, $A92, HCBSCompliance!$G$2:$G$455, "*Submitted*", HCBSCompliance!$FE$2:$FE$455, "TRUE"))    /  $C92, "n/a")</f>
        <v>n/a</v>
      </c>
      <c r="H92" s="60"/>
      <c r="I92" s="55">
        <f>COUNTIFS(HCBSCompliance!$I$2:$I$455,$A92, HCBSCompliance!$D$2:$D$455, "*954*", HCBSCompliance!$G$2:$G$455,"*Completed*", HCBSCompliance!$BC$2:$BC$455,"*Partially*")+ COUNTIFS(HCBSCompliance!$I$2:$I$455,$A92, HCBSCompliance!$D$2:$D$455, "*954*", HCBSCompliance!$G$2:$G$455,"*Submitted*", HCBSCompliance!$BC$2:$BC$455,"*Partially*")+ COUNTIFS(HCBSCompliance!$I$2:$I$455,$A92, HCBSCompliance!$D$2:$D$455, "*954*", HCBSCompliance!$G$2:$G$455,"*Completed*", HCBSCompliance!$BC$2:$BC$455,"*NotMet*")+ COUNTIFS(HCBSCompliance!$I$2:$I$455,$A92, HCBSCompliance!$D$2:$D$455, "*954*", HCBSCompliance!$G$2:$G$455,"*Submitted*", HCBSCompliance!$BC$2:$BC$455,"*NotMet*")</f>
        <v>0</v>
      </c>
      <c r="J92" s="55">
        <f>COUNTIFS(HCBSCompliance!$I$2:$I$455,$A92, HCBSCompliance!$D$2:$D$455, "*954*", HCBSCompliance!$G$2:$G$455,"*Completed*", HCBSCompliance!$BI$2:$BI$455,"*Partially*")+ COUNTIFS(HCBSCompliance!$I$2:$I$455,$A92, HCBSCompliance!$D$2:$D$455, "*954*", HCBSCompliance!$G$2:$G$455,"*Submitted*", HCBSCompliance!$BI$2:$BI$455,"*Partially*")+ COUNTIFS(HCBSCompliance!$I$2:$I$455,$A92, HCBSCompliance!$D$2:$D$455, "*954*", HCBSCompliance!$G$2:$G$455,"*Completed*", HCBSCompliance!$BI$2:$BI$455,"*No*")+ COUNTIFS(HCBSCompliance!$I$2:$I$455,$A92, HCBSCompliance!$D$2:$D$455, "*954*", HCBSCompliance!$G$2:$G$455,"*Submitted*", HCBSCompliance!$BI$2:$BI$455,"*No*")</f>
        <v>0</v>
      </c>
      <c r="K92" s="55">
        <f>COUNTIFS(HCBSCompliance!$I$2:$I$455,$A92, HCBSCompliance!$D$2:$D$455, "*954*", HCBSCompliance!$G$2:$G$455,"*Completed*", HCBSCompliance!$CK$2:$CK$455,"*Partially*")+ COUNTIFS(HCBSCompliance!$I$2:$I$455,$A92, HCBSCompliance!$D$2:$D$455, "*954*", HCBSCompliance!$G$2:$G$455,"*Submitted*", HCBSCompliance!$CK$2:$CK$455,"*Partially*")+ COUNTIFS(HCBSCompliance!$I$2:$I$455,$A92, HCBSCompliance!$D$2:$D$455, "*954*", HCBSCompliance!$G$2:$G$455,"*Completed*", HCBSCompliance!$CK$2:$CK$455,"*No*")+ COUNTIFS(HCBSCompliance!$I$2:$I$455,$A92, HCBSCompliance!$D$2:$D$455, "*954*", HCBSCompliance!$G$2:$G$455,"*Submitted*", HCBSCompliance!$CK$2:$CK$455,"*No*")</f>
        <v>0</v>
      </c>
      <c r="L92" s="55">
        <f>COUNTIFS(HCBSCompliance!$I$2:$I$455,$A92, HCBSCompliance!$D$2:$D$455, "*954*", HCBSCompliance!$G$2:$G$455,"*Completed*", HCBSCompliance!$CY$2:$CY$455,"*Partially*")+ COUNTIFS(HCBSCompliance!$I$2:$I$455,$A92, HCBSCompliance!$D$2:$D$455, "*954*", HCBSCompliance!$G$2:$G$455,"*Submitted*", HCBSCompliance!$CY$2:$CY$455,"*Partially*")+ COUNTIFS(HCBSCompliance!$I$2:$I$455,$A92, HCBSCompliance!$D$2:$D$455, "*954*", HCBSCompliance!$G$2:$G$455,"*Completed*", HCBSCompliance!$CY$2:$CY$455,"*No*")+ COUNTIFS(HCBSCompliance!$I$2:$I$455,$A92, HCBSCompliance!$D$2:$D$455, "*954*", HCBSCompliance!$G$2:$G$455,"*Submitted*", HCBSCompliance!$CY$2:$CY$455,"*No*")</f>
        <v>0</v>
      </c>
      <c r="M92" s="55">
        <f>COUNTIFS(HCBSCompliance!$I$2:$I$455,$A92, HCBSCompliance!$D$2:$D$455, "*954*", HCBSCompliance!$G$2:$G$455,"*Completed*", HCBSCompliance!$DI$2:$DI$455,"*Partially*")+ COUNTIFS(HCBSCompliance!$I$2:$I$455,$A92, HCBSCompliance!$D$2:$D$455, "*954*", HCBSCompliance!$G$2:$G$455,"*Submitted*", HCBSCompliance!$DI$2:$DI$455,"*Partially*")+ COUNTIFS(HCBSCompliance!$I$2:$I$455,$A92, HCBSCompliance!$D$2:$D$455, "*954*", HCBSCompliance!$G$2:$G$455,"*Completed*", HCBSCompliance!$DI$2:$DI$455,"*No*")+ COUNTIFS(HCBSCompliance!$I$2:$I$455,$A92, HCBSCompliance!$D$2:$D$455, "*954*", HCBSCompliance!$G$2:$G$455,"*Submitted*", HCBSCompliance!$DI$2:$DI$455,"*No*")</f>
        <v>0</v>
      </c>
    </row>
    <row r="93" spans="1:64" hidden="1" x14ac:dyDescent="0.2">
      <c r="A93" s="54" t="s">
        <v>193</v>
      </c>
      <c r="B93" s="55">
        <f>COUNTIFS(HCBSCompliance!$I$2:$I$455,$A93, HCBSCompliance!$D$2:$D$455, "*954*")</f>
        <v>0</v>
      </c>
      <c r="C93" s="55">
        <f>COUNTIFS(HCBSCompliance!$I$2:$I$455,$A93, HCBSCompliance!$D$2:$D$455, "*954*", HCBSCompliance!$G$2:$G$455,"*Completed*")  +COUNTIFS(HCBSCompliance!$I$2:$I$455,$A93, HCBSCompliance!$D$2:$D$455, "*954*", HCBSCompliance!$G$2:$G$455,"*Submitted*")</f>
        <v>0</v>
      </c>
      <c r="D93" s="56" t="str">
        <f t="shared" si="4"/>
        <v>n/a</v>
      </c>
      <c r="E93" s="56" t="str">
        <f>IFERROR((COUNTIFS(HCBSCompliance!$I$2:$I$455,$A93, HCBSCompliance!$D$2:$D$455, "*954*", HCBSCompliance!$FA$2:$FA$455,"*no*", HCBSCompliance!$G$2:$G$455, "*Completed*") + COUNTIFS(HCBSCompliance!$I$2:$I$455,$A93, HCBSCompliance!$D$2:$D$455, "*954*", HCBSCompliance!$FA$2:$FA$455,"*no*", HCBSCompliance!$G$2:$G$455, "*Submitted*") ) / $C93, "n/a")</f>
        <v>n/a</v>
      </c>
      <c r="F93" s="56" t="str">
        <f>IFERROR((COUNTIFS(HCBSCompliance!$I$2:$I$455,$A93, HCBSCompliance!$D$2:$D$455, "*954*", HCBSCompliance!$FA$2:$FA$455,"*YES*", HCBSCompliance!$G$2:$G$455, "*Completed*") + COUNTIFS(HCBSCompliance!$I$2:$I$455,$A93, HCBSCompliance!$D$2:$D$455, "*954*", HCBSCompliance!$FA$2:$FA$455,"*YES*", HCBSCompliance!$G$2:$G$455, "*Submitted*") ) / $C93, "n/a")</f>
        <v>n/a</v>
      </c>
      <c r="G93" s="60" t="str">
        <f>IFERROR((COUNTIFS(HCBSCompliance!$D$2:$D$455, "*954*", HCBSCompliance!$I$2:$I$455, $A93, HCBSCompliance!$G$2:$G$455, "*Completed*", HCBSCompliance!$FE$2:$FE$455, "TRUE") + COUNTIFS(HCBSCompliance!$D$2:$D$455, "*954*", HCBSCompliance!$I$2:$I$455, $A93, HCBSCompliance!$G$2:$G$455, "*Submitted*", HCBSCompliance!$FE$2:$FE$455, "TRUE"))    /  $C93, "n/a")</f>
        <v>n/a</v>
      </c>
      <c r="H93" s="60"/>
      <c r="I93" s="55">
        <f>COUNTIFS(HCBSCompliance!$I$2:$I$455,$A93, HCBSCompliance!$D$2:$D$455, "*954*", HCBSCompliance!$G$2:$G$455,"*Completed*", HCBSCompliance!$BC$2:$BC$455,"*Partially*")+ COUNTIFS(HCBSCompliance!$I$2:$I$455,$A93, HCBSCompliance!$D$2:$D$455, "*954*", HCBSCompliance!$G$2:$G$455,"*Submitted*", HCBSCompliance!$BC$2:$BC$455,"*Partially*")+ COUNTIFS(HCBSCompliance!$I$2:$I$455,$A93, HCBSCompliance!$D$2:$D$455, "*954*", HCBSCompliance!$G$2:$G$455,"*Completed*", HCBSCompliance!$BC$2:$BC$455,"*NotMet*")+ COUNTIFS(HCBSCompliance!$I$2:$I$455,$A93, HCBSCompliance!$D$2:$D$455, "*954*", HCBSCompliance!$G$2:$G$455,"*Submitted*", HCBSCompliance!$BC$2:$BC$455,"*NotMet*")</f>
        <v>0</v>
      </c>
      <c r="J93" s="55">
        <f>COUNTIFS(HCBSCompliance!$I$2:$I$455,$A93, HCBSCompliance!$D$2:$D$455, "*954*", HCBSCompliance!$G$2:$G$455,"*Completed*", HCBSCompliance!$BI$2:$BI$455,"*Partially*")+ COUNTIFS(HCBSCompliance!$I$2:$I$455,$A93, HCBSCompliance!$D$2:$D$455, "*954*", HCBSCompliance!$G$2:$G$455,"*Submitted*", HCBSCompliance!$BI$2:$BI$455,"*Partially*")+ COUNTIFS(HCBSCompliance!$I$2:$I$455,$A93, HCBSCompliance!$D$2:$D$455, "*954*", HCBSCompliance!$G$2:$G$455,"*Completed*", HCBSCompliance!$BI$2:$BI$455,"*No*")+ COUNTIFS(HCBSCompliance!$I$2:$I$455,$A93, HCBSCompliance!$D$2:$D$455, "*954*", HCBSCompliance!$G$2:$G$455,"*Submitted*", HCBSCompliance!$BI$2:$BI$455,"*No*")</f>
        <v>0</v>
      </c>
      <c r="K93" s="55">
        <f>COUNTIFS(HCBSCompliance!$I$2:$I$455,$A93, HCBSCompliance!$D$2:$D$455, "*954*", HCBSCompliance!$G$2:$G$455,"*Completed*", HCBSCompliance!$CK$2:$CK$455,"*Partially*")+ COUNTIFS(HCBSCompliance!$I$2:$I$455,$A93, HCBSCompliance!$D$2:$D$455, "*954*", HCBSCompliance!$G$2:$G$455,"*Submitted*", HCBSCompliance!$CK$2:$CK$455,"*Partially*")+ COUNTIFS(HCBSCompliance!$I$2:$I$455,$A93, HCBSCompliance!$D$2:$D$455, "*954*", HCBSCompliance!$G$2:$G$455,"*Completed*", HCBSCompliance!$CK$2:$CK$455,"*No*")+ COUNTIFS(HCBSCompliance!$I$2:$I$455,$A93, HCBSCompliance!$D$2:$D$455, "*954*", HCBSCompliance!$G$2:$G$455,"*Submitted*", HCBSCompliance!$CK$2:$CK$455,"*No*")</f>
        <v>0</v>
      </c>
      <c r="L93" s="55">
        <f>COUNTIFS(HCBSCompliance!$I$2:$I$455,$A93, HCBSCompliance!$D$2:$D$455, "*954*", HCBSCompliance!$G$2:$G$455,"*Completed*", HCBSCompliance!$CY$2:$CY$455,"*Partially*")+ COUNTIFS(HCBSCompliance!$I$2:$I$455,$A93, HCBSCompliance!$D$2:$D$455, "*954*", HCBSCompliance!$G$2:$G$455,"*Submitted*", HCBSCompliance!$CY$2:$CY$455,"*Partially*")+ COUNTIFS(HCBSCompliance!$I$2:$I$455,$A93, HCBSCompliance!$D$2:$D$455, "*954*", HCBSCompliance!$G$2:$G$455,"*Completed*", HCBSCompliance!$CY$2:$CY$455,"*No*")+ COUNTIFS(HCBSCompliance!$I$2:$I$455,$A93, HCBSCompliance!$D$2:$D$455, "*954*", HCBSCompliance!$G$2:$G$455,"*Submitted*", HCBSCompliance!$CY$2:$CY$455,"*No*")</f>
        <v>0</v>
      </c>
      <c r="M93" s="55">
        <f>COUNTIFS(HCBSCompliance!$I$2:$I$455,$A93, HCBSCompliance!$D$2:$D$455, "*954*", HCBSCompliance!$G$2:$G$455,"*Completed*", HCBSCompliance!$DI$2:$DI$455,"*Partially*")+ COUNTIFS(HCBSCompliance!$I$2:$I$455,$A93, HCBSCompliance!$D$2:$D$455, "*954*", HCBSCompliance!$G$2:$G$455,"*Submitted*", HCBSCompliance!$DI$2:$DI$455,"*Partially*")+ COUNTIFS(HCBSCompliance!$I$2:$I$455,$A93, HCBSCompliance!$D$2:$D$455, "*954*", HCBSCompliance!$G$2:$G$455,"*Completed*", HCBSCompliance!$DI$2:$DI$455,"*No*")+ COUNTIFS(HCBSCompliance!$I$2:$I$455,$A93, HCBSCompliance!$D$2:$D$455, "*954*", HCBSCompliance!$G$2:$G$455,"*Submitted*", HCBSCompliance!$DI$2:$DI$455,"*No*")</f>
        <v>0</v>
      </c>
    </row>
    <row r="94" spans="1:64" hidden="1" x14ac:dyDescent="0.2">
      <c r="A94" s="54" t="s">
        <v>204</v>
      </c>
      <c r="B94" s="55">
        <f>COUNTIFS(HCBSCompliance!$I$2:$I$455,$A94, HCBSCompliance!$D$2:$D$455, "*954*")</f>
        <v>0</v>
      </c>
      <c r="C94" s="55">
        <f>COUNTIFS(HCBSCompliance!$I$2:$I$455,$A94, HCBSCompliance!$D$2:$D$455, "*954*", HCBSCompliance!$G$2:$G$455,"*Completed*")  +COUNTIFS(HCBSCompliance!$I$2:$I$455,$A94, HCBSCompliance!$D$2:$D$455, "*954*", HCBSCompliance!$G$2:$G$455,"*Submitted*")</f>
        <v>0</v>
      </c>
      <c r="D94" s="56" t="str">
        <f t="shared" si="4"/>
        <v>n/a</v>
      </c>
      <c r="E94" s="56" t="str">
        <f>IFERROR((COUNTIFS(HCBSCompliance!$I$2:$I$455,$A94, HCBSCompliance!$D$2:$D$455, "*954*", HCBSCompliance!$FA$2:$FA$455,"*no*", HCBSCompliance!$G$2:$G$455, "*Completed*") + COUNTIFS(HCBSCompliance!$I$2:$I$455,$A94, HCBSCompliance!$D$2:$D$455, "*954*", HCBSCompliance!$FA$2:$FA$455,"*no*", HCBSCompliance!$G$2:$G$455, "*Submitted*") ) / $C94, "n/a")</f>
        <v>n/a</v>
      </c>
      <c r="F94" s="56" t="str">
        <f>IFERROR((COUNTIFS(HCBSCompliance!$I$2:$I$455,$A94, HCBSCompliance!$D$2:$D$455, "*954*", HCBSCompliance!$FA$2:$FA$455,"*YES*", HCBSCompliance!$G$2:$G$455, "*Completed*") + COUNTIFS(HCBSCompliance!$I$2:$I$455,$A94, HCBSCompliance!$D$2:$D$455, "*954*", HCBSCompliance!$FA$2:$FA$455,"*YES*", HCBSCompliance!$G$2:$G$455, "*Submitted*") ) / $C94, "n/a")</f>
        <v>n/a</v>
      </c>
      <c r="G94" s="60" t="str">
        <f>IFERROR((COUNTIFS(HCBSCompliance!$D$2:$D$455, "*954*", HCBSCompliance!$I$2:$I$455, $A94, HCBSCompliance!$G$2:$G$455, "*Completed*", HCBSCompliance!$FE$2:$FE$455, "TRUE") + COUNTIFS(HCBSCompliance!$D$2:$D$455, "*954*", HCBSCompliance!$I$2:$I$455, $A94, HCBSCompliance!$G$2:$G$455, "*Submitted*", HCBSCompliance!$FE$2:$FE$455, "TRUE"))    /  $C94, "n/a")</f>
        <v>n/a</v>
      </c>
      <c r="H94" s="60"/>
      <c r="I94" s="55">
        <f>COUNTIFS(HCBSCompliance!$I$2:$I$455,$A94, HCBSCompliance!$D$2:$D$455, "*954*", HCBSCompliance!$G$2:$G$455,"*Completed*", HCBSCompliance!$BC$2:$BC$455,"*Partially*")+ COUNTIFS(HCBSCompliance!$I$2:$I$455,$A94, HCBSCompliance!$D$2:$D$455, "*954*", HCBSCompliance!$G$2:$G$455,"*Submitted*", HCBSCompliance!$BC$2:$BC$455,"*Partially*")+ COUNTIFS(HCBSCompliance!$I$2:$I$455,$A94, HCBSCompliance!$D$2:$D$455, "*954*", HCBSCompliance!$G$2:$G$455,"*Completed*", HCBSCompliance!$BC$2:$BC$455,"*NotMet*")+ COUNTIFS(HCBSCompliance!$I$2:$I$455,$A94, HCBSCompliance!$D$2:$D$455, "*954*", HCBSCompliance!$G$2:$G$455,"*Submitted*", HCBSCompliance!$BC$2:$BC$455,"*NotMet*")</f>
        <v>0</v>
      </c>
      <c r="J94" s="55">
        <f>COUNTIFS(HCBSCompliance!$I$2:$I$455,$A94, HCBSCompliance!$D$2:$D$455, "*954*", HCBSCompliance!$G$2:$G$455,"*Completed*", HCBSCompliance!$BI$2:$BI$455,"*Partially*")+ COUNTIFS(HCBSCompliance!$I$2:$I$455,$A94, HCBSCompliance!$D$2:$D$455, "*954*", HCBSCompliance!$G$2:$G$455,"*Submitted*", HCBSCompliance!$BI$2:$BI$455,"*Partially*")+ COUNTIFS(HCBSCompliance!$I$2:$I$455,$A94, HCBSCompliance!$D$2:$D$455, "*954*", HCBSCompliance!$G$2:$G$455,"*Completed*", HCBSCompliance!$BI$2:$BI$455,"*No*")+ COUNTIFS(HCBSCompliance!$I$2:$I$455,$A94, HCBSCompliance!$D$2:$D$455, "*954*", HCBSCompliance!$G$2:$G$455,"*Submitted*", HCBSCompliance!$BI$2:$BI$455,"*No*")</f>
        <v>0</v>
      </c>
      <c r="K94" s="55">
        <f>COUNTIFS(HCBSCompliance!$I$2:$I$455,$A94, HCBSCompliance!$D$2:$D$455, "*954*", HCBSCompliance!$G$2:$G$455,"*Completed*", HCBSCompliance!$CK$2:$CK$455,"*Partially*")+ COUNTIFS(HCBSCompliance!$I$2:$I$455,$A94, HCBSCompliance!$D$2:$D$455, "*954*", HCBSCompliance!$G$2:$G$455,"*Submitted*", HCBSCompliance!$CK$2:$CK$455,"*Partially*")+ COUNTIFS(HCBSCompliance!$I$2:$I$455,$A94, HCBSCompliance!$D$2:$D$455, "*954*", HCBSCompliance!$G$2:$G$455,"*Completed*", HCBSCompliance!$CK$2:$CK$455,"*No*")+ COUNTIFS(HCBSCompliance!$I$2:$I$455,$A94, HCBSCompliance!$D$2:$D$455, "*954*", HCBSCompliance!$G$2:$G$455,"*Submitted*", HCBSCompliance!$CK$2:$CK$455,"*No*")</f>
        <v>0</v>
      </c>
      <c r="L94" s="55">
        <f>COUNTIFS(HCBSCompliance!$I$2:$I$455,$A94, HCBSCompliance!$D$2:$D$455, "*954*", HCBSCompliance!$G$2:$G$455,"*Completed*", HCBSCompliance!$CY$2:$CY$455,"*Partially*")+ COUNTIFS(HCBSCompliance!$I$2:$I$455,$A94, HCBSCompliance!$D$2:$D$455, "*954*", HCBSCompliance!$G$2:$G$455,"*Submitted*", HCBSCompliance!$CY$2:$CY$455,"*Partially*")+ COUNTIFS(HCBSCompliance!$I$2:$I$455,$A94, HCBSCompliance!$D$2:$D$455, "*954*", HCBSCompliance!$G$2:$G$455,"*Completed*", HCBSCompliance!$CY$2:$CY$455,"*No*")+ COUNTIFS(HCBSCompliance!$I$2:$I$455,$A94, HCBSCompliance!$D$2:$D$455, "*954*", HCBSCompliance!$G$2:$G$455,"*Submitted*", HCBSCompliance!$CY$2:$CY$455,"*No*")</f>
        <v>0</v>
      </c>
      <c r="M94" s="55">
        <f>COUNTIFS(HCBSCompliance!$I$2:$I$455,$A94, HCBSCompliance!$D$2:$D$455, "*954*", HCBSCompliance!$G$2:$G$455,"*Completed*", HCBSCompliance!$DI$2:$DI$455,"*Partially*")+ COUNTIFS(HCBSCompliance!$I$2:$I$455,$A94, HCBSCompliance!$D$2:$D$455, "*954*", HCBSCompliance!$G$2:$G$455,"*Submitted*", HCBSCompliance!$DI$2:$DI$455,"*Partially*")+ COUNTIFS(HCBSCompliance!$I$2:$I$455,$A94, HCBSCompliance!$D$2:$D$455, "*954*", HCBSCompliance!$G$2:$G$455,"*Completed*", HCBSCompliance!$DI$2:$DI$455,"*No*")+ COUNTIFS(HCBSCompliance!$I$2:$I$455,$A94, HCBSCompliance!$D$2:$D$455, "*954*", HCBSCompliance!$G$2:$G$455,"*Submitted*", HCBSCompliance!$DI$2:$DI$455,"*No*")</f>
        <v>0</v>
      </c>
    </row>
    <row r="95" spans="1:64" hidden="1" x14ac:dyDescent="0.2">
      <c r="A95" s="54" t="s">
        <v>275</v>
      </c>
      <c r="B95" s="55">
        <f>COUNTIFS(HCBSCompliance!$I$2:$I$455,$A95, HCBSCompliance!$D$2:$D$455, "*954*")</f>
        <v>0</v>
      </c>
      <c r="C95" s="55">
        <f>COUNTIFS(HCBSCompliance!$I$2:$I$455,$A95, HCBSCompliance!$D$2:$D$455, "*954*", HCBSCompliance!$G$2:$G$455,"*Completed*")  +COUNTIFS(HCBSCompliance!$I$2:$I$455,$A95, HCBSCompliance!$D$2:$D$455, "*954*", HCBSCompliance!$G$2:$G$455,"*Submitted*")</f>
        <v>0</v>
      </c>
      <c r="D95" s="56" t="str">
        <f t="shared" si="4"/>
        <v>n/a</v>
      </c>
      <c r="E95" s="56" t="str">
        <f>IFERROR((COUNTIFS(HCBSCompliance!$I$2:$I$455,$A95, HCBSCompliance!$D$2:$D$455, "*954*", HCBSCompliance!$FA$2:$FA$455,"*no*", HCBSCompliance!$G$2:$G$455, "*Completed*") + COUNTIFS(HCBSCompliance!$I$2:$I$455,$A95, HCBSCompliance!$D$2:$D$455, "*954*", HCBSCompliance!$FA$2:$FA$455,"*no*", HCBSCompliance!$G$2:$G$455, "*Submitted*") ) / $C95, "n/a")</f>
        <v>n/a</v>
      </c>
      <c r="F95" s="56" t="str">
        <f>IFERROR((COUNTIFS(HCBSCompliance!$I$2:$I$455,$A95, HCBSCompliance!$D$2:$D$455, "*954*", HCBSCompliance!$FA$2:$FA$455,"*YES*", HCBSCompliance!$G$2:$G$455, "*Completed*") + COUNTIFS(HCBSCompliance!$I$2:$I$455,$A95, HCBSCompliance!$D$2:$D$455, "*954*", HCBSCompliance!$FA$2:$FA$455,"*YES*", HCBSCompliance!$G$2:$G$455, "*Submitted*") ) / $C95, "n/a")</f>
        <v>n/a</v>
      </c>
      <c r="G95" s="60" t="str">
        <f>IFERROR((COUNTIFS(HCBSCompliance!$D$2:$D$455, "*954*", HCBSCompliance!$I$2:$I$455, $A95, HCBSCompliance!$G$2:$G$455, "*Completed*", HCBSCompliance!$FE$2:$FE$455, "TRUE") + COUNTIFS(HCBSCompliance!$D$2:$D$455, "*954*", HCBSCompliance!$I$2:$I$455, $A95, HCBSCompliance!$G$2:$G$455, "*Submitted*", HCBSCompliance!$FE$2:$FE$455, "TRUE"))    /  $C95, "n/a")</f>
        <v>n/a</v>
      </c>
      <c r="H95" s="60"/>
      <c r="I95" s="55">
        <f>COUNTIFS(HCBSCompliance!$I$2:$I$455,$A95, HCBSCompliance!$D$2:$D$455, "*954*", HCBSCompliance!$G$2:$G$455,"*Completed*", HCBSCompliance!$BC$2:$BC$455,"*Partially*")+ COUNTIFS(HCBSCompliance!$I$2:$I$455,$A95, HCBSCompliance!$D$2:$D$455, "*954*", HCBSCompliance!$G$2:$G$455,"*Submitted*", HCBSCompliance!$BC$2:$BC$455,"*Partially*")+ COUNTIFS(HCBSCompliance!$I$2:$I$455,$A95, HCBSCompliance!$D$2:$D$455, "*954*", HCBSCompliance!$G$2:$G$455,"*Completed*", HCBSCompliance!$BC$2:$BC$455,"*NotMet*")+ COUNTIFS(HCBSCompliance!$I$2:$I$455,$A95, HCBSCompliance!$D$2:$D$455, "*954*", HCBSCompliance!$G$2:$G$455,"*Submitted*", HCBSCompliance!$BC$2:$BC$455,"*NotMet*")</f>
        <v>0</v>
      </c>
      <c r="J95" s="55">
        <f>COUNTIFS(HCBSCompliance!$I$2:$I$455,$A95, HCBSCompliance!$D$2:$D$455, "*954*", HCBSCompliance!$G$2:$G$455,"*Completed*", HCBSCompliance!$BI$2:$BI$455,"*Partially*")+ COUNTIFS(HCBSCompliance!$I$2:$I$455,$A95, HCBSCompliance!$D$2:$D$455, "*954*", HCBSCompliance!$G$2:$G$455,"*Submitted*", HCBSCompliance!$BI$2:$BI$455,"*Partially*")+ COUNTIFS(HCBSCompliance!$I$2:$I$455,$A95, HCBSCompliance!$D$2:$D$455, "*954*", HCBSCompliance!$G$2:$G$455,"*Completed*", HCBSCompliance!$BI$2:$BI$455,"*No*")+ COUNTIFS(HCBSCompliance!$I$2:$I$455,$A95, HCBSCompliance!$D$2:$D$455, "*954*", HCBSCompliance!$G$2:$G$455,"*Submitted*", HCBSCompliance!$BI$2:$BI$455,"*No*")</f>
        <v>0</v>
      </c>
      <c r="K95" s="55">
        <f>COUNTIFS(HCBSCompliance!$I$2:$I$455,$A95, HCBSCompliance!$D$2:$D$455, "*954*", HCBSCompliance!$G$2:$G$455,"*Completed*", HCBSCompliance!$CK$2:$CK$455,"*Partially*")+ COUNTIFS(HCBSCompliance!$I$2:$I$455,$A95, HCBSCompliance!$D$2:$D$455, "*954*", HCBSCompliance!$G$2:$G$455,"*Submitted*", HCBSCompliance!$CK$2:$CK$455,"*Partially*")+ COUNTIFS(HCBSCompliance!$I$2:$I$455,$A95, HCBSCompliance!$D$2:$D$455, "*954*", HCBSCompliance!$G$2:$G$455,"*Completed*", HCBSCompliance!$CK$2:$CK$455,"*No*")+ COUNTIFS(HCBSCompliance!$I$2:$I$455,$A95, HCBSCompliance!$D$2:$D$455, "*954*", HCBSCompliance!$G$2:$G$455,"*Submitted*", HCBSCompliance!$CK$2:$CK$455,"*No*")</f>
        <v>0</v>
      </c>
      <c r="L95" s="55">
        <f>COUNTIFS(HCBSCompliance!$I$2:$I$455,$A95, HCBSCompliance!$D$2:$D$455, "*954*", HCBSCompliance!$G$2:$G$455,"*Completed*", HCBSCompliance!$CY$2:$CY$455,"*Partially*")+ COUNTIFS(HCBSCompliance!$I$2:$I$455,$A95, HCBSCompliance!$D$2:$D$455, "*954*", HCBSCompliance!$G$2:$G$455,"*Submitted*", HCBSCompliance!$CY$2:$CY$455,"*Partially*")+ COUNTIFS(HCBSCompliance!$I$2:$I$455,$A95, HCBSCompliance!$D$2:$D$455, "*954*", HCBSCompliance!$G$2:$G$455,"*Completed*", HCBSCompliance!$CY$2:$CY$455,"*No*")+ COUNTIFS(HCBSCompliance!$I$2:$I$455,$A95, HCBSCompliance!$D$2:$D$455, "*954*", HCBSCompliance!$G$2:$G$455,"*Submitted*", HCBSCompliance!$CY$2:$CY$455,"*No*")</f>
        <v>0</v>
      </c>
      <c r="M95" s="55">
        <f>COUNTIFS(HCBSCompliance!$I$2:$I$455,$A95, HCBSCompliance!$D$2:$D$455, "*954*", HCBSCompliance!$G$2:$G$455,"*Completed*", HCBSCompliance!$DI$2:$DI$455,"*Partially*")+ COUNTIFS(HCBSCompliance!$I$2:$I$455,$A95, HCBSCompliance!$D$2:$D$455, "*954*", HCBSCompliance!$G$2:$G$455,"*Submitted*", HCBSCompliance!$DI$2:$DI$455,"*Partially*")+ COUNTIFS(HCBSCompliance!$I$2:$I$455,$A95, HCBSCompliance!$D$2:$D$455, "*954*", HCBSCompliance!$G$2:$G$455,"*Completed*", HCBSCompliance!$DI$2:$DI$455,"*No*")+ COUNTIFS(HCBSCompliance!$I$2:$I$455,$A95, HCBSCompliance!$D$2:$D$455, "*954*", HCBSCompliance!$G$2:$G$455,"*Submitted*", HCBSCompliance!$DI$2:$DI$455,"*No*")</f>
        <v>0</v>
      </c>
    </row>
    <row r="96" spans="1:64" hidden="1" x14ac:dyDescent="0.2">
      <c r="A96" s="54" t="s">
        <v>196</v>
      </c>
      <c r="B96" s="55">
        <f>COUNTIFS(HCBSCompliance!$I$2:$I$455,$A96, HCBSCompliance!$D$2:$D$455, "*954*")</f>
        <v>0</v>
      </c>
      <c r="C96" s="55">
        <f>COUNTIFS(HCBSCompliance!$I$2:$I$455,$A96, HCBSCompliance!$D$2:$D$455, "*954*", HCBSCompliance!$G$2:$G$455,"*Completed*")  +COUNTIFS(HCBSCompliance!$I$2:$I$455,$A96, HCBSCompliance!$D$2:$D$455, "*954*", HCBSCompliance!$G$2:$G$455,"*Submitted*")</f>
        <v>0</v>
      </c>
      <c r="D96" s="56" t="str">
        <f t="shared" si="4"/>
        <v>n/a</v>
      </c>
      <c r="E96" s="56" t="str">
        <f>IFERROR((COUNTIFS(HCBSCompliance!$I$2:$I$455,$A96, HCBSCompliance!$D$2:$D$455, "*954*", HCBSCompliance!$FA$2:$FA$455,"*no*", HCBSCompliance!$G$2:$G$455, "*Completed*") + COUNTIFS(HCBSCompliance!$I$2:$I$455,$A96, HCBSCompliance!$D$2:$D$455, "*954*", HCBSCompliance!$FA$2:$FA$455,"*no*", HCBSCompliance!$G$2:$G$455, "*Submitted*") ) / $C96, "n/a")</f>
        <v>n/a</v>
      </c>
      <c r="F96" s="56" t="str">
        <f>IFERROR((COUNTIFS(HCBSCompliance!$I$2:$I$455,$A96, HCBSCompliance!$D$2:$D$455, "*954*", HCBSCompliance!$FA$2:$FA$455,"*YES*", HCBSCompliance!$G$2:$G$455, "*Completed*") + COUNTIFS(HCBSCompliance!$I$2:$I$455,$A96, HCBSCompliance!$D$2:$D$455, "*954*", HCBSCompliance!$FA$2:$FA$455,"*YES*", HCBSCompliance!$G$2:$G$455, "*Submitted*") ) / $C96, "n/a")</f>
        <v>n/a</v>
      </c>
      <c r="G96" s="60" t="str">
        <f>IFERROR((COUNTIFS(HCBSCompliance!$D$2:$D$455, "*954*", HCBSCompliance!$I$2:$I$455, $A96, HCBSCompliance!$G$2:$G$455, "*Completed*", HCBSCompliance!$FE$2:$FE$455, "TRUE") + COUNTIFS(HCBSCompliance!$D$2:$D$455, "*954*", HCBSCompliance!$I$2:$I$455, $A96, HCBSCompliance!$G$2:$G$455, "*Submitted*", HCBSCompliance!$FE$2:$FE$455, "TRUE"))    /  $C96, "n/a")</f>
        <v>n/a</v>
      </c>
      <c r="H96" s="60"/>
      <c r="I96" s="55">
        <f>COUNTIFS(HCBSCompliance!$I$2:$I$455,$A96, HCBSCompliance!$D$2:$D$455, "*954*", HCBSCompliance!$G$2:$G$455,"*Completed*", HCBSCompliance!$BC$2:$BC$455,"*Partially*")+ COUNTIFS(HCBSCompliance!$I$2:$I$455,$A96, HCBSCompliance!$D$2:$D$455, "*954*", HCBSCompliance!$G$2:$G$455,"*Submitted*", HCBSCompliance!$BC$2:$BC$455,"*Partially*")+ COUNTIFS(HCBSCompliance!$I$2:$I$455,$A96, HCBSCompliance!$D$2:$D$455, "*954*", HCBSCompliance!$G$2:$G$455,"*Completed*", HCBSCompliance!$BC$2:$BC$455,"*NotMet*")+ COUNTIFS(HCBSCompliance!$I$2:$I$455,$A96, HCBSCompliance!$D$2:$D$455, "*954*", HCBSCompliance!$G$2:$G$455,"*Submitted*", HCBSCompliance!$BC$2:$BC$455,"*NotMet*")</f>
        <v>0</v>
      </c>
      <c r="J96" s="55">
        <f>COUNTIFS(HCBSCompliance!$I$2:$I$455,$A96, HCBSCompliance!$D$2:$D$455, "*954*", HCBSCompliance!$G$2:$G$455,"*Completed*", HCBSCompliance!$BI$2:$BI$455,"*Partially*")+ COUNTIFS(HCBSCompliance!$I$2:$I$455,$A96, HCBSCompliance!$D$2:$D$455, "*954*", HCBSCompliance!$G$2:$G$455,"*Submitted*", HCBSCompliance!$BI$2:$BI$455,"*Partially*")+ COUNTIFS(HCBSCompliance!$I$2:$I$455,$A96, HCBSCompliance!$D$2:$D$455, "*954*", HCBSCompliance!$G$2:$G$455,"*Completed*", HCBSCompliance!$BI$2:$BI$455,"*No*")+ COUNTIFS(HCBSCompliance!$I$2:$I$455,$A96, HCBSCompliance!$D$2:$D$455, "*954*", HCBSCompliance!$G$2:$G$455,"*Submitted*", HCBSCompliance!$BI$2:$BI$455,"*No*")</f>
        <v>0</v>
      </c>
      <c r="K96" s="55">
        <f>COUNTIFS(HCBSCompliance!$I$2:$I$455,$A96, HCBSCompliance!$D$2:$D$455, "*954*", HCBSCompliance!$G$2:$G$455,"*Completed*", HCBSCompliance!$CK$2:$CK$455,"*Partially*")+ COUNTIFS(HCBSCompliance!$I$2:$I$455,$A96, HCBSCompliance!$D$2:$D$455, "*954*", HCBSCompliance!$G$2:$G$455,"*Submitted*", HCBSCompliance!$CK$2:$CK$455,"*Partially*")+ COUNTIFS(HCBSCompliance!$I$2:$I$455,$A96, HCBSCompliance!$D$2:$D$455, "*954*", HCBSCompliance!$G$2:$G$455,"*Completed*", HCBSCompliance!$CK$2:$CK$455,"*No*")+ COUNTIFS(HCBSCompliance!$I$2:$I$455,$A96, HCBSCompliance!$D$2:$D$455, "*954*", HCBSCompliance!$G$2:$G$455,"*Submitted*", HCBSCompliance!$CK$2:$CK$455,"*No*")</f>
        <v>0</v>
      </c>
      <c r="L96" s="55">
        <f>COUNTIFS(HCBSCompliance!$I$2:$I$455,$A96, HCBSCompliance!$D$2:$D$455, "*954*", HCBSCompliance!$G$2:$G$455,"*Completed*", HCBSCompliance!$CY$2:$CY$455,"*Partially*")+ COUNTIFS(HCBSCompliance!$I$2:$I$455,$A96, HCBSCompliance!$D$2:$D$455, "*954*", HCBSCompliance!$G$2:$G$455,"*Submitted*", HCBSCompliance!$CY$2:$CY$455,"*Partially*")+ COUNTIFS(HCBSCompliance!$I$2:$I$455,$A96, HCBSCompliance!$D$2:$D$455, "*954*", HCBSCompliance!$G$2:$G$455,"*Completed*", HCBSCompliance!$CY$2:$CY$455,"*No*")+ COUNTIFS(HCBSCompliance!$I$2:$I$455,$A96, HCBSCompliance!$D$2:$D$455, "*954*", HCBSCompliance!$G$2:$G$455,"*Submitted*", HCBSCompliance!$CY$2:$CY$455,"*No*")</f>
        <v>0</v>
      </c>
      <c r="M96" s="55">
        <f>COUNTIFS(HCBSCompliance!$I$2:$I$455,$A96, HCBSCompliance!$D$2:$D$455, "*954*", HCBSCompliance!$G$2:$G$455,"*Completed*", HCBSCompliance!$DI$2:$DI$455,"*Partially*")+ COUNTIFS(HCBSCompliance!$I$2:$I$455,$A96, HCBSCompliance!$D$2:$D$455, "*954*", HCBSCompliance!$G$2:$G$455,"*Submitted*", HCBSCompliance!$DI$2:$DI$455,"*Partially*")+ COUNTIFS(HCBSCompliance!$I$2:$I$455,$A96, HCBSCompliance!$D$2:$D$455, "*954*", HCBSCompliance!$G$2:$G$455,"*Completed*", HCBSCompliance!$DI$2:$DI$455,"*No*")+ COUNTIFS(HCBSCompliance!$I$2:$I$455,$A96, HCBSCompliance!$D$2:$D$455, "*954*", HCBSCompliance!$G$2:$G$455,"*Submitted*", HCBSCompliance!$DI$2:$DI$455,"*No*")</f>
        <v>0</v>
      </c>
    </row>
    <row r="97" spans="1:13" x14ac:dyDescent="0.2">
      <c r="A97" s="54" t="s">
        <v>213</v>
      </c>
      <c r="B97" s="55">
        <f>COUNTIFS(HCBSCompliance!$I$2:$I$455,$A97, HCBSCompliance!$D$2:$D$455, "*954*")</f>
        <v>3</v>
      </c>
      <c r="C97" s="55">
        <f>COUNTIFS(HCBSCompliance!$I$2:$I$455,$A97, HCBSCompliance!$D$2:$D$455, "*954*", HCBSCompliance!$G$2:$G$455,"*Completed*")  +COUNTIFS(HCBSCompliance!$I$2:$I$455,$A97, HCBSCompliance!$D$2:$D$455, "*954*", HCBSCompliance!$G$2:$G$455,"*Submitted*")</f>
        <v>1</v>
      </c>
      <c r="D97" s="56">
        <f t="shared" si="4"/>
        <v>0.33333333333333331</v>
      </c>
      <c r="E97" s="56">
        <f>IFERROR((COUNTIFS(HCBSCompliance!$I$2:$I$455,$A97, HCBSCompliance!$D$2:$D$455, "*954*", HCBSCompliance!$FA$2:$FA$455,"*no*", HCBSCompliance!$G$2:$G$455, "*Completed*") + COUNTIFS(HCBSCompliance!$I$2:$I$455,$A97, HCBSCompliance!$D$2:$D$455, "*954*", HCBSCompliance!$FA$2:$FA$455,"*no*", HCBSCompliance!$G$2:$G$455, "*Submitted*") ) / $C97, "n/a")</f>
        <v>1</v>
      </c>
      <c r="F97" s="56">
        <f>IFERROR((COUNTIFS(HCBSCompliance!$I$2:$I$455,$A97, HCBSCompliance!$D$2:$D$455, "*954*", HCBSCompliance!$FA$2:$FA$455,"*YES*", HCBSCompliance!$G$2:$G$455, "*Completed*") + COUNTIFS(HCBSCompliance!$I$2:$I$455,$A97, HCBSCompliance!$D$2:$D$455, "*954*", HCBSCompliance!$FA$2:$FA$455,"*YES*", HCBSCompliance!$G$2:$G$455, "*Submitted*") ) / $C97, "n/a")</f>
        <v>0</v>
      </c>
      <c r="G97" s="60">
        <f>IFERROR((COUNTIFS(HCBSCompliance!$D$2:$D$455, "*954*", HCBSCompliance!$I$2:$I$455, $A97, HCBSCompliance!$G$2:$G$455, "*Completed*", HCBSCompliance!$FE$2:$FE$455, "TRUE") + COUNTIFS(HCBSCompliance!$D$2:$D$455, "*954*", HCBSCompliance!$I$2:$I$455, $A97, HCBSCompliance!$G$2:$G$455, "*Submitted*", HCBSCompliance!$FE$2:$FE$455, "TRUE"))    /  $C97, "n/a")</f>
        <v>1</v>
      </c>
      <c r="H97" s="60"/>
      <c r="I97" s="55">
        <f>COUNTIFS(HCBSCompliance!$I$2:$I$455,$A97, HCBSCompliance!$D$2:$D$455, "*954*", HCBSCompliance!$G$2:$G$455,"*Completed*", HCBSCompliance!$BC$2:$BC$455,"*Partially*")+ COUNTIFS(HCBSCompliance!$I$2:$I$455,$A97, HCBSCompliance!$D$2:$D$455, "*954*", HCBSCompliance!$G$2:$G$455,"*Submitted*", HCBSCompliance!$BC$2:$BC$455,"*Partially*")+ COUNTIFS(HCBSCompliance!$I$2:$I$455,$A97, HCBSCompliance!$D$2:$D$455, "*954*", HCBSCompliance!$G$2:$G$455,"*Completed*", HCBSCompliance!$BC$2:$BC$455,"*NotMet*")+ COUNTIFS(HCBSCompliance!$I$2:$I$455,$A97, HCBSCompliance!$D$2:$D$455, "*954*", HCBSCompliance!$G$2:$G$455,"*Submitted*", HCBSCompliance!$BC$2:$BC$455,"*NotMet*")</f>
        <v>0</v>
      </c>
      <c r="J97" s="55">
        <f>COUNTIFS(HCBSCompliance!$I$2:$I$455,$A97, HCBSCompliance!$D$2:$D$455, "*954*", HCBSCompliance!$G$2:$G$455,"*Completed*", HCBSCompliance!$BI$2:$BI$455,"*Partially*")+ COUNTIFS(HCBSCompliance!$I$2:$I$455,$A97, HCBSCompliance!$D$2:$D$455, "*954*", HCBSCompliance!$G$2:$G$455,"*Submitted*", HCBSCompliance!$BI$2:$BI$455,"*Partially*")+ COUNTIFS(HCBSCompliance!$I$2:$I$455,$A97, HCBSCompliance!$D$2:$D$455, "*954*", HCBSCompliance!$G$2:$G$455,"*Completed*", HCBSCompliance!$BI$2:$BI$455,"*No*")+ COUNTIFS(HCBSCompliance!$I$2:$I$455,$A97, HCBSCompliance!$D$2:$D$455, "*954*", HCBSCompliance!$G$2:$G$455,"*Submitted*", HCBSCompliance!$BI$2:$BI$455,"*No*")</f>
        <v>0</v>
      </c>
      <c r="K97" s="55">
        <f>COUNTIFS(HCBSCompliance!$I$2:$I$455,$A97, HCBSCompliance!$D$2:$D$455, "*954*", HCBSCompliance!$G$2:$G$455,"*Completed*", HCBSCompliance!$CK$2:$CK$455,"*Partially*")+ COUNTIFS(HCBSCompliance!$I$2:$I$455,$A97, HCBSCompliance!$D$2:$D$455, "*954*", HCBSCompliance!$G$2:$G$455,"*Submitted*", HCBSCompliance!$CK$2:$CK$455,"*Partially*")+ COUNTIFS(HCBSCompliance!$I$2:$I$455,$A97, HCBSCompliance!$D$2:$D$455, "*954*", HCBSCompliance!$G$2:$G$455,"*Completed*", HCBSCompliance!$CK$2:$CK$455,"*No*")+ COUNTIFS(HCBSCompliance!$I$2:$I$455,$A97, HCBSCompliance!$D$2:$D$455, "*954*", HCBSCompliance!$G$2:$G$455,"*Submitted*", HCBSCompliance!$CK$2:$CK$455,"*No*")</f>
        <v>0</v>
      </c>
      <c r="L97" s="55">
        <f>COUNTIFS(HCBSCompliance!$I$2:$I$455,$A97, HCBSCompliance!$D$2:$D$455, "*954*", HCBSCompliance!$G$2:$G$455,"*Completed*", HCBSCompliance!$CY$2:$CY$455,"*Partially*")+ COUNTIFS(HCBSCompliance!$I$2:$I$455,$A97, HCBSCompliance!$D$2:$D$455, "*954*", HCBSCompliance!$G$2:$G$455,"*Submitted*", HCBSCompliance!$CY$2:$CY$455,"*Partially*")+ COUNTIFS(HCBSCompliance!$I$2:$I$455,$A97, HCBSCompliance!$D$2:$D$455, "*954*", HCBSCompliance!$G$2:$G$455,"*Completed*", HCBSCompliance!$CY$2:$CY$455,"*No*")+ COUNTIFS(HCBSCompliance!$I$2:$I$455,$A97, HCBSCompliance!$D$2:$D$455, "*954*", HCBSCompliance!$G$2:$G$455,"*Submitted*", HCBSCompliance!$CY$2:$CY$455,"*No*")</f>
        <v>0</v>
      </c>
      <c r="M97" s="55">
        <f>COUNTIFS(HCBSCompliance!$I$2:$I$455,$A97, HCBSCompliance!$D$2:$D$455, "*954*", HCBSCompliance!$G$2:$G$455,"*Completed*", HCBSCompliance!$DI$2:$DI$455,"*Partially*")+ COUNTIFS(HCBSCompliance!$I$2:$I$455,$A97, HCBSCompliance!$D$2:$D$455, "*954*", HCBSCompliance!$G$2:$G$455,"*Submitted*", HCBSCompliance!$DI$2:$DI$455,"*Partially*")+ COUNTIFS(HCBSCompliance!$I$2:$I$455,$A97, HCBSCompliance!$D$2:$D$455, "*954*", HCBSCompliance!$G$2:$G$455,"*Completed*", HCBSCompliance!$DI$2:$DI$455,"*No*")+ COUNTIFS(HCBSCompliance!$I$2:$I$455,$A97, HCBSCompliance!$D$2:$D$455, "*954*", HCBSCompliance!$G$2:$G$455,"*Submitted*", HCBSCompliance!$DI$2:$DI$455,"*No*")</f>
        <v>0</v>
      </c>
    </row>
    <row r="98" spans="1:13" hidden="1" x14ac:dyDescent="0.2">
      <c r="A98" s="54" t="s">
        <v>290</v>
      </c>
      <c r="B98" s="55">
        <f>COUNTIFS(HCBSCompliance!$I$2:$I$455,$A98, HCBSCompliance!$D$2:$D$455, "*954*")</f>
        <v>0</v>
      </c>
      <c r="C98" s="55">
        <f>COUNTIFS(HCBSCompliance!$I$2:$I$455,$A98, HCBSCompliance!$D$2:$D$455, "*954*", HCBSCompliance!$G$2:$G$455,"*Completed*")  +COUNTIFS(HCBSCompliance!$I$2:$I$455,$A98, HCBSCompliance!$D$2:$D$455, "*954*", HCBSCompliance!$G$2:$G$455,"*Submitted*")</f>
        <v>0</v>
      </c>
      <c r="D98" s="56" t="str">
        <f t="shared" si="4"/>
        <v>n/a</v>
      </c>
      <c r="E98" s="56" t="str">
        <f>IFERROR((COUNTIFS(HCBSCompliance!$I$2:$I$455,$A98, HCBSCompliance!$D$2:$D$455, "*954*", HCBSCompliance!$FA$2:$FA$455,"*no*", HCBSCompliance!$G$2:$G$455, "*Completed*") + COUNTIFS(HCBSCompliance!$I$2:$I$455,$A98, HCBSCompliance!$D$2:$D$455, "*954*", HCBSCompliance!$FA$2:$FA$455,"*no*", HCBSCompliance!$G$2:$G$455, "*Submitted*") ) / $C98, "n/a")</f>
        <v>n/a</v>
      </c>
      <c r="F98" s="56" t="str">
        <f>IFERROR((COUNTIFS(HCBSCompliance!$I$2:$I$455,$A98, HCBSCompliance!$D$2:$D$455, "*954*", HCBSCompliance!$FA$2:$FA$455,"*YES*", HCBSCompliance!$G$2:$G$455, "*Completed*") + COUNTIFS(HCBSCompliance!$I$2:$I$455,$A98, HCBSCompliance!$D$2:$D$455, "*954*", HCBSCompliance!$FA$2:$FA$455,"*YES*", HCBSCompliance!$G$2:$G$455, "*Submitted*") ) / $C98, "n/a")</f>
        <v>n/a</v>
      </c>
      <c r="G98" s="60" t="str">
        <f>IFERROR((COUNTIFS(HCBSCompliance!$D$2:$D$455, "*954*", HCBSCompliance!$I$2:$I$455, $A98, HCBSCompliance!$G$2:$G$455, "*Completed*", HCBSCompliance!$FE$2:$FE$455, "TRUE") + COUNTIFS(HCBSCompliance!$D$2:$D$455, "*954*", HCBSCompliance!$I$2:$I$455, $A98, HCBSCompliance!$G$2:$G$455, "*Submitted*", HCBSCompliance!$FE$2:$FE$455, "TRUE"))    /  $C98, "n/a")</f>
        <v>n/a</v>
      </c>
      <c r="H98" s="60"/>
      <c r="I98" s="55">
        <f>COUNTIFS(HCBSCompliance!$I$2:$I$455,$A98, HCBSCompliance!$D$2:$D$455, "*954*", HCBSCompliance!$G$2:$G$455,"*Completed*", HCBSCompliance!$BC$2:$BC$455,"*Partially*")+ COUNTIFS(HCBSCompliance!$I$2:$I$455,$A98, HCBSCompliance!$D$2:$D$455, "*954*", HCBSCompliance!$G$2:$G$455,"*Submitted*", HCBSCompliance!$BC$2:$BC$455,"*Partially*")+ COUNTIFS(HCBSCompliance!$I$2:$I$455,$A98, HCBSCompliance!$D$2:$D$455, "*954*", HCBSCompliance!$G$2:$G$455,"*Completed*", HCBSCompliance!$BC$2:$BC$455,"*NotMet*")+ COUNTIFS(HCBSCompliance!$I$2:$I$455,$A98, HCBSCompliance!$D$2:$D$455, "*954*", HCBSCompliance!$G$2:$G$455,"*Submitted*", HCBSCompliance!$BC$2:$BC$455,"*NotMet*")</f>
        <v>0</v>
      </c>
      <c r="J98" s="55">
        <f>COUNTIFS(HCBSCompliance!$I$2:$I$455,$A98, HCBSCompliance!$D$2:$D$455, "*954*", HCBSCompliance!$G$2:$G$455,"*Completed*", HCBSCompliance!$BI$2:$BI$455,"*Partially*")+ COUNTIFS(HCBSCompliance!$I$2:$I$455,$A98, HCBSCompliance!$D$2:$D$455, "*954*", HCBSCompliance!$G$2:$G$455,"*Submitted*", HCBSCompliance!$BI$2:$BI$455,"*Partially*")+ COUNTIFS(HCBSCompliance!$I$2:$I$455,$A98, HCBSCompliance!$D$2:$D$455, "*954*", HCBSCompliance!$G$2:$G$455,"*Completed*", HCBSCompliance!$BI$2:$BI$455,"*No*")+ COUNTIFS(HCBSCompliance!$I$2:$I$455,$A98, HCBSCompliance!$D$2:$D$455, "*954*", HCBSCompliance!$G$2:$G$455,"*Submitted*", HCBSCompliance!$BI$2:$BI$455,"*No*")</f>
        <v>0</v>
      </c>
      <c r="K98" s="55">
        <f>COUNTIFS(HCBSCompliance!$I$2:$I$455,$A98, HCBSCompliance!$D$2:$D$455, "*954*", HCBSCompliance!$G$2:$G$455,"*Completed*", HCBSCompliance!$CK$2:$CK$455,"*Partially*")+ COUNTIFS(HCBSCompliance!$I$2:$I$455,$A98, HCBSCompliance!$D$2:$D$455, "*954*", HCBSCompliance!$G$2:$G$455,"*Submitted*", HCBSCompliance!$CK$2:$CK$455,"*Partially*")+ COUNTIFS(HCBSCompliance!$I$2:$I$455,$A98, HCBSCompliance!$D$2:$D$455, "*954*", HCBSCompliance!$G$2:$G$455,"*Completed*", HCBSCompliance!$CK$2:$CK$455,"*No*")+ COUNTIFS(HCBSCompliance!$I$2:$I$455,$A98, HCBSCompliance!$D$2:$D$455, "*954*", HCBSCompliance!$G$2:$G$455,"*Submitted*", HCBSCompliance!$CK$2:$CK$455,"*No*")</f>
        <v>0</v>
      </c>
      <c r="L98" s="55">
        <f>COUNTIFS(HCBSCompliance!$I$2:$I$455,$A98, HCBSCompliance!$D$2:$D$455, "*954*", HCBSCompliance!$G$2:$G$455,"*Completed*", HCBSCompliance!$CY$2:$CY$455,"*Partially*")+ COUNTIFS(HCBSCompliance!$I$2:$I$455,$A98, HCBSCompliance!$D$2:$D$455, "*954*", HCBSCompliance!$G$2:$G$455,"*Submitted*", HCBSCompliance!$CY$2:$CY$455,"*Partially*")+ COUNTIFS(HCBSCompliance!$I$2:$I$455,$A98, HCBSCompliance!$D$2:$D$455, "*954*", HCBSCompliance!$G$2:$G$455,"*Completed*", HCBSCompliance!$CY$2:$CY$455,"*No*")+ COUNTIFS(HCBSCompliance!$I$2:$I$455,$A98, HCBSCompliance!$D$2:$D$455, "*954*", HCBSCompliance!$G$2:$G$455,"*Submitted*", HCBSCompliance!$CY$2:$CY$455,"*No*")</f>
        <v>0</v>
      </c>
      <c r="M98" s="55">
        <f>COUNTIFS(HCBSCompliance!$I$2:$I$455,$A98, HCBSCompliance!$D$2:$D$455, "*954*", HCBSCompliance!$G$2:$G$455,"*Completed*", HCBSCompliance!$DI$2:$DI$455,"*Partially*")+ COUNTIFS(HCBSCompliance!$I$2:$I$455,$A98, HCBSCompliance!$D$2:$D$455, "*954*", HCBSCompliance!$G$2:$G$455,"*Submitted*", HCBSCompliance!$DI$2:$DI$455,"*Partially*")+ COUNTIFS(HCBSCompliance!$I$2:$I$455,$A98, HCBSCompliance!$D$2:$D$455, "*954*", HCBSCompliance!$G$2:$G$455,"*Completed*", HCBSCompliance!$DI$2:$DI$455,"*No*")+ COUNTIFS(HCBSCompliance!$I$2:$I$455,$A98, HCBSCompliance!$D$2:$D$455, "*954*", HCBSCompliance!$G$2:$G$455,"*Submitted*", HCBSCompliance!$DI$2:$DI$455,"*No*")</f>
        <v>0</v>
      </c>
    </row>
    <row r="99" spans="1:13" hidden="1" x14ac:dyDescent="0.2">
      <c r="A99" s="54" t="s">
        <v>291</v>
      </c>
      <c r="B99" s="55">
        <f>COUNTIFS(HCBSCompliance!$I$2:$I$455,$A99, HCBSCompliance!$D$2:$D$455, "*954*")</f>
        <v>0</v>
      </c>
      <c r="C99" s="55">
        <f>COUNTIFS(HCBSCompliance!$I$2:$I$455,$A99, HCBSCompliance!$D$2:$D$455, "*954*", HCBSCompliance!$G$2:$G$455,"*Completed*")  +COUNTIFS(HCBSCompliance!$I$2:$I$455,$A99, HCBSCompliance!$D$2:$D$455, "*954*", HCBSCompliance!$G$2:$G$455,"*Submitted*")</f>
        <v>0</v>
      </c>
      <c r="D99" s="56" t="str">
        <f t="shared" si="4"/>
        <v>n/a</v>
      </c>
      <c r="E99" s="56" t="str">
        <f>IFERROR((COUNTIFS(HCBSCompliance!$I$2:$I$455,$A99, HCBSCompliance!$D$2:$D$455, "*954*", HCBSCompliance!$FA$2:$FA$455,"*no*", HCBSCompliance!$G$2:$G$455, "*Completed*") + COUNTIFS(HCBSCompliance!$I$2:$I$455,$A99, HCBSCompliance!$D$2:$D$455, "*954*", HCBSCompliance!$FA$2:$FA$455,"*no*", HCBSCompliance!$G$2:$G$455, "*Submitted*") ) / $C99, "n/a")</f>
        <v>n/a</v>
      </c>
      <c r="F99" s="56" t="str">
        <f>IFERROR((COUNTIFS(HCBSCompliance!$I$2:$I$455,$A99, HCBSCompliance!$D$2:$D$455, "*954*", HCBSCompliance!$FA$2:$FA$455,"*YES*", HCBSCompliance!$G$2:$G$455, "*Completed*") + COUNTIFS(HCBSCompliance!$I$2:$I$455,$A99, HCBSCompliance!$D$2:$D$455, "*954*", HCBSCompliance!$FA$2:$FA$455,"*YES*", HCBSCompliance!$G$2:$G$455, "*Submitted*") ) / $C99, "n/a")</f>
        <v>n/a</v>
      </c>
      <c r="G99" s="60" t="str">
        <f>IFERROR((COUNTIFS(HCBSCompliance!$D$2:$D$455, "*954*", HCBSCompliance!$I$2:$I$455, $A99, HCBSCompliance!$G$2:$G$455, "*Completed*", HCBSCompliance!$FE$2:$FE$455, "TRUE") + COUNTIFS(HCBSCompliance!$D$2:$D$455, "*954*", HCBSCompliance!$I$2:$I$455, $A99, HCBSCompliance!$G$2:$G$455, "*Submitted*", HCBSCompliance!$FE$2:$FE$455, "TRUE"))    /  $C99, "n/a")</f>
        <v>n/a</v>
      </c>
      <c r="H99" s="60"/>
      <c r="I99" s="55">
        <f>COUNTIFS(HCBSCompliance!$I$2:$I$455,$A99, HCBSCompliance!$D$2:$D$455, "*954*", HCBSCompliance!$G$2:$G$455,"*Completed*", HCBSCompliance!$BC$2:$BC$455,"*Partially*")+ COUNTIFS(HCBSCompliance!$I$2:$I$455,$A99, HCBSCompliance!$D$2:$D$455, "*954*", HCBSCompliance!$G$2:$G$455,"*Submitted*", HCBSCompliance!$BC$2:$BC$455,"*Partially*")+ COUNTIFS(HCBSCompliance!$I$2:$I$455,$A99, HCBSCompliance!$D$2:$D$455, "*954*", HCBSCompliance!$G$2:$G$455,"*Completed*", HCBSCompliance!$BC$2:$BC$455,"*NotMet*")+ COUNTIFS(HCBSCompliance!$I$2:$I$455,$A99, HCBSCompliance!$D$2:$D$455, "*954*", HCBSCompliance!$G$2:$G$455,"*Submitted*", HCBSCompliance!$BC$2:$BC$455,"*NotMet*")</f>
        <v>0</v>
      </c>
      <c r="J99" s="55">
        <f>COUNTIFS(HCBSCompliance!$I$2:$I$455,$A99, HCBSCompliance!$D$2:$D$455, "*954*", HCBSCompliance!$G$2:$G$455,"*Completed*", HCBSCompliance!$BI$2:$BI$455,"*Partially*")+ COUNTIFS(HCBSCompliance!$I$2:$I$455,$A99, HCBSCompliance!$D$2:$D$455, "*954*", HCBSCompliance!$G$2:$G$455,"*Submitted*", HCBSCompliance!$BI$2:$BI$455,"*Partially*")+ COUNTIFS(HCBSCompliance!$I$2:$I$455,$A99, HCBSCompliance!$D$2:$D$455, "*954*", HCBSCompliance!$G$2:$G$455,"*Completed*", HCBSCompliance!$BI$2:$BI$455,"*No*")+ COUNTIFS(HCBSCompliance!$I$2:$I$455,$A99, HCBSCompliance!$D$2:$D$455, "*954*", HCBSCompliance!$G$2:$G$455,"*Submitted*", HCBSCompliance!$BI$2:$BI$455,"*No*")</f>
        <v>0</v>
      </c>
      <c r="K99" s="55">
        <f>COUNTIFS(HCBSCompliance!$I$2:$I$455,$A99, HCBSCompliance!$D$2:$D$455, "*954*", HCBSCompliance!$G$2:$G$455,"*Completed*", HCBSCompliance!$CK$2:$CK$455,"*Partially*")+ COUNTIFS(HCBSCompliance!$I$2:$I$455,$A99, HCBSCompliance!$D$2:$D$455, "*954*", HCBSCompliance!$G$2:$G$455,"*Submitted*", HCBSCompliance!$CK$2:$CK$455,"*Partially*")+ COUNTIFS(HCBSCompliance!$I$2:$I$455,$A99, HCBSCompliance!$D$2:$D$455, "*954*", HCBSCompliance!$G$2:$G$455,"*Completed*", HCBSCompliance!$CK$2:$CK$455,"*No*")+ COUNTIFS(HCBSCompliance!$I$2:$I$455,$A99, HCBSCompliance!$D$2:$D$455, "*954*", HCBSCompliance!$G$2:$G$455,"*Submitted*", HCBSCompliance!$CK$2:$CK$455,"*No*")</f>
        <v>0</v>
      </c>
      <c r="L99" s="55">
        <f>COUNTIFS(HCBSCompliance!$I$2:$I$455,$A99, HCBSCompliance!$D$2:$D$455, "*954*", HCBSCompliance!$G$2:$G$455,"*Completed*", HCBSCompliance!$CY$2:$CY$455,"*Partially*")+ COUNTIFS(HCBSCompliance!$I$2:$I$455,$A99, HCBSCompliance!$D$2:$D$455, "*954*", HCBSCompliance!$G$2:$G$455,"*Submitted*", HCBSCompliance!$CY$2:$CY$455,"*Partially*")+ COUNTIFS(HCBSCompliance!$I$2:$I$455,$A99, HCBSCompliance!$D$2:$D$455, "*954*", HCBSCompliance!$G$2:$G$455,"*Completed*", HCBSCompliance!$CY$2:$CY$455,"*No*")+ COUNTIFS(HCBSCompliance!$I$2:$I$455,$A99, HCBSCompliance!$D$2:$D$455, "*954*", HCBSCompliance!$G$2:$G$455,"*Submitted*", HCBSCompliance!$CY$2:$CY$455,"*No*")</f>
        <v>0</v>
      </c>
      <c r="M99" s="55">
        <f>COUNTIFS(HCBSCompliance!$I$2:$I$455,$A99, HCBSCompliance!$D$2:$D$455, "*954*", HCBSCompliance!$G$2:$G$455,"*Completed*", HCBSCompliance!$DI$2:$DI$455,"*Partially*")+ COUNTIFS(HCBSCompliance!$I$2:$I$455,$A99, HCBSCompliance!$D$2:$D$455, "*954*", HCBSCompliance!$G$2:$G$455,"*Submitted*", HCBSCompliance!$DI$2:$DI$455,"*Partially*")+ COUNTIFS(HCBSCompliance!$I$2:$I$455,$A99, HCBSCompliance!$D$2:$D$455, "*954*", HCBSCompliance!$G$2:$G$455,"*Completed*", HCBSCompliance!$DI$2:$DI$455,"*No*")+ COUNTIFS(HCBSCompliance!$I$2:$I$455,$A99, HCBSCompliance!$D$2:$D$455, "*954*", HCBSCompliance!$G$2:$G$455,"*Submitted*", HCBSCompliance!$DI$2:$DI$455,"*No*")</f>
        <v>0</v>
      </c>
    </row>
    <row r="100" spans="1:13" hidden="1" x14ac:dyDescent="0.2">
      <c r="A100" s="54" t="s">
        <v>255</v>
      </c>
      <c r="B100" s="55">
        <f>COUNTIFS(HCBSCompliance!$I$2:$I$455,$A100, HCBSCompliance!$D$2:$D$455, "*954*")</f>
        <v>0</v>
      </c>
      <c r="C100" s="55">
        <f>COUNTIFS(HCBSCompliance!$I$2:$I$455,$A100, HCBSCompliance!$D$2:$D$455, "*954*", HCBSCompliance!$G$2:$G$455,"*Completed*")  +COUNTIFS(HCBSCompliance!$I$2:$I$455,$A100, HCBSCompliance!$D$2:$D$455, "*954*", HCBSCompliance!$G$2:$G$455,"*Submitted*")</f>
        <v>0</v>
      </c>
      <c r="D100" s="56" t="str">
        <f t="shared" si="4"/>
        <v>n/a</v>
      </c>
      <c r="E100" s="59" t="str">
        <f>IFERROR((COUNTIFS(HCBSCompliance!$I$2:$I$455,$A100, HCBSCompliance!$D$2:$D$455, "*954*", HCBSCompliance!$FA$2:$FA$455,"*no*", HCBSCompliance!$G$2:$G$455, "*Completed*") + COUNTIFS(HCBSCompliance!$I$2:$I$455,$A100, HCBSCompliance!$D$2:$D$455, "*954*", HCBSCompliance!$FA$2:$FA$455,"*no*", HCBSCompliance!$G$2:$G$455, "*Submitted*") ) / $C100, "n/a")</f>
        <v>n/a</v>
      </c>
      <c r="F100" s="59" t="str">
        <f>IFERROR((COUNTIFS(HCBSCompliance!$I$2:$I$455,$A100, HCBSCompliance!$D$2:$D$455, "*954*", HCBSCompliance!$FA$2:$FA$455,"*YES*", HCBSCompliance!$G$2:$G$455, "*Completed*") + COUNTIFS(HCBSCompliance!$I$2:$I$455,$A100, HCBSCompliance!$D$2:$D$455, "*954*", HCBSCompliance!$FA$2:$FA$455,"*YES*", HCBSCompliance!$G$2:$G$455, "*Submitted*") ) / $C100, "n/a")</f>
        <v>n/a</v>
      </c>
      <c r="G100" s="60" t="str">
        <f>IFERROR((COUNTIFS(HCBSCompliance!$D$2:$D$455, "*954*", HCBSCompliance!$I$2:$I$455, $A100, HCBSCompliance!$G$2:$G$455, "*Completed*", HCBSCompliance!$FE$2:$FE$455, "TRUE") + COUNTIFS(HCBSCompliance!$D$2:$D$455, "*954*", HCBSCompliance!$I$2:$I$455, $A100, HCBSCompliance!$G$2:$G$455, "*Submitted*", HCBSCompliance!$FE$2:$FE$455, "TRUE"))    /  $C100, "n/a")</f>
        <v>n/a</v>
      </c>
      <c r="H100" s="60"/>
      <c r="I100" s="55">
        <f>COUNTIFS(HCBSCompliance!$I$2:$I$455,$A100, HCBSCompliance!$D$2:$D$455, "*954*", HCBSCompliance!$G$2:$G$455,"*Completed*", HCBSCompliance!$BC$2:$BC$455,"*Partially*")+ COUNTIFS(HCBSCompliance!$I$2:$I$455,$A100, HCBSCompliance!$D$2:$D$455, "*954*", HCBSCompliance!$G$2:$G$455,"*Submitted*", HCBSCompliance!$BC$2:$BC$455,"*Partially*")+ COUNTIFS(HCBSCompliance!$I$2:$I$455,$A100, HCBSCompliance!$D$2:$D$455, "*954*", HCBSCompliance!$G$2:$G$455,"*Completed*", HCBSCompliance!$BC$2:$BC$455,"*NotMet*")+ COUNTIFS(HCBSCompliance!$I$2:$I$455,$A100, HCBSCompliance!$D$2:$D$455, "*954*", HCBSCompliance!$G$2:$G$455,"*Submitted*", HCBSCompliance!$BC$2:$BC$455,"*NotMet*")</f>
        <v>0</v>
      </c>
      <c r="J100" s="55">
        <f>COUNTIFS(HCBSCompliance!$I$2:$I$455,$A100, HCBSCompliance!$D$2:$D$455, "*954*", HCBSCompliance!$G$2:$G$455,"*Completed*", HCBSCompliance!$BI$2:$BI$455,"*Partially*")+ COUNTIFS(HCBSCompliance!$I$2:$I$455,$A100, HCBSCompliance!$D$2:$D$455, "*954*", HCBSCompliance!$G$2:$G$455,"*Submitted*", HCBSCompliance!$BI$2:$BI$455,"*Partially*")+ COUNTIFS(HCBSCompliance!$I$2:$I$455,$A100, HCBSCompliance!$D$2:$D$455, "*954*", HCBSCompliance!$G$2:$G$455,"*Completed*", HCBSCompliance!$BI$2:$BI$455,"*No*")+ COUNTIFS(HCBSCompliance!$I$2:$I$455,$A100, HCBSCompliance!$D$2:$D$455, "*954*", HCBSCompliance!$G$2:$G$455,"*Submitted*", HCBSCompliance!$BI$2:$BI$455,"*No*")</f>
        <v>0</v>
      </c>
      <c r="K100" s="55">
        <f>COUNTIFS(HCBSCompliance!$I$2:$I$455,$A100, HCBSCompliance!$D$2:$D$455, "*954*", HCBSCompliance!$G$2:$G$455,"*Completed*", HCBSCompliance!$CK$2:$CK$455,"*Partially*")+ COUNTIFS(HCBSCompliance!$I$2:$I$455,$A100, HCBSCompliance!$D$2:$D$455, "*954*", HCBSCompliance!$G$2:$G$455,"*Submitted*", HCBSCompliance!$CK$2:$CK$455,"*Partially*")+ COUNTIFS(HCBSCompliance!$I$2:$I$455,$A100, HCBSCompliance!$D$2:$D$455, "*954*", HCBSCompliance!$G$2:$G$455,"*Completed*", HCBSCompliance!$CK$2:$CK$455,"*No*")+ COUNTIFS(HCBSCompliance!$I$2:$I$455,$A100, HCBSCompliance!$D$2:$D$455, "*954*", HCBSCompliance!$G$2:$G$455,"*Submitted*", HCBSCompliance!$CK$2:$CK$455,"*No*")</f>
        <v>0</v>
      </c>
      <c r="L100" s="55">
        <f>COUNTIFS(HCBSCompliance!$I$2:$I$455,$A100, HCBSCompliance!$D$2:$D$455, "*954*", HCBSCompliance!$G$2:$G$455,"*Completed*", HCBSCompliance!$CY$2:$CY$455,"*Partially*")+ COUNTIFS(HCBSCompliance!$I$2:$I$455,$A100, HCBSCompliance!$D$2:$D$455, "*954*", HCBSCompliance!$G$2:$G$455,"*Submitted*", HCBSCompliance!$CY$2:$CY$455,"*Partially*")+ COUNTIFS(HCBSCompliance!$I$2:$I$455,$A100, HCBSCompliance!$D$2:$D$455, "*954*", HCBSCompliance!$G$2:$G$455,"*Completed*", HCBSCompliance!$CY$2:$CY$455,"*No*")+ COUNTIFS(HCBSCompliance!$I$2:$I$455,$A100, HCBSCompliance!$D$2:$D$455, "*954*", HCBSCompliance!$G$2:$G$455,"*Submitted*", HCBSCompliance!$CY$2:$CY$455,"*No*")</f>
        <v>0</v>
      </c>
      <c r="M100" s="55">
        <f>COUNTIFS(HCBSCompliance!$I$2:$I$455,$A100, HCBSCompliance!$D$2:$D$455, "*954*", HCBSCompliance!$G$2:$G$455,"*Completed*", HCBSCompliance!$DI$2:$DI$455,"*Partially*")+ COUNTIFS(HCBSCompliance!$I$2:$I$455,$A100, HCBSCompliance!$D$2:$D$455, "*954*", HCBSCompliance!$G$2:$G$455,"*Submitted*", HCBSCompliance!$DI$2:$DI$455,"*Partially*")+ COUNTIFS(HCBSCompliance!$I$2:$I$455,$A100, HCBSCompliance!$D$2:$D$455, "*954*", HCBSCompliance!$G$2:$G$455,"*Completed*", HCBSCompliance!$DI$2:$DI$455,"*No*")+ COUNTIFS(HCBSCompliance!$I$2:$I$455,$A100, HCBSCompliance!$D$2:$D$455, "*954*", HCBSCompliance!$G$2:$G$455,"*Submitted*", HCBSCompliance!$DI$2:$DI$455,"*No*")</f>
        <v>0</v>
      </c>
    </row>
    <row r="101" spans="1:13" hidden="1" x14ac:dyDescent="0.2">
      <c r="A101" s="54" t="s">
        <v>178</v>
      </c>
      <c r="B101" s="55">
        <f>COUNTIFS(HCBSCompliance!$I$2:$I$455,$A101, HCBSCompliance!$D$2:$D$455, "*954*")</f>
        <v>0</v>
      </c>
      <c r="C101" s="55">
        <f>COUNTIFS(HCBSCompliance!$I$2:$I$455,$A101, HCBSCompliance!$D$2:$D$455, "*954*", HCBSCompliance!$G$2:$G$455,"*Completed*")  +COUNTIFS(HCBSCompliance!$I$2:$I$455,$A101, HCBSCompliance!$D$2:$D$455, "*954*", HCBSCompliance!$G$2:$G$455,"*Submitted*")</f>
        <v>0</v>
      </c>
      <c r="D101" s="56" t="str">
        <f t="shared" si="4"/>
        <v>n/a</v>
      </c>
      <c r="E101" s="59" t="str">
        <f>IFERROR((COUNTIFS(HCBSCompliance!$I$2:$I$455,$A101, HCBSCompliance!$D$2:$D$455, "*954*", HCBSCompliance!$FA$2:$FA$455,"*no*", HCBSCompliance!$G$2:$G$455, "*Completed*") + COUNTIFS(HCBSCompliance!$I$2:$I$455,$A101, HCBSCompliance!$D$2:$D$455, "*954*", HCBSCompliance!$FA$2:$FA$455,"*no*", HCBSCompliance!$G$2:$G$455, "*Submitted*") ) / $C101, "n/a")</f>
        <v>n/a</v>
      </c>
      <c r="F101" s="59" t="str">
        <f>IFERROR((COUNTIFS(HCBSCompliance!$I$2:$I$455,$A101, HCBSCompliance!$D$2:$D$455, "*954*", HCBSCompliance!$FA$2:$FA$455,"*YES*", HCBSCompliance!$G$2:$G$455, "*Completed*") + COUNTIFS(HCBSCompliance!$I$2:$I$455,$A101, HCBSCompliance!$D$2:$D$455, "*954*", HCBSCompliance!$FA$2:$FA$455,"*YES*", HCBSCompliance!$G$2:$G$455, "*Submitted*") ) / $C101, "n/a")</f>
        <v>n/a</v>
      </c>
      <c r="G101" s="60" t="str">
        <f>IFERROR((COUNTIFS(HCBSCompliance!$D$2:$D$455, "*954*", HCBSCompliance!$I$2:$I$455, $A101, HCBSCompliance!$G$2:$G$455, "*Completed*", HCBSCompliance!$FE$2:$FE$455, "TRUE") + COUNTIFS(HCBSCompliance!$D$2:$D$455, "*954*", HCBSCompliance!$I$2:$I$455, $A101, HCBSCompliance!$G$2:$G$455, "*Submitted*", HCBSCompliance!$FE$2:$FE$455, "TRUE"))    /  $C101, "n/a")</f>
        <v>n/a</v>
      </c>
      <c r="H101" s="60"/>
      <c r="I101" s="55">
        <f>COUNTIFS(HCBSCompliance!$I$2:$I$455,$A101, HCBSCompliance!$D$2:$D$455, "*954*", HCBSCompliance!$G$2:$G$455,"*Completed*", HCBSCompliance!$BC$2:$BC$455,"*Partially*")+ COUNTIFS(HCBSCompliance!$I$2:$I$455,$A101, HCBSCompliance!$D$2:$D$455, "*954*", HCBSCompliance!$G$2:$G$455,"*Submitted*", HCBSCompliance!$BC$2:$BC$455,"*Partially*")+ COUNTIFS(HCBSCompliance!$I$2:$I$455,$A101, HCBSCompliance!$D$2:$D$455, "*954*", HCBSCompliance!$G$2:$G$455,"*Completed*", HCBSCompliance!$BC$2:$BC$455,"*NotMet*")+ COUNTIFS(HCBSCompliance!$I$2:$I$455,$A101, HCBSCompliance!$D$2:$D$455, "*954*", HCBSCompliance!$G$2:$G$455,"*Submitted*", HCBSCompliance!$BC$2:$BC$455,"*NotMet*")</f>
        <v>0</v>
      </c>
      <c r="J101" s="55">
        <f>COUNTIFS(HCBSCompliance!$I$2:$I$455,$A101, HCBSCompliance!$D$2:$D$455, "*954*", HCBSCompliance!$G$2:$G$455,"*Completed*", HCBSCompliance!$BI$2:$BI$455,"*Partially*")+ COUNTIFS(HCBSCompliance!$I$2:$I$455,$A101, HCBSCompliance!$D$2:$D$455, "*954*", HCBSCompliance!$G$2:$G$455,"*Submitted*", HCBSCompliance!$BI$2:$BI$455,"*Partially*")+ COUNTIFS(HCBSCompliance!$I$2:$I$455,$A101, HCBSCompliance!$D$2:$D$455, "*954*", HCBSCompliance!$G$2:$G$455,"*Completed*", HCBSCompliance!$BI$2:$BI$455,"*No*")+ COUNTIFS(HCBSCompliance!$I$2:$I$455,$A101, HCBSCompliance!$D$2:$D$455, "*954*", HCBSCompliance!$G$2:$G$455,"*Submitted*", HCBSCompliance!$BI$2:$BI$455,"*No*")</f>
        <v>0</v>
      </c>
      <c r="K101" s="55">
        <f>COUNTIFS(HCBSCompliance!$I$2:$I$455,$A101, HCBSCompliance!$D$2:$D$455, "*954*", HCBSCompliance!$G$2:$G$455,"*Completed*", HCBSCompliance!$CK$2:$CK$455,"*Partially*")+ COUNTIFS(HCBSCompliance!$I$2:$I$455,$A101, HCBSCompliance!$D$2:$D$455, "*954*", HCBSCompliance!$G$2:$G$455,"*Submitted*", HCBSCompliance!$CK$2:$CK$455,"*Partially*")+ COUNTIFS(HCBSCompliance!$I$2:$I$455,$A101, HCBSCompliance!$D$2:$D$455, "*954*", HCBSCompliance!$G$2:$G$455,"*Completed*", HCBSCompliance!$CK$2:$CK$455,"*No*")+ COUNTIFS(HCBSCompliance!$I$2:$I$455,$A101, HCBSCompliance!$D$2:$D$455, "*954*", HCBSCompliance!$G$2:$G$455,"*Submitted*", HCBSCompliance!$CK$2:$CK$455,"*No*")</f>
        <v>0</v>
      </c>
      <c r="L101" s="55">
        <f>COUNTIFS(HCBSCompliance!$I$2:$I$455,$A101, HCBSCompliance!$D$2:$D$455, "*954*", HCBSCompliance!$G$2:$G$455,"*Completed*", HCBSCompliance!$CY$2:$CY$455,"*Partially*")+ COUNTIFS(HCBSCompliance!$I$2:$I$455,$A101, HCBSCompliance!$D$2:$D$455, "*954*", HCBSCompliance!$G$2:$G$455,"*Submitted*", HCBSCompliance!$CY$2:$CY$455,"*Partially*")+ COUNTIFS(HCBSCompliance!$I$2:$I$455,$A101, HCBSCompliance!$D$2:$D$455, "*954*", HCBSCompliance!$G$2:$G$455,"*Completed*", HCBSCompliance!$CY$2:$CY$455,"*No*")+ COUNTIFS(HCBSCompliance!$I$2:$I$455,$A101, HCBSCompliance!$D$2:$D$455, "*954*", HCBSCompliance!$G$2:$G$455,"*Submitted*", HCBSCompliance!$CY$2:$CY$455,"*No*")</f>
        <v>0</v>
      </c>
      <c r="M101" s="55">
        <f>COUNTIFS(HCBSCompliance!$I$2:$I$455,$A101, HCBSCompliance!$D$2:$D$455, "*954*", HCBSCompliance!$G$2:$G$455,"*Completed*", HCBSCompliance!$DI$2:$DI$455,"*Partially*")+ COUNTIFS(HCBSCompliance!$I$2:$I$455,$A101, HCBSCompliance!$D$2:$D$455, "*954*", HCBSCompliance!$G$2:$G$455,"*Submitted*", HCBSCompliance!$DI$2:$DI$455,"*Partially*")+ COUNTIFS(HCBSCompliance!$I$2:$I$455,$A101, HCBSCompliance!$D$2:$D$455, "*954*", HCBSCompliance!$G$2:$G$455,"*Completed*", HCBSCompliance!$DI$2:$DI$455,"*No*")+ COUNTIFS(HCBSCompliance!$I$2:$I$455,$A101, HCBSCompliance!$D$2:$D$455, "*954*", HCBSCompliance!$G$2:$G$455,"*Submitted*", HCBSCompliance!$DI$2:$DI$455,"*No*")</f>
        <v>0</v>
      </c>
    </row>
    <row r="102" spans="1:13" hidden="1" x14ac:dyDescent="0.2">
      <c r="A102" s="54" t="s">
        <v>289</v>
      </c>
      <c r="B102" s="55">
        <f>COUNTIFS(HCBSCompliance!$I$2:$I$455,$A102, HCBSCompliance!$D$2:$D$455, "*954*")</f>
        <v>0</v>
      </c>
      <c r="C102" s="55">
        <f>COUNTIFS(HCBSCompliance!$I$2:$I$455,$A102, HCBSCompliance!$D$2:$D$455, "*954*", HCBSCompliance!$G$2:$G$455,"*Completed*")  +COUNTIFS(HCBSCompliance!$I$2:$I$455,$A102, HCBSCompliance!$D$2:$D$455, "*954*", HCBSCompliance!$G$2:$G$455,"*Submitted*")</f>
        <v>0</v>
      </c>
      <c r="D102" s="56" t="str">
        <f t="shared" si="4"/>
        <v>n/a</v>
      </c>
      <c r="E102" s="59" t="str">
        <f>IFERROR((COUNTIFS(HCBSCompliance!$I$2:$I$455,$A102, HCBSCompliance!$D$2:$D$455, "*954*", HCBSCompliance!$FA$2:$FA$455,"*no*", HCBSCompliance!$G$2:$G$455, "*Completed*") + COUNTIFS(HCBSCompliance!$I$2:$I$455,$A102, HCBSCompliance!$D$2:$D$455, "*954*", HCBSCompliance!$FA$2:$FA$455,"*no*", HCBSCompliance!$G$2:$G$455, "*Submitted*") ) / $C102, "n/a")</f>
        <v>n/a</v>
      </c>
      <c r="F102" s="59" t="str">
        <f>IFERROR((COUNTIFS(HCBSCompliance!$I$2:$I$455,$A102, HCBSCompliance!$D$2:$D$455, "*954*", HCBSCompliance!$FA$2:$FA$455,"*YES*", HCBSCompliance!$G$2:$G$455, "*Completed*") + COUNTIFS(HCBSCompliance!$I$2:$I$455,$A102, HCBSCompliance!$D$2:$D$455, "*954*", HCBSCompliance!$FA$2:$FA$455,"*YES*", HCBSCompliance!$G$2:$G$455, "*Submitted*") ) / $C102, "n/a")</f>
        <v>n/a</v>
      </c>
      <c r="G102" s="60" t="str">
        <f>IFERROR((COUNTIFS(HCBSCompliance!$D$2:$D$455, "*954*", HCBSCompliance!$I$2:$I$455, $A102, HCBSCompliance!$G$2:$G$455, "*Completed*", HCBSCompliance!$FE$2:$FE$455, "TRUE") + COUNTIFS(HCBSCompliance!$D$2:$D$455, "*954*", HCBSCompliance!$I$2:$I$455, $A102, HCBSCompliance!$G$2:$G$455, "*Submitted*", HCBSCompliance!$FE$2:$FE$455, "TRUE"))    /  $C102, "n/a")</f>
        <v>n/a</v>
      </c>
      <c r="H102" s="60"/>
      <c r="I102" s="55">
        <f>COUNTIFS(HCBSCompliance!$I$2:$I$455,$A102, HCBSCompliance!$D$2:$D$455, "*954*", HCBSCompliance!$G$2:$G$455,"*Completed*", HCBSCompliance!$BC$2:$BC$455,"*Partially*")+ COUNTIFS(HCBSCompliance!$I$2:$I$455,$A102, HCBSCompliance!$D$2:$D$455, "*954*", HCBSCompliance!$G$2:$G$455,"*Submitted*", HCBSCompliance!$BC$2:$BC$455,"*Partially*")+ COUNTIFS(HCBSCompliance!$I$2:$I$455,$A102, HCBSCompliance!$D$2:$D$455, "*954*", HCBSCompliance!$G$2:$G$455,"*Completed*", HCBSCompliance!$BC$2:$BC$455,"*NotMet*")+ COUNTIFS(HCBSCompliance!$I$2:$I$455,$A102, HCBSCompliance!$D$2:$D$455, "*954*", HCBSCompliance!$G$2:$G$455,"*Submitted*", HCBSCompliance!$BC$2:$BC$455,"*NotMet*")</f>
        <v>0</v>
      </c>
      <c r="J102" s="55">
        <f>COUNTIFS(HCBSCompliance!$I$2:$I$455,$A102, HCBSCompliance!$D$2:$D$455, "*954*", HCBSCompliance!$G$2:$G$455,"*Completed*", HCBSCompliance!$BI$2:$BI$455,"*Partially*")+ COUNTIFS(HCBSCompliance!$I$2:$I$455,$A102, HCBSCompliance!$D$2:$D$455, "*954*", HCBSCompliance!$G$2:$G$455,"*Submitted*", HCBSCompliance!$BI$2:$BI$455,"*Partially*")+ COUNTIFS(HCBSCompliance!$I$2:$I$455,$A102, HCBSCompliance!$D$2:$D$455, "*954*", HCBSCompliance!$G$2:$G$455,"*Completed*", HCBSCompliance!$BI$2:$BI$455,"*No*")+ COUNTIFS(HCBSCompliance!$I$2:$I$455,$A102, HCBSCompliance!$D$2:$D$455, "*954*", HCBSCompliance!$G$2:$G$455,"*Submitted*", HCBSCompliance!$BI$2:$BI$455,"*No*")</f>
        <v>0</v>
      </c>
      <c r="K102" s="55">
        <f>COUNTIFS(HCBSCompliance!$I$2:$I$455,$A102, HCBSCompliance!$D$2:$D$455, "*954*", HCBSCompliance!$G$2:$G$455,"*Completed*", HCBSCompliance!$CK$2:$CK$455,"*Partially*")+ COUNTIFS(HCBSCompliance!$I$2:$I$455,$A102, HCBSCompliance!$D$2:$D$455, "*954*", HCBSCompliance!$G$2:$G$455,"*Submitted*", HCBSCompliance!$CK$2:$CK$455,"*Partially*")+ COUNTIFS(HCBSCompliance!$I$2:$I$455,$A102, HCBSCompliance!$D$2:$D$455, "*954*", HCBSCompliance!$G$2:$G$455,"*Completed*", HCBSCompliance!$CK$2:$CK$455,"*No*")+ COUNTIFS(HCBSCompliance!$I$2:$I$455,$A102, HCBSCompliance!$D$2:$D$455, "*954*", HCBSCompliance!$G$2:$G$455,"*Submitted*", HCBSCompliance!$CK$2:$CK$455,"*No*")</f>
        <v>0</v>
      </c>
      <c r="L102" s="55">
        <f>COUNTIFS(HCBSCompliance!$I$2:$I$455,$A102, HCBSCompliance!$D$2:$D$455, "*954*", HCBSCompliance!$G$2:$G$455,"*Completed*", HCBSCompliance!$CY$2:$CY$455,"*Partially*")+ COUNTIFS(HCBSCompliance!$I$2:$I$455,$A102, HCBSCompliance!$D$2:$D$455, "*954*", HCBSCompliance!$G$2:$G$455,"*Submitted*", HCBSCompliance!$CY$2:$CY$455,"*Partially*")+ COUNTIFS(HCBSCompliance!$I$2:$I$455,$A102, HCBSCompliance!$D$2:$D$455, "*954*", HCBSCompliance!$G$2:$G$455,"*Completed*", HCBSCompliance!$CY$2:$CY$455,"*No*")+ COUNTIFS(HCBSCompliance!$I$2:$I$455,$A102, HCBSCompliance!$D$2:$D$455, "*954*", HCBSCompliance!$G$2:$G$455,"*Submitted*", HCBSCompliance!$CY$2:$CY$455,"*No*")</f>
        <v>0</v>
      </c>
      <c r="M102" s="55">
        <f>COUNTIFS(HCBSCompliance!$I$2:$I$455,$A102, HCBSCompliance!$D$2:$D$455, "*954*", HCBSCompliance!$G$2:$G$455,"*Completed*", HCBSCompliance!$DI$2:$DI$455,"*Partially*")+ COUNTIFS(HCBSCompliance!$I$2:$I$455,$A102, HCBSCompliance!$D$2:$D$455, "*954*", HCBSCompliance!$G$2:$G$455,"*Submitted*", HCBSCompliance!$DI$2:$DI$455,"*Partially*")+ COUNTIFS(HCBSCompliance!$I$2:$I$455,$A102, HCBSCompliance!$D$2:$D$455, "*954*", HCBSCompliance!$G$2:$G$455,"*Completed*", HCBSCompliance!$DI$2:$DI$455,"*No*")+ COUNTIFS(HCBSCompliance!$I$2:$I$455,$A102, HCBSCompliance!$D$2:$D$455, "*954*", HCBSCompliance!$G$2:$G$455,"*Submitted*", HCBSCompliance!$DI$2:$DI$455,"*No*")</f>
        <v>0</v>
      </c>
    </row>
    <row r="103" spans="1:13" hidden="1" x14ac:dyDescent="0.2">
      <c r="A103" s="54" t="s">
        <v>5784</v>
      </c>
      <c r="B103" s="55">
        <f>SUM(B82:B102)</f>
        <v>3</v>
      </c>
      <c r="C103" s="55">
        <f>SUM(C82:C102)</f>
        <v>1</v>
      </c>
      <c r="D103" s="56">
        <f>$C103/$B103</f>
        <v>0.33333333333333331</v>
      </c>
      <c r="E103" s="59">
        <f>IFERROR((COUNTIFS(HCBSCompliance!$D$2:$D$455, "*954*", HCBSCompliance!$FA$2:$FA$455,"*no*", HCBSCompliance!$G$2:$G$455, "*Completed*") + COUNTIFS(HCBSCompliance!$D$2:$D$455, "*954*", HCBSCompliance!$FA$2:$FA$455,"*no*", HCBSCompliance!$G$2:$G$455, "*Submitted*") ) / $C103, "n/a")</f>
        <v>1</v>
      </c>
      <c r="F103" s="59">
        <f>IFERROR((COUNTIFS(HCBSCompliance!$D$2:$D$455, "*954*", HCBSCompliance!$FA$2:$FA$455,"*yes*", HCBSCompliance!$G$2:$G$455, "*Completed*") + COUNTIFS(HCBSCompliance!$D$2:$D$455, "*954*", HCBSCompliance!$FA$2:$FA$455,"*yes*", HCBSCompliance!$G$2:$G$455, "*Submitted*") ) / $C103, "n/a")</f>
        <v>0</v>
      </c>
      <c r="G103" s="60">
        <f>IFERROR((COUNTIFS(HCBSCompliance!$D$2:$D$455, "*954*", HCBSCompliance!$G$2:$G$455, "*Completed*", HCBSCompliance!$FE$2:$FE$455, "TRUE") + COUNTIFS(HCBSCompliance!$D$2:$D$455, "*954*",  HCBSCompliance!$G$2:$G$455, "*Submitted*", HCBSCompliance!$FE$2:$FE$455, "TRUE"))    /  $C103, "n/a")</f>
        <v>1</v>
      </c>
      <c r="H103" s="60"/>
      <c r="I103" s="55">
        <f>SUM(I82:I102)</f>
        <v>0</v>
      </c>
      <c r="J103" s="55">
        <f>SUM(J82:J102)</f>
        <v>0</v>
      </c>
      <c r="K103" s="55">
        <f>SUM(K82:K102)</f>
        <v>0</v>
      </c>
      <c r="L103" s="55">
        <f>SUM(L82:L102)</f>
        <v>0</v>
      </c>
      <c r="M103" s="55">
        <f>SUM(M82:M102)</f>
        <v>0</v>
      </c>
    </row>
    <row r="105" spans="1:13" ht="15.75" x14ac:dyDescent="0.2">
      <c r="A105" s="43"/>
      <c r="B105" s="44"/>
      <c r="C105" s="44"/>
      <c r="D105" s="44"/>
      <c r="E105" s="44"/>
      <c r="F105" s="44"/>
      <c r="G105" s="45"/>
      <c r="H105" s="87"/>
    </row>
    <row r="106" spans="1:13" ht="30" customHeight="1" x14ac:dyDescent="0.2">
      <c r="A106" s="47"/>
      <c r="B106" s="48" t="s">
        <v>5788</v>
      </c>
      <c r="C106" s="49"/>
      <c r="D106" s="49"/>
      <c r="E106" s="49"/>
      <c r="F106" s="49"/>
      <c r="G106" s="50"/>
      <c r="H106" s="87"/>
    </row>
    <row r="107" spans="1:13" ht="63" x14ac:dyDescent="0.2">
      <c r="A107" s="17"/>
      <c r="B107" s="14" t="s">
        <v>3</v>
      </c>
      <c r="C107" s="14" t="s">
        <v>5783</v>
      </c>
      <c r="D107" s="14" t="s">
        <v>5789</v>
      </c>
      <c r="E107" s="14" t="s">
        <v>4</v>
      </c>
      <c r="F107" s="14" t="s">
        <v>5</v>
      </c>
      <c r="G107" s="13" t="s">
        <v>6</v>
      </c>
      <c r="H107" s="88"/>
    </row>
    <row r="108" spans="1:13" hidden="1" x14ac:dyDescent="0.2">
      <c r="A108" s="54" t="s">
        <v>252</v>
      </c>
      <c r="B108" s="55">
        <f t="shared" ref="B108:C128" si="5">SUM(B4, B30, B56, B82)</f>
        <v>0</v>
      </c>
      <c r="C108" s="55">
        <f t="shared" si="5"/>
        <v>0</v>
      </c>
      <c r="D108" s="56" t="str">
        <f>IFERROR($C108/$B108, "n/a")</f>
        <v>n/a</v>
      </c>
      <c r="E108" s="56" t="e">
        <f>((COUNTIFS(HCBSCompliance!$I$2:$I$455, $A108, HCBSCompliance!$D$2:$D$455,  "096", HCBSCompliance!$FA$2:$FA$455,"*no*", HCBSCompliance!$G$2:$G$455, "*Completed*") + COUNTIFS( HCBSCompliance!$I$2:$I$455, $A108, HCBSCompliance!$D$2:$D$455,  "*113*", HCBSCompliance!$FA$2:$FA$455,"*no*", HCBSCompliance!$G$2:$G$455, "*Completed*") + COUNTIFS( HCBSCompliance!$I$2:$I$455, $A108, HCBSCompliance!$D$2:$D$455,  "*904*", HCBSCompliance!$FA$2:$FA$455,"*no*", HCBSCompliance!$G$2:$G$455, "*Completed*") + COUNTIFS( HCBSCompliance!$I$2:$I$455, $A108, HCBSCompliance!$D$2:$D$455,  "*905*", HCBSCompliance!$FA$2:$FA$455,"*no*", HCBSCompliance!$G$2:$G$455, "*Completed*") + COUNTIFS( HCBSCompliance!$I$2:$I$455, $A108, HCBSCompliance!$D$2:$D$455,  "*915*", HCBSCompliance!$FA$2:$FA$455,"*no*", HCBSCompliance!$G$2:$G$455, "*Completed*") + COUNTIFS( HCBSCompliance!$I$2:$I$455, $A108, HCBSCompliance!$D$2:$D$455,  "*910*", HCBSCompliance!$FA$2:$FA$455,"*no*", HCBSCompliance!$G$2:$G$455, "*Completed*") + COUNTIFS( HCBSCompliance!$I$2:$I$455, $A108, HCBSCompliance!$D$2:$D$455,  "*920*", HCBSCompliance!$FA$2:$FA$455,"*no*", HCBSCompliance!$G$2:$G$455, "*Completed*") + COUNTIFS( HCBSCompliance!$I$2:$I$455, $A108, HCBSCompliance!$D$2:$D$455,  "096", HCBSCompliance!$FA$2:$FA$455,"*no*", HCBSCompliance!$G$2:$G$455, "*Submitted*") + COUNTIFS( HCBSCompliance!$I$2:$I$455, $A108, HCBSCompliance!$D$2:$D$455,  "*113*", HCBSCompliance!$FA$2:$FA$455,"*no*", HCBSCompliance!$G$2:$G$455, "*Submitted*") + COUNTIFS( HCBSCompliance!$I$2:$I$455, $A108, HCBSCompliance!$D$2:$D$455,  "*904*", HCBSCompliance!$FA$2:$FA$455,"*no*", HCBSCompliance!$G$2:$G$455, "*Submitted*") + COUNTIFS( HCBSCompliance!$I$2:$I$455, $A108, HCBSCompliance!$D$2:$D$455,  "*905*", HCBSCompliance!$FA$2:$FA$455,"*no*", HCBSCompliance!$G$2:$G$455, "*Submitted*") + COUNTIFS( HCBSCompliance!$I$2:$I$455, $A108, HCBSCompliance!$D$2:$D$455,  "*915*", HCBSCompliance!$FA$2:$FA$455,"*no*", HCBSCompliance!$G$2:$G$455, "*Submitted*") + COUNTIFS( HCBSCompliance!$I$2:$I$455, $A108, HCBSCompliance!$D$2:$D$455,  "*910*", HCBSCompliance!$FA$2:$FA$455,"*no*", HCBSCompliance!$G$2:$G$455, "*Submitted*") + COUNTIFS( HCBSCompliance!$I$2:$I$455, $A108, HCBSCompliance!$D$2:$D$455,  "*920*", HCBSCompliance!$FA$2:$FA$455,"*no*", HCBSCompliance!$G$2:$G$455, "*Submitted*")) +   (COUNTIFS(HCBSCompliance!$I$2:$I$455, $A108, HCBSCompliance!$D$2:$D$455,  "028", HCBSCompliance!$FA$2:$FA$455,"*no*", HCBSCompliance!$G$2:$G$455, "*Completed*") + COUNTIFS(HCBSCompliance!$I$2:$I$455, $A108, HCBSCompliance!$D$2:$D$455,  "055", HCBSCompliance!$FA$2:$FA$455,"*no*", HCBSCompliance!$G$2:$G$455, "*Completed*") + COUNTIFS(HCBSCompliance!$I$2:$I$455, $A108, HCBSCompliance!$D$2:$D$455,  "063", HCBSCompliance!$FA$2:$FA$455,"*no*", HCBSCompliance!$G$2:$G$455, "*Completed*") + COUNTIFS(HCBSCompliance!$I$2:$I$455, $A108, HCBSCompliance!$D$2:$D$455,  "*475*", HCBSCompliance!$FA$2:$FA$455,"*no*", HCBSCompliance!$G$2:$G$455, "*Completed*") + COUNTIFS(HCBSCompliance!$I$2:$I$455, $A108, HCBSCompliance!$D$2:$D$455,  "*505*", HCBSCompliance!$FA$2:$FA$455,"*no*", HCBSCompliance!$G$2:$G$455, "*Completed*") + COUNTIFS(HCBSCompliance!$I$2:$I$455, $A108, HCBSCompliance!$D$2:$D$455,  "*510*", HCBSCompliance!$FA$2:$FA$455,"*no*", HCBSCompliance!$G$2:$G$455, "*Completed*") + COUNTIFS(HCBSCompliance!$I$2:$I$455, $A108, HCBSCompliance!$D$2:$D$455,  "*515*", HCBSCompliance!$FA$2:$FA$455,"*no*", HCBSCompliance!$G$2:$G$455, "*Completed*") + COUNTIFS(HCBSCompliance!$I$2:$I$455, $A108, HCBSCompliance!$D$2:$D$455,  "*855*", HCBSCompliance!$FA$2:$FA$455,"*no*", HCBSCompliance!$G$2:$G$455, "*Completed*") +COUNTIFS(HCBSCompliance!$I$2:$I$455, $A108, HCBSCompliance!$D$2:$D$455,  "028", HCBSCompliance!$FA$2:$FA$455,"*no*", HCBSCompliance!$G$2:$G$455, "*Submitted*") + COUNTIFS(HCBSCompliance!$I$2:$I$455, $A108, HCBSCompliance!$D$2:$D$455,  "055", HCBSCompliance!$FA$2:$FA$455,"*no*", HCBSCompliance!$G$2:$G$455, "*Submitted*") + COUNTIFS(HCBSCompliance!$I$2:$I$455, $A108, HCBSCompliance!$D$2:$D$455,  "063", HCBSCompliance!$FA$2:$FA$455,"*no*", HCBSCompliance!$G$2:$G$455, "*Submitted*") + COUNTIFS(HCBSCompliance!$I$2:$I$455, $A108, HCBSCompliance!$D$2:$D$455,  "*475*", HCBSCompliance!$FA$2:$FA$455,"*no*", HCBSCompliance!$G$2:$G$455, "*Submitted*") + COUNTIFS(HCBSCompliance!$I$2:$I$455, $A108, HCBSCompliance!$D$2:$D$455,  "*505*", HCBSCompliance!$FA$2:$FA$455,"*no*", HCBSCompliance!$G$2:$G$455, "*Submitted*") + COUNTIFS(HCBSCompliance!$I$2:$I$455, $A108, HCBSCompliance!$D$2:$D$455,  "*510*", HCBSCompliance!$FA$2:$FA$455,"*no*", HCBSCompliance!$G$2:$G$455, "*Submitted*") + COUNTIFS(HCBSCompliance!$I$2:$I$455, $A108, HCBSCompliance!$D$2:$D$455,  "*515*", HCBSCompliance!$FA$2:$FA$455,"*no*", HCBSCompliance!$G$2:$G$455, "*Submitted*") + COUNTIFS(HCBSCompliance!$I$2:$I$455, $A108, HCBSCompliance!$D$2:$D$455,  "*855*", HCBSCompliance!$FA$2:$FA$455,"*no*", HCBSCompliance!$G$2:$G$455, "*Submitted*") )+   (COUNTIFS(HCBSCompliance!$I$2:$I$455, $A108, HCBSCompliance!$D$2:$D$455,  "*950*", HCBSCompliance!$FA$2:$FA$455,"*no*", HCBSCompliance!$G$2:$G$455, "*Completed*") + COUNTIFS(HCBSCompliance!$I$2:$I$455, $A108, HCBSCompliance!$D$2:$D$455,  "*950*", HCBSCompliance!$FA$2:$FA$455,"*no*", HCBSCompliance!$G$2:$G$455, "*Submitted*") )+  (COUNTIFS(HCBSCompliance!$I$2:$I$455, $A108, HCBSCompliance!$D$2:$D$455,  "*954*", HCBSCompliance!$FA$2:$FA$455,"*no*", HCBSCompliance!$G$2:$G$455, "*Completed*") + COUNTIFS(HCBSCompliance!$I$2:$I$455, $A108, HCBSCompliance!$D$2:$D$455,  "*954*", HCBSCompliance!$FA$2:$FA$455,"*no*", HCBSCompliance!$G$2:$G$455, "*Submitted*") )) /  $C108</f>
        <v>#DIV/0!</v>
      </c>
      <c r="F108" s="56" t="e">
        <f>((COUNTIFS(HCBSCompliance!$I$2:$I$455, $A108, HCBSCompliance!$D$2:$D$455,  "096", HCBSCompliance!$FA$2:$FA$455,"*yes*", HCBSCompliance!$G$2:$G$455, "*Completed*") + COUNTIFS( HCBSCompliance!$I$2:$I$455, $A108, HCBSCompliance!$D$2:$D$455,  "*113*", HCBSCompliance!$FA$2:$FA$455,"*yes*", HCBSCompliance!$G$2:$G$455, "*Completed*") + COUNTIFS( HCBSCompliance!$I$2:$I$455, $A108, HCBSCompliance!$D$2:$D$455,  "*904*", HCBSCompliance!$FA$2:$FA$455,"*yes*", HCBSCompliance!$G$2:$G$455, "*Completed*") + COUNTIFS( HCBSCompliance!$I$2:$I$455, $A108, HCBSCompliance!$D$2:$D$455,  "*905*", HCBSCompliance!$FA$2:$FA$455,"*yes*", HCBSCompliance!$G$2:$G$455, "*Completed*") + COUNTIFS( HCBSCompliance!$I$2:$I$455, $A108, HCBSCompliance!$D$2:$D$455,  "*915*", HCBSCompliance!$FA$2:$FA$455,"*yes*", HCBSCompliance!$G$2:$G$455, "*Completed*") + COUNTIFS( HCBSCompliance!$I$2:$I$455, $A108, HCBSCompliance!$D$2:$D$455,  "*910*", HCBSCompliance!$FA$2:$FA$455,"*yes*", HCBSCompliance!$G$2:$G$455, "*Completed*") + COUNTIFS( HCBSCompliance!$I$2:$I$455, $A108, HCBSCompliance!$D$2:$D$455,  "*920*", HCBSCompliance!$FA$2:$FA$455,"*yes*", HCBSCompliance!$G$2:$G$455, "*Completed*") + COUNTIFS( HCBSCompliance!$I$2:$I$455, $A108, HCBSCompliance!$D$2:$D$455,  "096", HCBSCompliance!$FA$2:$FA$455,"*yes*", HCBSCompliance!$G$2:$G$455, "*Submitted*") + COUNTIFS( HCBSCompliance!$I$2:$I$455, $A108, HCBSCompliance!$D$2:$D$455,  "*113*", HCBSCompliance!$FA$2:$FA$455,"*yes*", HCBSCompliance!$G$2:$G$455, "*Submitted*") + COUNTIFS( HCBSCompliance!$I$2:$I$455, $A108, HCBSCompliance!$D$2:$D$455,  "*904*", HCBSCompliance!$FA$2:$FA$455,"*yes*", HCBSCompliance!$G$2:$G$455, "*Submitted*") + COUNTIFS( HCBSCompliance!$I$2:$I$455, $A108, HCBSCompliance!$D$2:$D$455,  "*905*", HCBSCompliance!$FA$2:$FA$455,"*yes*", HCBSCompliance!$G$2:$G$455, "*Submitted*") + COUNTIFS( HCBSCompliance!$I$2:$I$455, $A108, HCBSCompliance!$D$2:$D$455,  "*915*", HCBSCompliance!$FA$2:$FA$455,"*yes*", HCBSCompliance!$G$2:$G$455, "*Submitted*") + COUNTIFS( HCBSCompliance!$I$2:$I$455, $A108, HCBSCompliance!$D$2:$D$455,  "*910*", HCBSCompliance!$FA$2:$FA$455,"*yes*", HCBSCompliance!$G$2:$G$455, "*Submitted*") + COUNTIFS( HCBSCompliance!$I$2:$I$455, $A108, HCBSCompliance!$D$2:$D$455,  "*920*", HCBSCompliance!$FA$2:$FA$455,"*yes*", HCBSCompliance!$G$2:$G$455, "*Submitted*")) +   (COUNTIFS(HCBSCompliance!$I$2:$I$455, $A108, HCBSCompliance!$D$2:$D$455,  "028", HCBSCompliance!$FA$2:$FA$455,"*yes*", HCBSCompliance!$G$2:$G$455, "*Completed*") + COUNTIFS(HCBSCompliance!$I$2:$I$455, $A108, HCBSCompliance!$D$2:$D$455,  "055", HCBSCompliance!$FA$2:$FA$455,"*yes*", HCBSCompliance!$G$2:$G$455, "*Completed*") + COUNTIFS(HCBSCompliance!$I$2:$I$455, $A108, HCBSCompliance!$D$2:$D$455,  "063", HCBSCompliance!$FA$2:$FA$455,"*yes*", HCBSCompliance!$G$2:$G$455, "*Completed*") + COUNTIFS(HCBSCompliance!$I$2:$I$455, $A108, HCBSCompliance!$D$2:$D$455,  "*475*", HCBSCompliance!$FA$2:$FA$455,"*yes*", HCBSCompliance!$G$2:$G$455, "*Completed*") + COUNTIFS(HCBSCompliance!$I$2:$I$455, $A108, HCBSCompliance!$D$2:$D$455,  "*505*", HCBSCompliance!$FA$2:$FA$455,"*yes*", HCBSCompliance!$G$2:$G$455, "*Completed*") + COUNTIFS(HCBSCompliance!$I$2:$I$455, $A108, HCBSCompliance!$D$2:$D$455,  "*510*", HCBSCompliance!$FA$2:$FA$455,"*yes*", HCBSCompliance!$G$2:$G$455, "*Completed*") + COUNTIFS(HCBSCompliance!$I$2:$I$455, $A108, HCBSCompliance!$D$2:$D$455,  "*515*", HCBSCompliance!$FA$2:$FA$455,"*yes*", HCBSCompliance!$G$2:$G$455, "*Completed*") + COUNTIFS(HCBSCompliance!$I$2:$I$455, $A108, HCBSCompliance!$D$2:$D$455,  "*855*", HCBSCompliance!$FA$2:$FA$455,"*yes*", HCBSCompliance!$G$2:$G$455, "*Completed*") +COUNTIFS(HCBSCompliance!$I$2:$I$455, $A108, HCBSCompliance!$D$2:$D$455,  "028", HCBSCompliance!$FA$2:$FA$455,"*yes*", HCBSCompliance!$G$2:$G$455, "*Submitted*") + COUNTIFS(HCBSCompliance!$I$2:$I$455, $A108, HCBSCompliance!$D$2:$D$455,  "055", HCBSCompliance!$FA$2:$FA$455,"*yes*", HCBSCompliance!$G$2:$G$455, "*Submitted*") + COUNTIFS(HCBSCompliance!$I$2:$I$455, $A108, HCBSCompliance!$D$2:$D$455,  "063", HCBSCompliance!$FA$2:$FA$455,"*yes*", HCBSCompliance!$G$2:$G$455, "*Submitted*") + COUNTIFS(HCBSCompliance!$I$2:$I$455, $A108, HCBSCompliance!$D$2:$D$455,  "*475*", HCBSCompliance!$FA$2:$FA$455,"*yes*", HCBSCompliance!$G$2:$G$455, "*Submitted*") + COUNTIFS(HCBSCompliance!$I$2:$I$455, $A108, HCBSCompliance!$D$2:$D$455,  "*505*", HCBSCompliance!$FA$2:$FA$455,"*yes*", HCBSCompliance!$G$2:$G$455, "*Submitted*") + COUNTIFS(HCBSCompliance!$I$2:$I$455, $A108, HCBSCompliance!$D$2:$D$455,  "*510*", HCBSCompliance!$FA$2:$FA$455,"*yes*", HCBSCompliance!$G$2:$G$455, "*Submitted*") + COUNTIFS(HCBSCompliance!$I$2:$I$455, $A108, HCBSCompliance!$D$2:$D$455,  "*515*", HCBSCompliance!$FA$2:$FA$455,"*yes*", HCBSCompliance!$G$2:$G$455, "*Submitted*") + COUNTIFS(HCBSCompliance!$I$2:$I$455, $A108, HCBSCompliance!$D$2:$D$455,  "*855*", HCBSCompliance!$FA$2:$FA$455,"*yes*", HCBSCompliance!$G$2:$G$455, "*Submitted*") )+   (COUNTIFS(HCBSCompliance!$I$2:$I$455, $A108, HCBSCompliance!$D$2:$D$455,  "*950*", HCBSCompliance!$FA$2:$FA$455,"*yes*", HCBSCompliance!$G$2:$G$455, "*Completed*") + COUNTIFS(HCBSCompliance!$I$2:$I$455, $A108, HCBSCompliance!$D$2:$D$455,  "*950*", HCBSCompliance!$FA$2:$FA$455,"*yes*", HCBSCompliance!$G$2:$G$455, "*Submitted*") )+  (COUNTIFS(HCBSCompliance!$I$2:$I$455, $A108, HCBSCompliance!$D$2:$D$455,  "*954*", HCBSCompliance!$FA$2:$FA$455,"*yes*", HCBSCompliance!$G$2:$G$455, "*Completed*") + COUNTIFS(HCBSCompliance!$I$2:$I$455, $A108, HCBSCompliance!$D$2:$D$455,  "*954*", HCBSCompliance!$FA$2:$FA$455,"*yes*", HCBSCompliance!$G$2:$G$455, "*Submitted*") )) /  $C108</f>
        <v>#DIV/0!</v>
      </c>
      <c r="G108" s="60" t="e">
        <f>((COUNTIFS(HCBSCompliance!$I$2:$I$455, $A108, HCBSCompliance!$D$2:$D$455,  "096",  HCBSCompliance!$G$2:$G$455, "*Completed*", HCBSCompliance!$FE$2:$FE$455, "TRUE") + COUNTIFS(HCBSCompliance!$I$2:$I$455, $A108, HCBSCompliance!$D$2:$D$455,  "*113*", HCBSCompliance!$G$2:$G$455, "*Completed*", HCBSCompliance!$FE$2:$FE$455, "TRUE") + COUNTIFS(HCBSCompliance!$I$2:$I$455, $A108, HCBSCompliance!$D$2:$D$455,  "*904*",  HCBSCompliance!$G$2:$G$455, "*Completed*", HCBSCompliance!$FE$2:$FE$455, "TRUE") + COUNTIFS(HCBSCompliance!$I$2:$I$455, $A108, HCBSCompliance!$D$2:$D$455,  "*905*",  HCBSCompliance!$G$2:$G$455, "*Completed*", HCBSCompliance!$FE$2:$FE$455, "TRUE") + COUNTIFS(HCBSCompliance!$I$2:$I$455, $A108, HCBSCompliance!$D$2:$D$455,  "*915*",  HCBSCompliance!$G$2:$G$455, "*Completed*", HCBSCompliance!$FE$2:$FE$455, "TRUE") + COUNTIFS(HCBSCompliance!$I$2:$I$455, $A108, HCBSCompliance!$D$2:$D$455,  "*910*", HCBSCompliance!$G$2:$G$455, "*Completed*", HCBSCompliance!$FE$2:$FE$455, "TRUE") + COUNTIFS(HCBSCompliance!$I$2:$I$455, $A108, HCBSCompliance!$D$2:$D$455,  "*920*",  HCBSCompliance!$G$2:$G$455, "*Completed*", HCBSCompliance!$FE$2:$FE$455, "TRUE") + COUNTIFS(HCBSCompliance!$I$2:$I$455, $A108, HCBSCompliance!$D$2:$D$455,  "096",  HCBSCompliance!$G$2:$G$455, "*Submitted*", HCBSCompliance!$FE$2:$FE$455, "TRUE") + COUNTIFS(HCBSCompliance!$I$2:$I$455, $A108, HCBSCompliance!$D$2:$D$455,  "*113*", HCBSCompliance!$G$2:$G$455, "*Submitted*", HCBSCompliance!$FE$2:$FE$455, "TRUE") + COUNTIFS(HCBSCompliance!$I$2:$I$455, $A108, HCBSCompliance!$D$2:$D$455,  "*904*",  HCBSCompliance!$G$2:$G$455, "*Submitted*", HCBSCompliance!$FE$2:$FE$455, "TRUE") + COUNTIFS(HCBSCompliance!$I$2:$I$455, $A108, HCBSCompliance!$D$2:$D$455,  "*905*",  HCBSCompliance!$G$2:$G$455, "*Submitted*", HCBSCompliance!$FE$2:$FE$455, "TRUE") + COUNTIFS(HCBSCompliance!$I$2:$I$455, $A108, HCBSCompliance!$D$2:$D$455,  "*915*",  HCBSCompliance!$G$2:$G$455, "*Submitted*", HCBSCompliance!$FE$2:$FE$455, "TRUE") + COUNTIFS(HCBSCompliance!$I$2:$I$455, $A108, HCBSCompliance!$D$2:$D$455,  "*910*",  HCBSCompliance!$G$2:$G$455, "*Submitted*", HCBSCompliance!$FE$2:$FE$455, "TRUE") + COUNTIFS(HCBSCompliance!$I$2:$I$455, $A108, HCBSCompliance!$D$2:$D$455,  "*920*", HCBSCompliance!$G$2:$G$455, "*Submitted*", HCBSCompliance!$FE$2:$FE$455, "TRUE"))+  (COUNTIFS(HCBSCompliance!$I$2:$I$455, $A108, HCBSCompliance!$D$2:$D$455,  "028", HCBSCompliance!$G$2:$G$455, "*Completed*", HCBSCompliance!$FE$2:$FE$455, "TRUE") + COUNTIFS(HCBSCompliance!$I$2:$I$455, $A108, HCBSCompliance!$D$2:$D$455,  "055", HCBSCompliance!$G$2:$G$455, "*Completed*", HCBSCompliance!$FE$2:$FE$455, "TRUE") + COUNTIFS(HCBSCompliance!$I$2:$I$455, $A108, HCBSCompliance!$D$2:$D$455,  "063", HCBSCompliance!$G$2:$G$455, "*Completed*", HCBSCompliance!$FE$2:$FE$455, "TRUE") + COUNTIFS(HCBSCompliance!$I$2:$I$455, $A108, HCBSCompliance!$D$2:$D$455,  "*475*", HCBSCompliance!$G$2:$G$455, "*Completed*", HCBSCompliance!$FE$2:$FE$455, "TRUE") + COUNTIFS(HCBSCompliance!$I$2:$I$455, $A108, HCBSCompliance!$D$2:$D$455,  "*505*", HCBSCompliance!$G$2:$G$455, "*Completed*", HCBSCompliance!$FE$2:$FE$455, "TRUE") + COUNTIFS(HCBSCompliance!$I$2:$I$455, $A108, HCBSCompliance!$D$2:$D$455,  "*510*", HCBSCompliance!$G$2:$G$455, "*Completed*", HCBSCompliance!$FE$2:$FE$455, "TRUE") + COUNTIFS(HCBSCompliance!$I$2:$I$455, $A108, HCBSCompliance!$D$2:$D$455,  "*515*", HCBSCompliance!$G$2:$G$455, "*Completed*", HCBSCompliance!$FE$2:$FE$455, "TRUE") + COUNTIFS(HCBSCompliance!$I$2:$I$455, $A108, HCBSCompliance!$D$2:$D$455,  "*855*", HCBSCompliance!$G$2:$G$455, "*Submitted*", HCBSCompliance!$FE$2:$FE$455, "TRUE") +COUNTIFS(HCBSCompliance!$I$2:$I$455, $A108, HCBSCompliance!$D$2:$D$455,  "028", HCBSCompliance!$G$2:$G$455, "*Submitted*", HCBSCompliance!$FE$2:$FE$455, "TRUE") + COUNTIFS(HCBSCompliance!$I$2:$I$455, $A108, HCBSCompliance!$D$2:$D$455,  "055", HCBSCompliance!$G$2:$G$455, "*Submitted*", HCBSCompliance!$FE$2:$FE$455, "TRUE") + COUNTIFS(HCBSCompliance!$I$2:$I$455, $A108, HCBSCompliance!$D$2:$D$455,  "063", HCBSCompliance!$G$2:$G$455, "*Submitted*", HCBSCompliance!$FE$2:$FE$455, "TRUE") + COUNTIFS(HCBSCompliance!$I$2:$I$455, $A108, HCBSCompliance!$D$2:$D$455,  "*475*", HCBSCompliance!$G$2:$G$455, "*Submitted*", HCBSCompliance!$FE$2:$FE$455, "TRUE") + COUNTIFS(HCBSCompliance!$I$2:$I$455, $A108, HCBSCompliance!$D$2:$D$455,  "*505*", HCBSCompliance!$G$2:$G$455, "*Submitted*", HCBSCompliance!$FE$2:$FE$455, "TRUE") + COUNTIFS(HCBSCompliance!$I$2:$I$455, $A108, HCBSCompliance!$D$2:$D$455,  "*510*", HCBSCompliance!$G$2:$G$455, "*Submitted*", HCBSCompliance!$FE$2:$FE$455, "TRUE") + COUNTIFS(HCBSCompliance!$I$2:$I$455, $A108, HCBSCompliance!$D$2:$D$455,  "*515*", HCBSCompliance!$G$2:$G$455, "*Submitted*", HCBSCompliance!$FE$2:$FE$455, "TRUE") + COUNTIFS(HCBSCompliance!$I$2:$I$455, $A108, HCBSCompliance!$D$2:$D$455,  "*855*", HCBSCompliance!$G$2:$G$455, "*Submitted*", HCBSCompliance!$FE$2:$FE$455, "TRUE"))+  (COUNTIFS(HCBSCompliance!$I$2:$I$455, $A108, HCBSCompliance!$D$2:$D$455,  "*950*", HCBSCompliance!$G$2:$G$455, "*Completed*", HCBSCompliance!$FE$2:$FE$455, "TRUE") + COUNTIFS(HCBSCompliance!$I$2:$I$455, $A108, HCBSCompliance!$D$2:$D$455,  "*950*", HCBSCompliance!$G$2:$G$455, "*Submitted*", HCBSCompliance!$FE$2:$FE$455, "TRUE"))+  (COUNTIFS(HCBSCompliance!$I$2:$I$455, $A108, HCBSCompliance!$D$2:$D$455,  "*954*", HCBSCompliance!$G$2:$G$455, "*Completed*", HCBSCompliance!$FE$2:$FE$455, "TRUE") + COUNTIFS(HCBSCompliance!$I$2:$I$455, $A108, HCBSCompliance!$D$2:$D$455,  "*954*", HCBSCompliance!$G$2:$G$455, "*Submitted*", HCBSCompliance!$FE$2:$FE$455, "TRUE")))    /  $C108</f>
        <v>#DIV/0!</v>
      </c>
      <c r="H108" s="89"/>
    </row>
    <row r="109" spans="1:13" hidden="1" x14ac:dyDescent="0.2">
      <c r="A109" s="54" t="s">
        <v>293</v>
      </c>
      <c r="B109" s="55">
        <f t="shared" si="5"/>
        <v>0</v>
      </c>
      <c r="C109" s="55">
        <f t="shared" si="5"/>
        <v>0</v>
      </c>
      <c r="D109" s="56" t="str">
        <f t="shared" ref="D109:D128" si="6">IFERROR($C109/$B109, "n/a")</f>
        <v>n/a</v>
      </c>
      <c r="E109" s="56" t="e">
        <f>((COUNTIFS(HCBSCompliance!$I$2:$I$455, $A109, HCBSCompliance!$D$2:$D$455,  "096", HCBSCompliance!$FA$2:$FA$455,"*no*", HCBSCompliance!$G$2:$G$455, "*Completed*") + COUNTIFS( HCBSCompliance!$I$2:$I$455, $A109, HCBSCompliance!$D$2:$D$455,  "*113*", HCBSCompliance!$FA$2:$FA$455,"*no*", HCBSCompliance!$G$2:$G$455, "*Completed*") + COUNTIFS( HCBSCompliance!$I$2:$I$455, $A109, HCBSCompliance!$D$2:$D$455,  "*904*", HCBSCompliance!$FA$2:$FA$455,"*no*", HCBSCompliance!$G$2:$G$455, "*Completed*") + COUNTIFS( HCBSCompliance!$I$2:$I$455, $A109, HCBSCompliance!$D$2:$D$455,  "*905*", HCBSCompliance!$FA$2:$FA$455,"*no*", HCBSCompliance!$G$2:$G$455, "*Completed*") + COUNTIFS( HCBSCompliance!$I$2:$I$455, $A109, HCBSCompliance!$D$2:$D$455,  "*915*", HCBSCompliance!$FA$2:$FA$455,"*no*", HCBSCompliance!$G$2:$G$455, "*Completed*") + COUNTIFS( HCBSCompliance!$I$2:$I$455, $A109, HCBSCompliance!$D$2:$D$455,  "*910*", HCBSCompliance!$FA$2:$FA$455,"*no*", HCBSCompliance!$G$2:$G$455, "*Completed*") + COUNTIFS( HCBSCompliance!$I$2:$I$455, $A109, HCBSCompliance!$D$2:$D$455,  "*920*", HCBSCompliance!$FA$2:$FA$455,"*no*", HCBSCompliance!$G$2:$G$455, "*Completed*") + COUNTIFS( HCBSCompliance!$I$2:$I$455, $A109, HCBSCompliance!$D$2:$D$455,  "096", HCBSCompliance!$FA$2:$FA$455,"*no*", HCBSCompliance!$G$2:$G$455, "*Submitted*") + COUNTIFS( HCBSCompliance!$I$2:$I$455, $A109, HCBSCompliance!$D$2:$D$455,  "*113*", HCBSCompliance!$FA$2:$FA$455,"*no*", HCBSCompliance!$G$2:$G$455, "*Submitted*") + COUNTIFS( HCBSCompliance!$I$2:$I$455, $A109, HCBSCompliance!$D$2:$D$455,  "*904*", HCBSCompliance!$FA$2:$FA$455,"*no*", HCBSCompliance!$G$2:$G$455, "*Submitted*") + COUNTIFS( HCBSCompliance!$I$2:$I$455, $A109, HCBSCompliance!$D$2:$D$455,  "*905*", HCBSCompliance!$FA$2:$FA$455,"*no*", HCBSCompliance!$G$2:$G$455, "*Submitted*") + COUNTIFS( HCBSCompliance!$I$2:$I$455, $A109, HCBSCompliance!$D$2:$D$455,  "*915*", HCBSCompliance!$FA$2:$FA$455,"*no*", HCBSCompliance!$G$2:$G$455, "*Submitted*") + COUNTIFS( HCBSCompliance!$I$2:$I$455, $A109, HCBSCompliance!$D$2:$D$455,  "*910*", HCBSCompliance!$FA$2:$FA$455,"*no*", HCBSCompliance!$G$2:$G$455, "*Submitted*") + COUNTIFS( HCBSCompliance!$I$2:$I$455, $A109, HCBSCompliance!$D$2:$D$455,  "*920*", HCBSCompliance!$FA$2:$FA$455,"*no*", HCBSCompliance!$G$2:$G$455, "*Submitted*")) +   (COUNTIFS(HCBSCompliance!$I$2:$I$455, $A109, HCBSCompliance!$D$2:$D$455,  "028", HCBSCompliance!$FA$2:$FA$455,"*no*", HCBSCompliance!$G$2:$G$455, "*Completed*") + COUNTIFS(HCBSCompliance!$I$2:$I$455, $A109, HCBSCompliance!$D$2:$D$455,  "055", HCBSCompliance!$FA$2:$FA$455,"*no*", HCBSCompliance!$G$2:$G$455, "*Completed*") + COUNTIFS(HCBSCompliance!$I$2:$I$455, $A109, HCBSCompliance!$D$2:$D$455,  "063", HCBSCompliance!$FA$2:$FA$455,"*no*", HCBSCompliance!$G$2:$G$455, "*Completed*") + COUNTIFS(HCBSCompliance!$I$2:$I$455, $A109, HCBSCompliance!$D$2:$D$455,  "*475*", HCBSCompliance!$FA$2:$FA$455,"*no*", HCBSCompliance!$G$2:$G$455, "*Completed*") + COUNTIFS(HCBSCompliance!$I$2:$I$455, $A109, HCBSCompliance!$D$2:$D$455,  "*505*", HCBSCompliance!$FA$2:$FA$455,"*no*", HCBSCompliance!$G$2:$G$455, "*Completed*") + COUNTIFS(HCBSCompliance!$I$2:$I$455, $A109, HCBSCompliance!$D$2:$D$455,  "*510*", HCBSCompliance!$FA$2:$FA$455,"*no*", HCBSCompliance!$G$2:$G$455, "*Completed*") + COUNTIFS(HCBSCompliance!$I$2:$I$455, $A109, HCBSCompliance!$D$2:$D$455,  "*515*", HCBSCompliance!$FA$2:$FA$455,"*no*", HCBSCompliance!$G$2:$G$455, "*Completed*") + COUNTIFS(HCBSCompliance!$I$2:$I$455, $A109, HCBSCompliance!$D$2:$D$455,  "*855*", HCBSCompliance!$FA$2:$FA$455,"*no*", HCBSCompliance!$G$2:$G$455, "*Completed*") +COUNTIFS(HCBSCompliance!$I$2:$I$455, $A109, HCBSCompliance!$D$2:$D$455,  "028", HCBSCompliance!$FA$2:$FA$455,"*no*", HCBSCompliance!$G$2:$G$455, "*Submitted*") + COUNTIFS(HCBSCompliance!$I$2:$I$455, $A109, HCBSCompliance!$D$2:$D$455,  "055", HCBSCompliance!$FA$2:$FA$455,"*no*", HCBSCompliance!$G$2:$G$455, "*Submitted*") + COUNTIFS(HCBSCompliance!$I$2:$I$455, $A109, HCBSCompliance!$D$2:$D$455,  "063", HCBSCompliance!$FA$2:$FA$455,"*no*", HCBSCompliance!$G$2:$G$455, "*Submitted*") + COUNTIFS(HCBSCompliance!$I$2:$I$455, $A109, HCBSCompliance!$D$2:$D$455,  "*475*", HCBSCompliance!$FA$2:$FA$455,"*no*", HCBSCompliance!$G$2:$G$455, "*Submitted*") + COUNTIFS(HCBSCompliance!$I$2:$I$455, $A109, HCBSCompliance!$D$2:$D$455,  "*505*", HCBSCompliance!$FA$2:$FA$455,"*no*", HCBSCompliance!$G$2:$G$455, "*Submitted*") + COUNTIFS(HCBSCompliance!$I$2:$I$455, $A109, HCBSCompliance!$D$2:$D$455,  "*510*", HCBSCompliance!$FA$2:$FA$455,"*no*", HCBSCompliance!$G$2:$G$455, "*Submitted*") + COUNTIFS(HCBSCompliance!$I$2:$I$455, $A109, HCBSCompliance!$D$2:$D$455,  "*515*", HCBSCompliance!$FA$2:$FA$455,"*no*", HCBSCompliance!$G$2:$G$455, "*Submitted*") + COUNTIFS(HCBSCompliance!$I$2:$I$455, $A109, HCBSCompliance!$D$2:$D$455,  "*855*", HCBSCompliance!$FA$2:$FA$455,"*no*", HCBSCompliance!$G$2:$G$455, "*Submitted*") )+   (COUNTIFS(HCBSCompliance!$I$2:$I$455, $A109, HCBSCompliance!$D$2:$D$455,  "*950*", HCBSCompliance!$FA$2:$FA$455,"*no*", HCBSCompliance!$G$2:$G$455, "*Completed*") + COUNTIFS(HCBSCompliance!$I$2:$I$455, $A109, HCBSCompliance!$D$2:$D$455,  "*950*", HCBSCompliance!$FA$2:$FA$455,"*no*", HCBSCompliance!$G$2:$G$455, "*Submitted*") )+  (COUNTIFS(HCBSCompliance!$I$2:$I$455, $A109, HCBSCompliance!$D$2:$D$455,  "*954*", HCBSCompliance!$FA$2:$FA$455,"*no*", HCBSCompliance!$G$2:$G$455, "*Completed*") + COUNTIFS(HCBSCompliance!$I$2:$I$455, $A109, HCBSCompliance!$D$2:$D$455,  "*954*", HCBSCompliance!$FA$2:$FA$455,"*no*", HCBSCompliance!$G$2:$G$455, "*Submitted*") )) /  $C109</f>
        <v>#DIV/0!</v>
      </c>
      <c r="F109" s="56" t="e">
        <f>((COUNTIFS(HCBSCompliance!$I$2:$I$455, $A109, HCBSCompliance!$D$2:$D$455,  "096", HCBSCompliance!$FA$2:$FA$455,"*yes*", HCBSCompliance!$G$2:$G$455, "*Completed*") + COUNTIFS( HCBSCompliance!$I$2:$I$455, $A109, HCBSCompliance!$D$2:$D$455,  "*113*", HCBSCompliance!$FA$2:$FA$455,"*yes*", HCBSCompliance!$G$2:$G$455, "*Completed*") + COUNTIFS( HCBSCompliance!$I$2:$I$455, $A109, HCBSCompliance!$D$2:$D$455,  "*904*", HCBSCompliance!$FA$2:$FA$455,"*yes*", HCBSCompliance!$G$2:$G$455, "*Completed*") + COUNTIFS( HCBSCompliance!$I$2:$I$455, $A109, HCBSCompliance!$D$2:$D$455,  "*905*", HCBSCompliance!$FA$2:$FA$455,"*yes*", HCBSCompliance!$G$2:$G$455, "*Completed*") + COUNTIFS( HCBSCompliance!$I$2:$I$455, $A109, HCBSCompliance!$D$2:$D$455,  "*915*", HCBSCompliance!$FA$2:$FA$455,"*yes*", HCBSCompliance!$G$2:$G$455, "*Completed*") + COUNTIFS( HCBSCompliance!$I$2:$I$455, $A109, HCBSCompliance!$D$2:$D$455,  "*910*", HCBSCompliance!$FA$2:$FA$455,"*yes*", HCBSCompliance!$G$2:$G$455, "*Completed*") + COUNTIFS( HCBSCompliance!$I$2:$I$455, $A109, HCBSCompliance!$D$2:$D$455,  "*920*", HCBSCompliance!$FA$2:$FA$455,"*yes*", HCBSCompliance!$G$2:$G$455, "*Completed*") + COUNTIFS( HCBSCompliance!$I$2:$I$455, $A109, HCBSCompliance!$D$2:$D$455,  "096", HCBSCompliance!$FA$2:$FA$455,"*yes*", HCBSCompliance!$G$2:$G$455, "*Submitted*") + COUNTIFS( HCBSCompliance!$I$2:$I$455, $A109, HCBSCompliance!$D$2:$D$455,  "*113*", HCBSCompliance!$FA$2:$FA$455,"*yes*", HCBSCompliance!$G$2:$G$455, "*Submitted*") + COUNTIFS( HCBSCompliance!$I$2:$I$455, $A109, HCBSCompliance!$D$2:$D$455,  "*904*", HCBSCompliance!$FA$2:$FA$455,"*yes*", HCBSCompliance!$G$2:$G$455, "*Submitted*") + COUNTIFS( HCBSCompliance!$I$2:$I$455, $A109, HCBSCompliance!$D$2:$D$455,  "*905*", HCBSCompliance!$FA$2:$FA$455,"*yes*", HCBSCompliance!$G$2:$G$455, "*Submitted*") + COUNTIFS( HCBSCompliance!$I$2:$I$455, $A109, HCBSCompliance!$D$2:$D$455,  "*915*", HCBSCompliance!$FA$2:$FA$455,"*yes*", HCBSCompliance!$G$2:$G$455, "*Submitted*") + COUNTIFS( HCBSCompliance!$I$2:$I$455, $A109, HCBSCompliance!$D$2:$D$455,  "*910*", HCBSCompliance!$FA$2:$FA$455,"*yes*", HCBSCompliance!$G$2:$G$455, "*Submitted*") + COUNTIFS( HCBSCompliance!$I$2:$I$455, $A109, HCBSCompliance!$D$2:$D$455,  "*920*", HCBSCompliance!$FA$2:$FA$455,"*yes*", HCBSCompliance!$G$2:$G$455, "*Submitted*")) +   (COUNTIFS(HCBSCompliance!$I$2:$I$455, $A109, HCBSCompliance!$D$2:$D$455,  "028", HCBSCompliance!$FA$2:$FA$455,"*yes*", HCBSCompliance!$G$2:$G$455, "*Completed*") + COUNTIFS(HCBSCompliance!$I$2:$I$455, $A109, HCBSCompliance!$D$2:$D$455,  "055", HCBSCompliance!$FA$2:$FA$455,"*yes*", HCBSCompliance!$G$2:$G$455, "*Completed*") + COUNTIFS(HCBSCompliance!$I$2:$I$455, $A109, HCBSCompliance!$D$2:$D$455,  "063", HCBSCompliance!$FA$2:$FA$455,"*yes*", HCBSCompliance!$G$2:$G$455, "*Completed*") + COUNTIFS(HCBSCompliance!$I$2:$I$455, $A109, HCBSCompliance!$D$2:$D$455,  "*475*", HCBSCompliance!$FA$2:$FA$455,"*yes*", HCBSCompliance!$G$2:$G$455, "*Completed*") + COUNTIFS(HCBSCompliance!$I$2:$I$455, $A109, HCBSCompliance!$D$2:$D$455,  "*505*", HCBSCompliance!$FA$2:$FA$455,"*yes*", HCBSCompliance!$G$2:$G$455, "*Completed*") + COUNTIFS(HCBSCompliance!$I$2:$I$455, $A109, HCBSCompliance!$D$2:$D$455,  "*510*", HCBSCompliance!$FA$2:$FA$455,"*yes*", HCBSCompliance!$G$2:$G$455, "*Completed*") + COUNTIFS(HCBSCompliance!$I$2:$I$455, $A109, HCBSCompliance!$D$2:$D$455,  "*515*", HCBSCompliance!$FA$2:$FA$455,"*yes*", HCBSCompliance!$G$2:$G$455, "*Completed*") + COUNTIFS(HCBSCompliance!$I$2:$I$455, $A109, HCBSCompliance!$D$2:$D$455,  "*855*", HCBSCompliance!$FA$2:$FA$455,"*yes*", HCBSCompliance!$G$2:$G$455, "*Completed*") +COUNTIFS(HCBSCompliance!$I$2:$I$455, $A109, HCBSCompliance!$D$2:$D$455,  "028", HCBSCompliance!$FA$2:$FA$455,"*yes*", HCBSCompliance!$G$2:$G$455, "*Submitted*") + COUNTIFS(HCBSCompliance!$I$2:$I$455, $A109, HCBSCompliance!$D$2:$D$455,  "055", HCBSCompliance!$FA$2:$FA$455,"*yes*", HCBSCompliance!$G$2:$G$455, "*Submitted*") + COUNTIFS(HCBSCompliance!$I$2:$I$455, $A109, HCBSCompliance!$D$2:$D$455,  "063", HCBSCompliance!$FA$2:$FA$455,"*yes*", HCBSCompliance!$G$2:$G$455, "*Submitted*") + COUNTIFS(HCBSCompliance!$I$2:$I$455, $A109, HCBSCompliance!$D$2:$D$455,  "*475*", HCBSCompliance!$FA$2:$FA$455,"*yes*", HCBSCompliance!$G$2:$G$455, "*Submitted*") + COUNTIFS(HCBSCompliance!$I$2:$I$455, $A109, HCBSCompliance!$D$2:$D$455,  "*505*", HCBSCompliance!$FA$2:$FA$455,"*yes*", HCBSCompliance!$G$2:$G$455, "*Submitted*") + COUNTIFS(HCBSCompliance!$I$2:$I$455, $A109, HCBSCompliance!$D$2:$D$455,  "*510*", HCBSCompliance!$FA$2:$FA$455,"*yes*", HCBSCompliance!$G$2:$G$455, "*Submitted*") + COUNTIFS(HCBSCompliance!$I$2:$I$455, $A109, HCBSCompliance!$D$2:$D$455,  "*515*", HCBSCompliance!$FA$2:$FA$455,"*yes*", HCBSCompliance!$G$2:$G$455, "*Submitted*") + COUNTIFS(HCBSCompliance!$I$2:$I$455, $A109, HCBSCompliance!$D$2:$D$455,  "*855*", HCBSCompliance!$FA$2:$FA$455,"*yes*", HCBSCompliance!$G$2:$G$455, "*Submitted*") )+   (COUNTIFS(HCBSCompliance!$I$2:$I$455, $A109, HCBSCompliance!$D$2:$D$455,  "*950*", HCBSCompliance!$FA$2:$FA$455,"*yes*", HCBSCompliance!$G$2:$G$455, "*Completed*") + COUNTIFS(HCBSCompliance!$I$2:$I$455, $A109, HCBSCompliance!$D$2:$D$455,  "*950*", HCBSCompliance!$FA$2:$FA$455,"*yes*", HCBSCompliance!$G$2:$G$455, "*Submitted*") )+  (COUNTIFS(HCBSCompliance!$I$2:$I$455, $A109, HCBSCompliance!$D$2:$D$455,  "*954*", HCBSCompliance!$FA$2:$FA$455,"*yes*", HCBSCompliance!$G$2:$G$455, "*Completed*") + COUNTIFS(HCBSCompliance!$I$2:$I$455, $A109, HCBSCompliance!$D$2:$D$455,  "*954*", HCBSCompliance!$FA$2:$FA$455,"*yes*", HCBSCompliance!$G$2:$G$455, "*Submitted*") )) /  $C109</f>
        <v>#DIV/0!</v>
      </c>
      <c r="G109" s="60" t="e">
        <f>((COUNTIFS(HCBSCompliance!$I$2:$I$455, $A109, HCBSCompliance!$D$2:$D$455,  "096",  HCBSCompliance!$G$2:$G$455, "*Completed*", HCBSCompliance!$FE$2:$FE$455, "TRUE") + COUNTIFS(HCBSCompliance!$I$2:$I$455, $A109, HCBSCompliance!$D$2:$D$455,  "*113*", HCBSCompliance!$G$2:$G$455, "*Completed*", HCBSCompliance!$FE$2:$FE$455, "TRUE") + COUNTIFS(HCBSCompliance!$I$2:$I$455, $A109, HCBSCompliance!$D$2:$D$455,  "*904*",  HCBSCompliance!$G$2:$G$455, "*Completed*", HCBSCompliance!$FE$2:$FE$455, "TRUE") + COUNTIFS(HCBSCompliance!$I$2:$I$455, $A109, HCBSCompliance!$D$2:$D$455,  "*905*",  HCBSCompliance!$G$2:$G$455, "*Completed*", HCBSCompliance!$FE$2:$FE$455, "TRUE") + COUNTIFS(HCBSCompliance!$I$2:$I$455, $A109, HCBSCompliance!$D$2:$D$455,  "*915*",  HCBSCompliance!$G$2:$G$455, "*Completed*", HCBSCompliance!$FE$2:$FE$455, "TRUE") + COUNTIFS(HCBSCompliance!$I$2:$I$455, $A109, HCBSCompliance!$D$2:$D$455,  "*910*", HCBSCompliance!$G$2:$G$455, "*Completed*", HCBSCompliance!$FE$2:$FE$455, "TRUE") + COUNTIFS(HCBSCompliance!$I$2:$I$455, $A109, HCBSCompliance!$D$2:$D$455,  "*920*",  HCBSCompliance!$G$2:$G$455, "*Completed*", HCBSCompliance!$FE$2:$FE$455, "TRUE") + COUNTIFS(HCBSCompliance!$I$2:$I$455, $A109, HCBSCompliance!$D$2:$D$455,  "096",  HCBSCompliance!$G$2:$G$455, "*Submitted*", HCBSCompliance!$FE$2:$FE$455, "TRUE") + COUNTIFS(HCBSCompliance!$I$2:$I$455, $A109, HCBSCompliance!$D$2:$D$455,  "*113*", HCBSCompliance!$G$2:$G$455, "*Submitted*", HCBSCompliance!$FE$2:$FE$455, "TRUE") + COUNTIFS(HCBSCompliance!$I$2:$I$455, $A109, HCBSCompliance!$D$2:$D$455,  "*904*",  HCBSCompliance!$G$2:$G$455, "*Submitted*", HCBSCompliance!$FE$2:$FE$455, "TRUE") + COUNTIFS(HCBSCompliance!$I$2:$I$455, $A109, HCBSCompliance!$D$2:$D$455,  "*905*",  HCBSCompliance!$G$2:$G$455, "*Submitted*", HCBSCompliance!$FE$2:$FE$455, "TRUE") + COUNTIFS(HCBSCompliance!$I$2:$I$455, $A109, HCBSCompliance!$D$2:$D$455,  "*915*",  HCBSCompliance!$G$2:$G$455, "*Submitted*", HCBSCompliance!$FE$2:$FE$455, "TRUE") + COUNTIFS(HCBSCompliance!$I$2:$I$455, $A109, HCBSCompliance!$D$2:$D$455,  "*910*",  HCBSCompliance!$G$2:$G$455, "*Submitted*", HCBSCompliance!$FE$2:$FE$455, "TRUE") + COUNTIFS(HCBSCompliance!$I$2:$I$455, $A109, HCBSCompliance!$D$2:$D$455,  "*920*", HCBSCompliance!$G$2:$G$455, "*Submitted*", HCBSCompliance!$FE$2:$FE$455, "TRUE"))+  (COUNTIFS(HCBSCompliance!$I$2:$I$455, $A109, HCBSCompliance!$D$2:$D$455,  "028", HCBSCompliance!$G$2:$G$455, "*Completed*", HCBSCompliance!$FE$2:$FE$455, "TRUE") + COUNTIFS(HCBSCompliance!$I$2:$I$455, $A109, HCBSCompliance!$D$2:$D$455,  "055", HCBSCompliance!$G$2:$G$455, "*Completed*", HCBSCompliance!$FE$2:$FE$455, "TRUE") + COUNTIFS(HCBSCompliance!$I$2:$I$455, $A109, HCBSCompliance!$D$2:$D$455,  "063", HCBSCompliance!$G$2:$G$455, "*Completed*", HCBSCompliance!$FE$2:$FE$455, "TRUE") + COUNTIFS(HCBSCompliance!$I$2:$I$455, $A109, HCBSCompliance!$D$2:$D$455,  "*475*", HCBSCompliance!$G$2:$G$455, "*Completed*", HCBSCompliance!$FE$2:$FE$455, "TRUE") + COUNTIFS(HCBSCompliance!$I$2:$I$455, $A109, HCBSCompliance!$D$2:$D$455,  "*505*", HCBSCompliance!$G$2:$G$455, "*Completed*", HCBSCompliance!$FE$2:$FE$455, "TRUE") + COUNTIFS(HCBSCompliance!$I$2:$I$455, $A109, HCBSCompliance!$D$2:$D$455,  "*510*", HCBSCompliance!$G$2:$G$455, "*Completed*", HCBSCompliance!$FE$2:$FE$455, "TRUE") + COUNTIFS(HCBSCompliance!$I$2:$I$455, $A109, HCBSCompliance!$D$2:$D$455,  "*515*", HCBSCompliance!$G$2:$G$455, "*Completed*", HCBSCompliance!$FE$2:$FE$455, "TRUE") + COUNTIFS(HCBSCompliance!$I$2:$I$455, $A109, HCBSCompliance!$D$2:$D$455,  "*855*", HCBSCompliance!$G$2:$G$455, "*Submitted*", HCBSCompliance!$FE$2:$FE$455, "TRUE") +COUNTIFS(HCBSCompliance!$I$2:$I$455, $A109, HCBSCompliance!$D$2:$D$455,  "028", HCBSCompliance!$G$2:$G$455, "*Submitted*", HCBSCompliance!$FE$2:$FE$455, "TRUE") + COUNTIFS(HCBSCompliance!$I$2:$I$455, $A109, HCBSCompliance!$D$2:$D$455,  "055", HCBSCompliance!$G$2:$G$455, "*Submitted*", HCBSCompliance!$FE$2:$FE$455, "TRUE") + COUNTIFS(HCBSCompliance!$I$2:$I$455, $A109, HCBSCompliance!$D$2:$D$455,  "063", HCBSCompliance!$G$2:$G$455, "*Submitted*", HCBSCompliance!$FE$2:$FE$455, "TRUE") + COUNTIFS(HCBSCompliance!$I$2:$I$455, $A109, HCBSCompliance!$D$2:$D$455,  "*475*", HCBSCompliance!$G$2:$G$455, "*Submitted*", HCBSCompliance!$FE$2:$FE$455, "TRUE") + COUNTIFS(HCBSCompliance!$I$2:$I$455, $A109, HCBSCompliance!$D$2:$D$455,  "*505*", HCBSCompliance!$G$2:$G$455, "*Submitted*", HCBSCompliance!$FE$2:$FE$455, "TRUE") + COUNTIFS(HCBSCompliance!$I$2:$I$455, $A109, HCBSCompliance!$D$2:$D$455,  "*510*", HCBSCompliance!$G$2:$G$455, "*Submitted*", HCBSCompliance!$FE$2:$FE$455, "TRUE") + COUNTIFS(HCBSCompliance!$I$2:$I$455, $A109, HCBSCompliance!$D$2:$D$455,  "*515*", HCBSCompliance!$G$2:$G$455, "*Submitted*", HCBSCompliance!$FE$2:$FE$455, "TRUE") + COUNTIFS(HCBSCompliance!$I$2:$I$455, $A109, HCBSCompliance!$D$2:$D$455,  "*855*", HCBSCompliance!$G$2:$G$455, "*Submitted*", HCBSCompliance!$FE$2:$FE$455, "TRUE"))+  (COUNTIFS(HCBSCompliance!$I$2:$I$455, $A109, HCBSCompliance!$D$2:$D$455,  "*950*", HCBSCompliance!$G$2:$G$455, "*Completed*", HCBSCompliance!$FE$2:$FE$455, "TRUE") + COUNTIFS(HCBSCompliance!$I$2:$I$455, $A109, HCBSCompliance!$D$2:$D$455,  "*950*", HCBSCompliance!$G$2:$G$455, "*Submitted*", HCBSCompliance!$FE$2:$FE$455, "TRUE"))+  (COUNTIFS(HCBSCompliance!$I$2:$I$455, $A109, HCBSCompliance!$D$2:$D$455,  "*954*", HCBSCompliance!$G$2:$G$455, "*Completed*", HCBSCompliance!$FE$2:$FE$455, "TRUE") + COUNTIFS(HCBSCompliance!$I$2:$I$455, $A109, HCBSCompliance!$D$2:$D$455,  "*954*", HCBSCompliance!$G$2:$G$455, "*Submitted*", HCBSCompliance!$FE$2:$FE$455, "TRUE")))    /  $C109</f>
        <v>#DIV/0!</v>
      </c>
      <c r="H109" s="89"/>
    </row>
    <row r="110" spans="1:13" hidden="1" x14ac:dyDescent="0.2">
      <c r="A110" s="54" t="s">
        <v>210</v>
      </c>
      <c r="B110" s="55">
        <f t="shared" si="5"/>
        <v>0</v>
      </c>
      <c r="C110" s="55">
        <f t="shared" si="5"/>
        <v>0</v>
      </c>
      <c r="D110" s="56" t="str">
        <f t="shared" si="6"/>
        <v>n/a</v>
      </c>
      <c r="E110" s="56" t="e">
        <f>((COUNTIFS(HCBSCompliance!$I$2:$I$455, $A110, HCBSCompliance!$D$2:$D$455,  "096", HCBSCompliance!$FA$2:$FA$455,"*no*", HCBSCompliance!$G$2:$G$455, "*Completed*") + COUNTIFS( HCBSCompliance!$I$2:$I$455, $A110, HCBSCompliance!$D$2:$D$455,  "*113*", HCBSCompliance!$FA$2:$FA$455,"*no*", HCBSCompliance!$G$2:$G$455, "*Completed*") + COUNTIFS( HCBSCompliance!$I$2:$I$455, $A110, HCBSCompliance!$D$2:$D$455,  "*904*", HCBSCompliance!$FA$2:$FA$455,"*no*", HCBSCompliance!$G$2:$G$455, "*Completed*") + COUNTIFS( HCBSCompliance!$I$2:$I$455, $A110, HCBSCompliance!$D$2:$D$455,  "*905*", HCBSCompliance!$FA$2:$FA$455,"*no*", HCBSCompliance!$G$2:$G$455, "*Completed*") + COUNTIFS( HCBSCompliance!$I$2:$I$455, $A110, HCBSCompliance!$D$2:$D$455,  "*915*", HCBSCompliance!$FA$2:$FA$455,"*no*", HCBSCompliance!$G$2:$G$455, "*Completed*") + COUNTIFS( HCBSCompliance!$I$2:$I$455, $A110, HCBSCompliance!$D$2:$D$455,  "*910*", HCBSCompliance!$FA$2:$FA$455,"*no*", HCBSCompliance!$G$2:$G$455, "*Completed*") + COUNTIFS( HCBSCompliance!$I$2:$I$455, $A110, HCBSCompliance!$D$2:$D$455,  "*920*", HCBSCompliance!$FA$2:$FA$455,"*no*", HCBSCompliance!$G$2:$G$455, "*Completed*") + COUNTIFS( HCBSCompliance!$I$2:$I$455, $A110, HCBSCompliance!$D$2:$D$455,  "096", HCBSCompliance!$FA$2:$FA$455,"*no*", HCBSCompliance!$G$2:$G$455, "*Submitted*") + COUNTIFS( HCBSCompliance!$I$2:$I$455, $A110, HCBSCompliance!$D$2:$D$455,  "*113*", HCBSCompliance!$FA$2:$FA$455,"*no*", HCBSCompliance!$G$2:$G$455, "*Submitted*") + COUNTIFS( HCBSCompliance!$I$2:$I$455, $A110, HCBSCompliance!$D$2:$D$455,  "*904*", HCBSCompliance!$FA$2:$FA$455,"*no*", HCBSCompliance!$G$2:$G$455, "*Submitted*") + COUNTIFS( HCBSCompliance!$I$2:$I$455, $A110, HCBSCompliance!$D$2:$D$455,  "*905*", HCBSCompliance!$FA$2:$FA$455,"*no*", HCBSCompliance!$G$2:$G$455, "*Submitted*") + COUNTIFS( HCBSCompliance!$I$2:$I$455, $A110, HCBSCompliance!$D$2:$D$455,  "*915*", HCBSCompliance!$FA$2:$FA$455,"*no*", HCBSCompliance!$G$2:$G$455, "*Submitted*") + COUNTIFS( HCBSCompliance!$I$2:$I$455, $A110, HCBSCompliance!$D$2:$D$455,  "*910*", HCBSCompliance!$FA$2:$FA$455,"*no*", HCBSCompliance!$G$2:$G$455, "*Submitted*") + COUNTIFS( HCBSCompliance!$I$2:$I$455, $A110, HCBSCompliance!$D$2:$D$455,  "*920*", HCBSCompliance!$FA$2:$FA$455,"*no*", HCBSCompliance!$G$2:$G$455, "*Submitted*")) +   (COUNTIFS(HCBSCompliance!$I$2:$I$455, $A110, HCBSCompliance!$D$2:$D$455,  "028", HCBSCompliance!$FA$2:$FA$455,"*no*", HCBSCompliance!$G$2:$G$455, "*Completed*") + COUNTIFS(HCBSCompliance!$I$2:$I$455, $A110, HCBSCompliance!$D$2:$D$455,  "055", HCBSCompliance!$FA$2:$FA$455,"*no*", HCBSCompliance!$G$2:$G$455, "*Completed*") + COUNTIFS(HCBSCompliance!$I$2:$I$455, $A110, HCBSCompliance!$D$2:$D$455,  "063", HCBSCompliance!$FA$2:$FA$455,"*no*", HCBSCompliance!$G$2:$G$455, "*Completed*") + COUNTIFS(HCBSCompliance!$I$2:$I$455, $A110, HCBSCompliance!$D$2:$D$455,  "*475*", HCBSCompliance!$FA$2:$FA$455,"*no*", HCBSCompliance!$G$2:$G$455, "*Completed*") + COUNTIFS(HCBSCompliance!$I$2:$I$455, $A110, HCBSCompliance!$D$2:$D$455,  "*505*", HCBSCompliance!$FA$2:$FA$455,"*no*", HCBSCompliance!$G$2:$G$455, "*Completed*") + COUNTIFS(HCBSCompliance!$I$2:$I$455, $A110, HCBSCompliance!$D$2:$D$455,  "*510*", HCBSCompliance!$FA$2:$FA$455,"*no*", HCBSCompliance!$G$2:$G$455, "*Completed*") + COUNTIFS(HCBSCompliance!$I$2:$I$455, $A110, HCBSCompliance!$D$2:$D$455,  "*515*", HCBSCompliance!$FA$2:$FA$455,"*no*", HCBSCompliance!$G$2:$G$455, "*Completed*") + COUNTIFS(HCBSCompliance!$I$2:$I$455, $A110, HCBSCompliance!$D$2:$D$455,  "*855*", HCBSCompliance!$FA$2:$FA$455,"*no*", HCBSCompliance!$G$2:$G$455, "*Completed*") +COUNTIFS(HCBSCompliance!$I$2:$I$455, $A110, HCBSCompliance!$D$2:$D$455,  "028", HCBSCompliance!$FA$2:$FA$455,"*no*", HCBSCompliance!$G$2:$G$455, "*Submitted*") + COUNTIFS(HCBSCompliance!$I$2:$I$455, $A110, HCBSCompliance!$D$2:$D$455,  "055", HCBSCompliance!$FA$2:$FA$455,"*no*", HCBSCompliance!$G$2:$G$455, "*Submitted*") + COUNTIFS(HCBSCompliance!$I$2:$I$455, $A110, HCBSCompliance!$D$2:$D$455,  "063", HCBSCompliance!$FA$2:$FA$455,"*no*", HCBSCompliance!$G$2:$G$455, "*Submitted*") + COUNTIFS(HCBSCompliance!$I$2:$I$455, $A110, HCBSCompliance!$D$2:$D$455,  "*475*", HCBSCompliance!$FA$2:$FA$455,"*no*", HCBSCompliance!$G$2:$G$455, "*Submitted*") + COUNTIFS(HCBSCompliance!$I$2:$I$455, $A110, HCBSCompliance!$D$2:$D$455,  "*505*", HCBSCompliance!$FA$2:$FA$455,"*no*", HCBSCompliance!$G$2:$G$455, "*Submitted*") + COUNTIFS(HCBSCompliance!$I$2:$I$455, $A110, HCBSCompliance!$D$2:$D$455,  "*510*", HCBSCompliance!$FA$2:$FA$455,"*no*", HCBSCompliance!$G$2:$G$455, "*Submitted*") + COUNTIFS(HCBSCompliance!$I$2:$I$455, $A110, HCBSCompliance!$D$2:$D$455,  "*515*", HCBSCompliance!$FA$2:$FA$455,"*no*", HCBSCompliance!$G$2:$G$455, "*Submitted*") + COUNTIFS(HCBSCompliance!$I$2:$I$455, $A110, HCBSCompliance!$D$2:$D$455,  "*855*", HCBSCompliance!$FA$2:$FA$455,"*no*", HCBSCompliance!$G$2:$G$455, "*Submitted*") )+   (COUNTIFS(HCBSCompliance!$I$2:$I$455, $A110, HCBSCompliance!$D$2:$D$455,  "*950*", HCBSCompliance!$FA$2:$FA$455,"*no*", HCBSCompliance!$G$2:$G$455, "*Completed*") + COUNTIFS(HCBSCompliance!$I$2:$I$455, $A110, HCBSCompliance!$D$2:$D$455,  "*950*", HCBSCompliance!$FA$2:$FA$455,"*no*", HCBSCompliance!$G$2:$G$455, "*Submitted*") )+  (COUNTIFS(HCBSCompliance!$I$2:$I$455, $A110, HCBSCompliance!$D$2:$D$455,  "*954*", HCBSCompliance!$FA$2:$FA$455,"*no*", HCBSCompliance!$G$2:$G$455, "*Completed*") + COUNTIFS(HCBSCompliance!$I$2:$I$455, $A110, HCBSCompliance!$D$2:$D$455,  "*954*", HCBSCompliance!$FA$2:$FA$455,"*no*", HCBSCompliance!$G$2:$G$455, "*Submitted*") )) /  $C110</f>
        <v>#DIV/0!</v>
      </c>
      <c r="F110" s="56" t="e">
        <f>((COUNTIFS(HCBSCompliance!$I$2:$I$455, $A110, HCBSCompliance!$D$2:$D$455,  "096", HCBSCompliance!$FA$2:$FA$455,"*yes*", HCBSCompliance!$G$2:$G$455, "*Completed*") + COUNTIFS( HCBSCompliance!$I$2:$I$455, $A110, HCBSCompliance!$D$2:$D$455,  "*113*", HCBSCompliance!$FA$2:$FA$455,"*yes*", HCBSCompliance!$G$2:$G$455, "*Completed*") + COUNTIFS( HCBSCompliance!$I$2:$I$455, $A110, HCBSCompliance!$D$2:$D$455,  "*904*", HCBSCompliance!$FA$2:$FA$455,"*yes*", HCBSCompliance!$G$2:$G$455, "*Completed*") + COUNTIFS( HCBSCompliance!$I$2:$I$455, $A110, HCBSCompliance!$D$2:$D$455,  "*905*", HCBSCompliance!$FA$2:$FA$455,"*yes*", HCBSCompliance!$G$2:$G$455, "*Completed*") + COUNTIFS( HCBSCompliance!$I$2:$I$455, $A110, HCBSCompliance!$D$2:$D$455,  "*915*", HCBSCompliance!$FA$2:$FA$455,"*yes*", HCBSCompliance!$G$2:$G$455, "*Completed*") + COUNTIFS( HCBSCompliance!$I$2:$I$455, $A110, HCBSCompliance!$D$2:$D$455,  "*910*", HCBSCompliance!$FA$2:$FA$455,"*yes*", HCBSCompliance!$G$2:$G$455, "*Completed*") + COUNTIFS( HCBSCompliance!$I$2:$I$455, $A110, HCBSCompliance!$D$2:$D$455,  "*920*", HCBSCompliance!$FA$2:$FA$455,"*yes*", HCBSCompliance!$G$2:$G$455, "*Completed*") + COUNTIFS( HCBSCompliance!$I$2:$I$455, $A110, HCBSCompliance!$D$2:$D$455,  "096", HCBSCompliance!$FA$2:$FA$455,"*yes*", HCBSCompliance!$G$2:$G$455, "*Submitted*") + COUNTIFS( HCBSCompliance!$I$2:$I$455, $A110, HCBSCompliance!$D$2:$D$455,  "*113*", HCBSCompliance!$FA$2:$FA$455,"*yes*", HCBSCompliance!$G$2:$G$455, "*Submitted*") + COUNTIFS( HCBSCompliance!$I$2:$I$455, $A110, HCBSCompliance!$D$2:$D$455,  "*904*", HCBSCompliance!$FA$2:$FA$455,"*yes*", HCBSCompliance!$G$2:$G$455, "*Submitted*") + COUNTIFS( HCBSCompliance!$I$2:$I$455, $A110, HCBSCompliance!$D$2:$D$455,  "*905*", HCBSCompliance!$FA$2:$FA$455,"*yes*", HCBSCompliance!$G$2:$G$455, "*Submitted*") + COUNTIFS( HCBSCompliance!$I$2:$I$455, $A110, HCBSCompliance!$D$2:$D$455,  "*915*", HCBSCompliance!$FA$2:$FA$455,"*yes*", HCBSCompliance!$G$2:$G$455, "*Submitted*") + COUNTIFS( HCBSCompliance!$I$2:$I$455, $A110, HCBSCompliance!$D$2:$D$455,  "*910*", HCBSCompliance!$FA$2:$FA$455,"*yes*", HCBSCompliance!$G$2:$G$455, "*Submitted*") + COUNTIFS( HCBSCompliance!$I$2:$I$455, $A110, HCBSCompliance!$D$2:$D$455,  "*920*", HCBSCompliance!$FA$2:$FA$455,"*yes*", HCBSCompliance!$G$2:$G$455, "*Submitted*")) +   (COUNTIFS(HCBSCompliance!$I$2:$I$455, $A110, HCBSCompliance!$D$2:$D$455,  "028", HCBSCompliance!$FA$2:$FA$455,"*yes*", HCBSCompliance!$G$2:$G$455, "*Completed*") + COUNTIFS(HCBSCompliance!$I$2:$I$455, $A110, HCBSCompliance!$D$2:$D$455,  "055", HCBSCompliance!$FA$2:$FA$455,"*yes*", HCBSCompliance!$G$2:$G$455, "*Completed*") + COUNTIFS(HCBSCompliance!$I$2:$I$455, $A110, HCBSCompliance!$D$2:$D$455,  "063", HCBSCompliance!$FA$2:$FA$455,"*yes*", HCBSCompliance!$G$2:$G$455, "*Completed*") + COUNTIFS(HCBSCompliance!$I$2:$I$455, $A110, HCBSCompliance!$D$2:$D$455,  "*475*", HCBSCompliance!$FA$2:$FA$455,"*yes*", HCBSCompliance!$G$2:$G$455, "*Completed*") + COUNTIFS(HCBSCompliance!$I$2:$I$455, $A110, HCBSCompliance!$D$2:$D$455,  "*505*", HCBSCompliance!$FA$2:$FA$455,"*yes*", HCBSCompliance!$G$2:$G$455, "*Completed*") + COUNTIFS(HCBSCompliance!$I$2:$I$455, $A110, HCBSCompliance!$D$2:$D$455,  "*510*", HCBSCompliance!$FA$2:$FA$455,"*yes*", HCBSCompliance!$G$2:$G$455, "*Completed*") + COUNTIFS(HCBSCompliance!$I$2:$I$455, $A110, HCBSCompliance!$D$2:$D$455,  "*515*", HCBSCompliance!$FA$2:$FA$455,"*yes*", HCBSCompliance!$G$2:$G$455, "*Completed*") + COUNTIFS(HCBSCompliance!$I$2:$I$455, $A110, HCBSCompliance!$D$2:$D$455,  "*855*", HCBSCompliance!$FA$2:$FA$455,"*yes*", HCBSCompliance!$G$2:$G$455, "*Completed*") +COUNTIFS(HCBSCompliance!$I$2:$I$455, $A110, HCBSCompliance!$D$2:$D$455,  "028", HCBSCompliance!$FA$2:$FA$455,"*yes*", HCBSCompliance!$G$2:$G$455, "*Submitted*") + COUNTIFS(HCBSCompliance!$I$2:$I$455, $A110, HCBSCompliance!$D$2:$D$455,  "055", HCBSCompliance!$FA$2:$FA$455,"*yes*", HCBSCompliance!$G$2:$G$455, "*Submitted*") + COUNTIFS(HCBSCompliance!$I$2:$I$455, $A110, HCBSCompliance!$D$2:$D$455,  "063", HCBSCompliance!$FA$2:$FA$455,"*yes*", HCBSCompliance!$G$2:$G$455, "*Submitted*") + COUNTIFS(HCBSCompliance!$I$2:$I$455, $A110, HCBSCompliance!$D$2:$D$455,  "*475*", HCBSCompliance!$FA$2:$FA$455,"*yes*", HCBSCompliance!$G$2:$G$455, "*Submitted*") + COUNTIFS(HCBSCompliance!$I$2:$I$455, $A110, HCBSCompliance!$D$2:$D$455,  "*505*", HCBSCompliance!$FA$2:$FA$455,"*yes*", HCBSCompliance!$G$2:$G$455, "*Submitted*") + COUNTIFS(HCBSCompliance!$I$2:$I$455, $A110, HCBSCompliance!$D$2:$D$455,  "*510*", HCBSCompliance!$FA$2:$FA$455,"*yes*", HCBSCompliance!$G$2:$G$455, "*Submitted*") + COUNTIFS(HCBSCompliance!$I$2:$I$455, $A110, HCBSCompliance!$D$2:$D$455,  "*515*", HCBSCompliance!$FA$2:$FA$455,"*yes*", HCBSCompliance!$G$2:$G$455, "*Submitted*") + COUNTIFS(HCBSCompliance!$I$2:$I$455, $A110, HCBSCompliance!$D$2:$D$455,  "*855*", HCBSCompliance!$FA$2:$FA$455,"*yes*", HCBSCompliance!$G$2:$G$455, "*Submitted*") )+   (COUNTIFS(HCBSCompliance!$I$2:$I$455, $A110, HCBSCompliance!$D$2:$D$455,  "*950*", HCBSCompliance!$FA$2:$FA$455,"*yes*", HCBSCompliance!$G$2:$G$455, "*Completed*") + COUNTIFS(HCBSCompliance!$I$2:$I$455, $A110, HCBSCompliance!$D$2:$D$455,  "*950*", HCBSCompliance!$FA$2:$FA$455,"*yes*", HCBSCompliance!$G$2:$G$455, "*Submitted*") )+  (COUNTIFS(HCBSCompliance!$I$2:$I$455, $A110, HCBSCompliance!$D$2:$D$455,  "*954*", HCBSCompliance!$FA$2:$FA$455,"*yes*", HCBSCompliance!$G$2:$G$455, "*Completed*") + COUNTIFS(HCBSCompliance!$I$2:$I$455, $A110, HCBSCompliance!$D$2:$D$455,  "*954*", HCBSCompliance!$FA$2:$FA$455,"*yes*", HCBSCompliance!$G$2:$G$455, "*Submitted*") )) /  $C110</f>
        <v>#DIV/0!</v>
      </c>
      <c r="G110" s="60" t="e">
        <f>((COUNTIFS(HCBSCompliance!$I$2:$I$455, $A110, HCBSCompliance!$D$2:$D$455,  "096",  HCBSCompliance!$G$2:$G$455, "*Completed*", HCBSCompliance!$FE$2:$FE$455, "TRUE") + COUNTIFS(HCBSCompliance!$I$2:$I$455, $A110, HCBSCompliance!$D$2:$D$455,  "*113*", HCBSCompliance!$G$2:$G$455, "*Completed*", HCBSCompliance!$FE$2:$FE$455, "TRUE") + COUNTIFS(HCBSCompliance!$I$2:$I$455, $A110, HCBSCompliance!$D$2:$D$455,  "*904*",  HCBSCompliance!$G$2:$G$455, "*Completed*", HCBSCompliance!$FE$2:$FE$455, "TRUE") + COUNTIFS(HCBSCompliance!$I$2:$I$455, $A110, HCBSCompliance!$D$2:$D$455,  "*905*",  HCBSCompliance!$G$2:$G$455, "*Completed*", HCBSCompliance!$FE$2:$FE$455, "TRUE") + COUNTIFS(HCBSCompliance!$I$2:$I$455, $A110, HCBSCompliance!$D$2:$D$455,  "*915*",  HCBSCompliance!$G$2:$G$455, "*Completed*", HCBSCompliance!$FE$2:$FE$455, "TRUE") + COUNTIFS(HCBSCompliance!$I$2:$I$455, $A110, HCBSCompliance!$D$2:$D$455,  "*910*", HCBSCompliance!$G$2:$G$455, "*Completed*", HCBSCompliance!$FE$2:$FE$455, "TRUE") + COUNTIFS(HCBSCompliance!$I$2:$I$455, $A110, HCBSCompliance!$D$2:$D$455,  "*920*",  HCBSCompliance!$G$2:$G$455, "*Completed*", HCBSCompliance!$FE$2:$FE$455, "TRUE") + COUNTIFS(HCBSCompliance!$I$2:$I$455, $A110, HCBSCompliance!$D$2:$D$455,  "096",  HCBSCompliance!$G$2:$G$455, "*Submitted*", HCBSCompliance!$FE$2:$FE$455, "TRUE") + COUNTIFS(HCBSCompliance!$I$2:$I$455, $A110, HCBSCompliance!$D$2:$D$455,  "*113*", HCBSCompliance!$G$2:$G$455, "*Submitted*", HCBSCompliance!$FE$2:$FE$455, "TRUE") + COUNTIFS(HCBSCompliance!$I$2:$I$455, $A110, HCBSCompliance!$D$2:$D$455,  "*904*",  HCBSCompliance!$G$2:$G$455, "*Submitted*", HCBSCompliance!$FE$2:$FE$455, "TRUE") + COUNTIFS(HCBSCompliance!$I$2:$I$455, $A110, HCBSCompliance!$D$2:$D$455,  "*905*",  HCBSCompliance!$G$2:$G$455, "*Submitted*", HCBSCompliance!$FE$2:$FE$455, "TRUE") + COUNTIFS(HCBSCompliance!$I$2:$I$455, $A110, HCBSCompliance!$D$2:$D$455,  "*915*",  HCBSCompliance!$G$2:$G$455, "*Submitted*", HCBSCompliance!$FE$2:$FE$455, "TRUE") + COUNTIFS(HCBSCompliance!$I$2:$I$455, $A110, HCBSCompliance!$D$2:$D$455,  "*910*",  HCBSCompliance!$G$2:$G$455, "*Submitted*", HCBSCompliance!$FE$2:$FE$455, "TRUE") + COUNTIFS(HCBSCompliance!$I$2:$I$455, $A110, HCBSCompliance!$D$2:$D$455,  "*920*", HCBSCompliance!$G$2:$G$455, "*Submitted*", HCBSCompliance!$FE$2:$FE$455, "TRUE"))+  (COUNTIFS(HCBSCompliance!$I$2:$I$455, $A110, HCBSCompliance!$D$2:$D$455,  "028", HCBSCompliance!$G$2:$G$455, "*Completed*", HCBSCompliance!$FE$2:$FE$455, "TRUE") + COUNTIFS(HCBSCompliance!$I$2:$I$455, $A110, HCBSCompliance!$D$2:$D$455,  "055", HCBSCompliance!$G$2:$G$455, "*Completed*", HCBSCompliance!$FE$2:$FE$455, "TRUE") + COUNTIFS(HCBSCompliance!$I$2:$I$455, $A110, HCBSCompliance!$D$2:$D$455,  "063", HCBSCompliance!$G$2:$G$455, "*Completed*", HCBSCompliance!$FE$2:$FE$455, "TRUE") + COUNTIFS(HCBSCompliance!$I$2:$I$455, $A110, HCBSCompliance!$D$2:$D$455,  "*475*", HCBSCompliance!$G$2:$G$455, "*Completed*", HCBSCompliance!$FE$2:$FE$455, "TRUE") + COUNTIFS(HCBSCompliance!$I$2:$I$455, $A110, HCBSCompliance!$D$2:$D$455,  "*505*", HCBSCompliance!$G$2:$G$455, "*Completed*", HCBSCompliance!$FE$2:$FE$455, "TRUE") + COUNTIFS(HCBSCompliance!$I$2:$I$455, $A110, HCBSCompliance!$D$2:$D$455,  "*510*", HCBSCompliance!$G$2:$G$455, "*Completed*", HCBSCompliance!$FE$2:$FE$455, "TRUE") + COUNTIFS(HCBSCompliance!$I$2:$I$455, $A110, HCBSCompliance!$D$2:$D$455,  "*515*", HCBSCompliance!$G$2:$G$455, "*Completed*", HCBSCompliance!$FE$2:$FE$455, "TRUE") + COUNTIFS(HCBSCompliance!$I$2:$I$455, $A110, HCBSCompliance!$D$2:$D$455,  "*855*", HCBSCompliance!$G$2:$G$455, "*Submitted*", HCBSCompliance!$FE$2:$FE$455, "TRUE") +COUNTIFS(HCBSCompliance!$I$2:$I$455, $A110, HCBSCompliance!$D$2:$D$455,  "028", HCBSCompliance!$G$2:$G$455, "*Submitted*", HCBSCompliance!$FE$2:$FE$455, "TRUE") + COUNTIFS(HCBSCompliance!$I$2:$I$455, $A110, HCBSCompliance!$D$2:$D$455,  "055", HCBSCompliance!$G$2:$G$455, "*Submitted*", HCBSCompliance!$FE$2:$FE$455, "TRUE") + COUNTIFS(HCBSCompliance!$I$2:$I$455, $A110, HCBSCompliance!$D$2:$D$455,  "063", HCBSCompliance!$G$2:$G$455, "*Submitted*", HCBSCompliance!$FE$2:$FE$455, "TRUE") + COUNTIFS(HCBSCompliance!$I$2:$I$455, $A110, HCBSCompliance!$D$2:$D$455,  "*475*", HCBSCompliance!$G$2:$G$455, "*Submitted*", HCBSCompliance!$FE$2:$FE$455, "TRUE") + COUNTIFS(HCBSCompliance!$I$2:$I$455, $A110, HCBSCompliance!$D$2:$D$455,  "*505*", HCBSCompliance!$G$2:$G$455, "*Submitted*", HCBSCompliance!$FE$2:$FE$455, "TRUE") + COUNTIFS(HCBSCompliance!$I$2:$I$455, $A110, HCBSCompliance!$D$2:$D$455,  "*510*", HCBSCompliance!$G$2:$G$455, "*Submitted*", HCBSCompliance!$FE$2:$FE$455, "TRUE") + COUNTIFS(HCBSCompliance!$I$2:$I$455, $A110, HCBSCompliance!$D$2:$D$455,  "*515*", HCBSCompliance!$G$2:$G$455, "*Submitted*", HCBSCompliance!$FE$2:$FE$455, "TRUE") + COUNTIFS(HCBSCompliance!$I$2:$I$455, $A110, HCBSCompliance!$D$2:$D$455,  "*855*", HCBSCompliance!$G$2:$G$455, "*Submitted*", HCBSCompliance!$FE$2:$FE$455, "TRUE"))+  (COUNTIFS(HCBSCompliance!$I$2:$I$455, $A110, HCBSCompliance!$D$2:$D$455,  "*950*", HCBSCompliance!$G$2:$G$455, "*Completed*", HCBSCompliance!$FE$2:$FE$455, "TRUE") + COUNTIFS(HCBSCompliance!$I$2:$I$455, $A110, HCBSCompliance!$D$2:$D$455,  "*950*", HCBSCompliance!$G$2:$G$455, "*Submitted*", HCBSCompliance!$FE$2:$FE$455, "TRUE"))+  (COUNTIFS(HCBSCompliance!$I$2:$I$455, $A110, HCBSCompliance!$D$2:$D$455,  "*954*", HCBSCompliance!$G$2:$G$455, "*Completed*", HCBSCompliance!$FE$2:$FE$455, "TRUE") + COUNTIFS(HCBSCompliance!$I$2:$I$455, $A110, HCBSCompliance!$D$2:$D$455,  "*954*", HCBSCompliance!$G$2:$G$455, "*Submitted*", HCBSCompliance!$FE$2:$FE$455, "TRUE")))    /  $C110</f>
        <v>#DIV/0!</v>
      </c>
      <c r="H110" s="89"/>
    </row>
    <row r="111" spans="1:13" hidden="1" x14ac:dyDescent="0.2">
      <c r="A111" s="54" t="s">
        <v>288</v>
      </c>
      <c r="B111" s="55">
        <f t="shared" si="5"/>
        <v>0</v>
      </c>
      <c r="C111" s="55">
        <f t="shared" si="5"/>
        <v>0</v>
      </c>
      <c r="D111" s="56" t="str">
        <f t="shared" si="6"/>
        <v>n/a</v>
      </c>
      <c r="E111" s="56" t="e">
        <f>((COUNTIFS(HCBSCompliance!$I$2:$I$455, $A111, HCBSCompliance!$D$2:$D$455,  "096", HCBSCompliance!$FA$2:$FA$455,"*no*", HCBSCompliance!$G$2:$G$455, "*Completed*") + COUNTIFS( HCBSCompliance!$I$2:$I$455, $A111, HCBSCompliance!$D$2:$D$455,  "*113*", HCBSCompliance!$FA$2:$FA$455,"*no*", HCBSCompliance!$G$2:$G$455, "*Completed*") + COUNTIFS( HCBSCompliance!$I$2:$I$455, $A111, HCBSCompliance!$D$2:$D$455,  "*904*", HCBSCompliance!$FA$2:$FA$455,"*no*", HCBSCompliance!$G$2:$G$455, "*Completed*") + COUNTIFS( HCBSCompliance!$I$2:$I$455, $A111, HCBSCompliance!$D$2:$D$455,  "*905*", HCBSCompliance!$FA$2:$FA$455,"*no*", HCBSCompliance!$G$2:$G$455, "*Completed*") + COUNTIFS( HCBSCompliance!$I$2:$I$455, $A111, HCBSCompliance!$D$2:$D$455,  "*915*", HCBSCompliance!$FA$2:$FA$455,"*no*", HCBSCompliance!$G$2:$G$455, "*Completed*") + COUNTIFS( HCBSCompliance!$I$2:$I$455, $A111, HCBSCompliance!$D$2:$D$455,  "*910*", HCBSCompliance!$FA$2:$FA$455,"*no*", HCBSCompliance!$G$2:$G$455, "*Completed*") + COUNTIFS( HCBSCompliance!$I$2:$I$455, $A111, HCBSCompliance!$D$2:$D$455,  "*920*", HCBSCompliance!$FA$2:$FA$455,"*no*", HCBSCompliance!$G$2:$G$455, "*Completed*") + COUNTIFS( HCBSCompliance!$I$2:$I$455, $A111, HCBSCompliance!$D$2:$D$455,  "096", HCBSCompliance!$FA$2:$FA$455,"*no*", HCBSCompliance!$G$2:$G$455, "*Submitted*") + COUNTIFS( HCBSCompliance!$I$2:$I$455, $A111, HCBSCompliance!$D$2:$D$455,  "*113*", HCBSCompliance!$FA$2:$FA$455,"*no*", HCBSCompliance!$G$2:$G$455, "*Submitted*") + COUNTIFS( HCBSCompliance!$I$2:$I$455, $A111, HCBSCompliance!$D$2:$D$455,  "*904*", HCBSCompliance!$FA$2:$FA$455,"*no*", HCBSCompliance!$G$2:$G$455, "*Submitted*") + COUNTIFS( HCBSCompliance!$I$2:$I$455, $A111, HCBSCompliance!$D$2:$D$455,  "*905*", HCBSCompliance!$FA$2:$FA$455,"*no*", HCBSCompliance!$G$2:$G$455, "*Submitted*") + COUNTIFS( HCBSCompliance!$I$2:$I$455, $A111, HCBSCompliance!$D$2:$D$455,  "*915*", HCBSCompliance!$FA$2:$FA$455,"*no*", HCBSCompliance!$G$2:$G$455, "*Submitted*") + COUNTIFS( HCBSCompliance!$I$2:$I$455, $A111, HCBSCompliance!$D$2:$D$455,  "*910*", HCBSCompliance!$FA$2:$FA$455,"*no*", HCBSCompliance!$G$2:$G$455, "*Submitted*") + COUNTIFS( HCBSCompliance!$I$2:$I$455, $A111, HCBSCompliance!$D$2:$D$455,  "*920*", HCBSCompliance!$FA$2:$FA$455,"*no*", HCBSCompliance!$G$2:$G$455, "*Submitted*")) +   (COUNTIFS(HCBSCompliance!$I$2:$I$455, $A111, HCBSCompliance!$D$2:$D$455,  "028", HCBSCompliance!$FA$2:$FA$455,"*no*", HCBSCompliance!$G$2:$G$455, "*Completed*") + COUNTIFS(HCBSCompliance!$I$2:$I$455, $A111, HCBSCompliance!$D$2:$D$455,  "055", HCBSCompliance!$FA$2:$FA$455,"*no*", HCBSCompliance!$G$2:$G$455, "*Completed*") + COUNTIFS(HCBSCompliance!$I$2:$I$455, $A111, HCBSCompliance!$D$2:$D$455,  "063", HCBSCompliance!$FA$2:$FA$455,"*no*", HCBSCompliance!$G$2:$G$455, "*Completed*") + COUNTIFS(HCBSCompliance!$I$2:$I$455, $A111, HCBSCompliance!$D$2:$D$455,  "*475*", HCBSCompliance!$FA$2:$FA$455,"*no*", HCBSCompliance!$G$2:$G$455, "*Completed*") + COUNTIFS(HCBSCompliance!$I$2:$I$455, $A111, HCBSCompliance!$D$2:$D$455,  "*505*", HCBSCompliance!$FA$2:$FA$455,"*no*", HCBSCompliance!$G$2:$G$455, "*Completed*") + COUNTIFS(HCBSCompliance!$I$2:$I$455, $A111, HCBSCompliance!$D$2:$D$455,  "*510*", HCBSCompliance!$FA$2:$FA$455,"*no*", HCBSCompliance!$G$2:$G$455, "*Completed*") + COUNTIFS(HCBSCompliance!$I$2:$I$455, $A111, HCBSCompliance!$D$2:$D$455,  "*515*", HCBSCompliance!$FA$2:$FA$455,"*no*", HCBSCompliance!$G$2:$G$455, "*Completed*") + COUNTIFS(HCBSCompliance!$I$2:$I$455, $A111, HCBSCompliance!$D$2:$D$455,  "*855*", HCBSCompliance!$FA$2:$FA$455,"*no*", HCBSCompliance!$G$2:$G$455, "*Completed*") +COUNTIFS(HCBSCompliance!$I$2:$I$455, $A111, HCBSCompliance!$D$2:$D$455,  "028", HCBSCompliance!$FA$2:$FA$455,"*no*", HCBSCompliance!$G$2:$G$455, "*Submitted*") + COUNTIFS(HCBSCompliance!$I$2:$I$455, $A111, HCBSCompliance!$D$2:$D$455,  "055", HCBSCompliance!$FA$2:$FA$455,"*no*", HCBSCompliance!$G$2:$G$455, "*Submitted*") + COUNTIFS(HCBSCompliance!$I$2:$I$455, $A111, HCBSCompliance!$D$2:$D$455,  "063", HCBSCompliance!$FA$2:$FA$455,"*no*", HCBSCompliance!$G$2:$G$455, "*Submitted*") + COUNTIFS(HCBSCompliance!$I$2:$I$455, $A111, HCBSCompliance!$D$2:$D$455,  "*475*", HCBSCompliance!$FA$2:$FA$455,"*no*", HCBSCompliance!$G$2:$G$455, "*Submitted*") + COUNTIFS(HCBSCompliance!$I$2:$I$455, $A111, HCBSCompliance!$D$2:$D$455,  "*505*", HCBSCompliance!$FA$2:$FA$455,"*no*", HCBSCompliance!$G$2:$G$455, "*Submitted*") + COUNTIFS(HCBSCompliance!$I$2:$I$455, $A111, HCBSCompliance!$D$2:$D$455,  "*510*", HCBSCompliance!$FA$2:$FA$455,"*no*", HCBSCompliance!$G$2:$G$455, "*Submitted*") + COUNTIFS(HCBSCompliance!$I$2:$I$455, $A111, HCBSCompliance!$D$2:$D$455,  "*515*", HCBSCompliance!$FA$2:$FA$455,"*no*", HCBSCompliance!$G$2:$G$455, "*Submitted*") + COUNTIFS(HCBSCompliance!$I$2:$I$455, $A111, HCBSCompliance!$D$2:$D$455,  "*855*", HCBSCompliance!$FA$2:$FA$455,"*no*", HCBSCompliance!$G$2:$G$455, "*Submitted*") )+   (COUNTIFS(HCBSCompliance!$I$2:$I$455, $A111, HCBSCompliance!$D$2:$D$455,  "*950*", HCBSCompliance!$FA$2:$FA$455,"*no*", HCBSCompliance!$G$2:$G$455, "*Completed*") + COUNTIFS(HCBSCompliance!$I$2:$I$455, $A111, HCBSCompliance!$D$2:$D$455,  "*950*", HCBSCompliance!$FA$2:$FA$455,"*no*", HCBSCompliance!$G$2:$G$455, "*Submitted*") )+  (COUNTIFS(HCBSCompliance!$I$2:$I$455, $A111, HCBSCompliance!$D$2:$D$455,  "*954*", HCBSCompliance!$FA$2:$FA$455,"*no*", HCBSCompliance!$G$2:$G$455, "*Completed*") + COUNTIFS(HCBSCompliance!$I$2:$I$455, $A111, HCBSCompliance!$D$2:$D$455,  "*954*", HCBSCompliance!$FA$2:$FA$455,"*no*", HCBSCompliance!$G$2:$G$455, "*Submitted*") )) /  $C111</f>
        <v>#DIV/0!</v>
      </c>
      <c r="F111" s="56" t="e">
        <f>((COUNTIFS(HCBSCompliance!$I$2:$I$455, $A111, HCBSCompliance!$D$2:$D$455,  "096", HCBSCompliance!$FA$2:$FA$455,"*yes*", HCBSCompliance!$G$2:$G$455, "*Completed*") + COUNTIFS( HCBSCompliance!$I$2:$I$455, $A111, HCBSCompliance!$D$2:$D$455,  "*113*", HCBSCompliance!$FA$2:$FA$455,"*yes*", HCBSCompliance!$G$2:$G$455, "*Completed*") + COUNTIFS( HCBSCompliance!$I$2:$I$455, $A111, HCBSCompliance!$D$2:$D$455,  "*904*", HCBSCompliance!$FA$2:$FA$455,"*yes*", HCBSCompliance!$G$2:$G$455, "*Completed*") + COUNTIFS( HCBSCompliance!$I$2:$I$455, $A111, HCBSCompliance!$D$2:$D$455,  "*905*", HCBSCompliance!$FA$2:$FA$455,"*yes*", HCBSCompliance!$G$2:$G$455, "*Completed*") + COUNTIFS( HCBSCompliance!$I$2:$I$455, $A111, HCBSCompliance!$D$2:$D$455,  "*915*", HCBSCompliance!$FA$2:$FA$455,"*yes*", HCBSCompliance!$G$2:$G$455, "*Completed*") + COUNTIFS( HCBSCompliance!$I$2:$I$455, $A111, HCBSCompliance!$D$2:$D$455,  "*910*", HCBSCompliance!$FA$2:$FA$455,"*yes*", HCBSCompliance!$G$2:$G$455, "*Completed*") + COUNTIFS( HCBSCompliance!$I$2:$I$455, $A111, HCBSCompliance!$D$2:$D$455,  "*920*", HCBSCompliance!$FA$2:$FA$455,"*yes*", HCBSCompliance!$G$2:$G$455, "*Completed*") + COUNTIFS( HCBSCompliance!$I$2:$I$455, $A111, HCBSCompliance!$D$2:$D$455,  "096", HCBSCompliance!$FA$2:$FA$455,"*yes*", HCBSCompliance!$G$2:$G$455, "*Submitted*") + COUNTIFS( HCBSCompliance!$I$2:$I$455, $A111, HCBSCompliance!$D$2:$D$455,  "*113*", HCBSCompliance!$FA$2:$FA$455,"*yes*", HCBSCompliance!$G$2:$G$455, "*Submitted*") + COUNTIFS( HCBSCompliance!$I$2:$I$455, $A111, HCBSCompliance!$D$2:$D$455,  "*904*", HCBSCompliance!$FA$2:$FA$455,"*yes*", HCBSCompliance!$G$2:$G$455, "*Submitted*") + COUNTIFS( HCBSCompliance!$I$2:$I$455, $A111, HCBSCompliance!$D$2:$D$455,  "*905*", HCBSCompliance!$FA$2:$FA$455,"*yes*", HCBSCompliance!$G$2:$G$455, "*Submitted*") + COUNTIFS( HCBSCompliance!$I$2:$I$455, $A111, HCBSCompliance!$D$2:$D$455,  "*915*", HCBSCompliance!$FA$2:$FA$455,"*yes*", HCBSCompliance!$G$2:$G$455, "*Submitted*") + COUNTIFS( HCBSCompliance!$I$2:$I$455, $A111, HCBSCompliance!$D$2:$D$455,  "*910*", HCBSCompliance!$FA$2:$FA$455,"*yes*", HCBSCompliance!$G$2:$G$455, "*Submitted*") + COUNTIFS( HCBSCompliance!$I$2:$I$455, $A111, HCBSCompliance!$D$2:$D$455,  "*920*", HCBSCompliance!$FA$2:$FA$455,"*yes*", HCBSCompliance!$G$2:$G$455, "*Submitted*")) +   (COUNTIFS(HCBSCompliance!$I$2:$I$455, $A111, HCBSCompliance!$D$2:$D$455,  "028", HCBSCompliance!$FA$2:$FA$455,"*yes*", HCBSCompliance!$G$2:$G$455, "*Completed*") + COUNTIFS(HCBSCompliance!$I$2:$I$455, $A111, HCBSCompliance!$D$2:$D$455,  "055", HCBSCompliance!$FA$2:$FA$455,"*yes*", HCBSCompliance!$G$2:$G$455, "*Completed*") + COUNTIFS(HCBSCompliance!$I$2:$I$455, $A111, HCBSCompliance!$D$2:$D$455,  "063", HCBSCompliance!$FA$2:$FA$455,"*yes*", HCBSCompliance!$G$2:$G$455, "*Completed*") + COUNTIFS(HCBSCompliance!$I$2:$I$455, $A111, HCBSCompliance!$D$2:$D$455,  "*475*", HCBSCompliance!$FA$2:$FA$455,"*yes*", HCBSCompliance!$G$2:$G$455, "*Completed*") + COUNTIFS(HCBSCompliance!$I$2:$I$455, $A111, HCBSCompliance!$D$2:$D$455,  "*505*", HCBSCompliance!$FA$2:$FA$455,"*yes*", HCBSCompliance!$G$2:$G$455, "*Completed*") + COUNTIFS(HCBSCompliance!$I$2:$I$455, $A111, HCBSCompliance!$D$2:$D$455,  "*510*", HCBSCompliance!$FA$2:$FA$455,"*yes*", HCBSCompliance!$G$2:$G$455, "*Completed*") + COUNTIFS(HCBSCompliance!$I$2:$I$455, $A111, HCBSCompliance!$D$2:$D$455,  "*515*", HCBSCompliance!$FA$2:$FA$455,"*yes*", HCBSCompliance!$G$2:$G$455, "*Completed*") + COUNTIFS(HCBSCompliance!$I$2:$I$455, $A111, HCBSCompliance!$D$2:$D$455,  "*855*", HCBSCompliance!$FA$2:$FA$455,"*yes*", HCBSCompliance!$G$2:$G$455, "*Completed*") +COUNTIFS(HCBSCompliance!$I$2:$I$455, $A111, HCBSCompliance!$D$2:$D$455,  "028", HCBSCompliance!$FA$2:$FA$455,"*yes*", HCBSCompliance!$G$2:$G$455, "*Submitted*") + COUNTIFS(HCBSCompliance!$I$2:$I$455, $A111, HCBSCompliance!$D$2:$D$455,  "055", HCBSCompliance!$FA$2:$FA$455,"*yes*", HCBSCompliance!$G$2:$G$455, "*Submitted*") + COUNTIFS(HCBSCompliance!$I$2:$I$455, $A111, HCBSCompliance!$D$2:$D$455,  "063", HCBSCompliance!$FA$2:$FA$455,"*yes*", HCBSCompliance!$G$2:$G$455, "*Submitted*") + COUNTIFS(HCBSCompliance!$I$2:$I$455, $A111, HCBSCompliance!$D$2:$D$455,  "*475*", HCBSCompliance!$FA$2:$FA$455,"*yes*", HCBSCompliance!$G$2:$G$455, "*Submitted*") + COUNTIFS(HCBSCompliance!$I$2:$I$455, $A111, HCBSCompliance!$D$2:$D$455,  "*505*", HCBSCompliance!$FA$2:$FA$455,"*yes*", HCBSCompliance!$G$2:$G$455, "*Submitted*") + COUNTIFS(HCBSCompliance!$I$2:$I$455, $A111, HCBSCompliance!$D$2:$D$455,  "*510*", HCBSCompliance!$FA$2:$FA$455,"*yes*", HCBSCompliance!$G$2:$G$455, "*Submitted*") + COUNTIFS(HCBSCompliance!$I$2:$I$455, $A111, HCBSCompliance!$D$2:$D$455,  "*515*", HCBSCompliance!$FA$2:$FA$455,"*yes*", HCBSCompliance!$G$2:$G$455, "*Submitted*") + COUNTIFS(HCBSCompliance!$I$2:$I$455, $A111, HCBSCompliance!$D$2:$D$455,  "*855*", HCBSCompliance!$FA$2:$FA$455,"*yes*", HCBSCompliance!$G$2:$G$455, "*Submitted*") )+   (COUNTIFS(HCBSCompliance!$I$2:$I$455, $A111, HCBSCompliance!$D$2:$D$455,  "*950*", HCBSCompliance!$FA$2:$FA$455,"*yes*", HCBSCompliance!$G$2:$G$455, "*Completed*") + COUNTIFS(HCBSCompliance!$I$2:$I$455, $A111, HCBSCompliance!$D$2:$D$455,  "*950*", HCBSCompliance!$FA$2:$FA$455,"*yes*", HCBSCompliance!$G$2:$G$455, "*Submitted*") )+  (COUNTIFS(HCBSCompliance!$I$2:$I$455, $A111, HCBSCompliance!$D$2:$D$455,  "*954*", HCBSCompliance!$FA$2:$FA$455,"*yes*", HCBSCompliance!$G$2:$G$455, "*Completed*") + COUNTIFS(HCBSCompliance!$I$2:$I$455, $A111, HCBSCompliance!$D$2:$D$455,  "*954*", HCBSCompliance!$FA$2:$FA$455,"*yes*", HCBSCompliance!$G$2:$G$455, "*Submitted*") )) /  $C111</f>
        <v>#DIV/0!</v>
      </c>
      <c r="G111" s="60" t="e">
        <f>((COUNTIFS(HCBSCompliance!$I$2:$I$455, $A111, HCBSCompliance!$D$2:$D$455,  "096",  HCBSCompliance!$G$2:$G$455, "*Completed*", HCBSCompliance!$FE$2:$FE$455, "TRUE") + COUNTIFS(HCBSCompliance!$I$2:$I$455, $A111, HCBSCompliance!$D$2:$D$455,  "*113*", HCBSCompliance!$G$2:$G$455, "*Completed*", HCBSCompliance!$FE$2:$FE$455, "TRUE") + COUNTIFS(HCBSCompliance!$I$2:$I$455, $A111, HCBSCompliance!$D$2:$D$455,  "*904*",  HCBSCompliance!$G$2:$G$455, "*Completed*", HCBSCompliance!$FE$2:$FE$455, "TRUE") + COUNTIFS(HCBSCompliance!$I$2:$I$455, $A111, HCBSCompliance!$D$2:$D$455,  "*905*",  HCBSCompliance!$G$2:$G$455, "*Completed*", HCBSCompliance!$FE$2:$FE$455, "TRUE") + COUNTIFS(HCBSCompliance!$I$2:$I$455, $A111, HCBSCompliance!$D$2:$D$455,  "*915*",  HCBSCompliance!$G$2:$G$455, "*Completed*", HCBSCompliance!$FE$2:$FE$455, "TRUE") + COUNTIFS(HCBSCompliance!$I$2:$I$455, $A111, HCBSCompliance!$D$2:$D$455,  "*910*", HCBSCompliance!$G$2:$G$455, "*Completed*", HCBSCompliance!$FE$2:$FE$455, "TRUE") + COUNTIFS(HCBSCompliance!$I$2:$I$455, $A111, HCBSCompliance!$D$2:$D$455,  "*920*",  HCBSCompliance!$G$2:$G$455, "*Completed*", HCBSCompliance!$FE$2:$FE$455, "TRUE") + COUNTIFS(HCBSCompliance!$I$2:$I$455, $A111, HCBSCompliance!$D$2:$D$455,  "096",  HCBSCompliance!$G$2:$G$455, "*Submitted*", HCBSCompliance!$FE$2:$FE$455, "TRUE") + COUNTIFS(HCBSCompliance!$I$2:$I$455, $A111, HCBSCompliance!$D$2:$D$455,  "*113*", HCBSCompliance!$G$2:$G$455, "*Submitted*", HCBSCompliance!$FE$2:$FE$455, "TRUE") + COUNTIFS(HCBSCompliance!$I$2:$I$455, $A111, HCBSCompliance!$D$2:$D$455,  "*904*",  HCBSCompliance!$G$2:$G$455, "*Submitted*", HCBSCompliance!$FE$2:$FE$455, "TRUE") + COUNTIFS(HCBSCompliance!$I$2:$I$455, $A111, HCBSCompliance!$D$2:$D$455,  "*905*",  HCBSCompliance!$G$2:$G$455, "*Submitted*", HCBSCompliance!$FE$2:$FE$455, "TRUE") + COUNTIFS(HCBSCompliance!$I$2:$I$455, $A111, HCBSCompliance!$D$2:$D$455,  "*915*",  HCBSCompliance!$G$2:$G$455, "*Submitted*", HCBSCompliance!$FE$2:$FE$455, "TRUE") + COUNTIFS(HCBSCompliance!$I$2:$I$455, $A111, HCBSCompliance!$D$2:$D$455,  "*910*",  HCBSCompliance!$G$2:$G$455, "*Submitted*", HCBSCompliance!$FE$2:$FE$455, "TRUE") + COUNTIFS(HCBSCompliance!$I$2:$I$455, $A111, HCBSCompliance!$D$2:$D$455,  "*920*", HCBSCompliance!$G$2:$G$455, "*Submitted*", HCBSCompliance!$FE$2:$FE$455, "TRUE"))+  (COUNTIFS(HCBSCompliance!$I$2:$I$455, $A111, HCBSCompliance!$D$2:$D$455,  "028", HCBSCompliance!$G$2:$G$455, "*Completed*", HCBSCompliance!$FE$2:$FE$455, "TRUE") + COUNTIFS(HCBSCompliance!$I$2:$I$455, $A111, HCBSCompliance!$D$2:$D$455,  "055", HCBSCompliance!$G$2:$G$455, "*Completed*", HCBSCompliance!$FE$2:$FE$455, "TRUE") + COUNTIFS(HCBSCompliance!$I$2:$I$455, $A111, HCBSCompliance!$D$2:$D$455,  "063", HCBSCompliance!$G$2:$G$455, "*Completed*", HCBSCompliance!$FE$2:$FE$455, "TRUE") + COUNTIFS(HCBSCompliance!$I$2:$I$455, $A111, HCBSCompliance!$D$2:$D$455,  "*475*", HCBSCompliance!$G$2:$G$455, "*Completed*", HCBSCompliance!$FE$2:$FE$455, "TRUE") + COUNTIFS(HCBSCompliance!$I$2:$I$455, $A111, HCBSCompliance!$D$2:$D$455,  "*505*", HCBSCompliance!$G$2:$G$455, "*Completed*", HCBSCompliance!$FE$2:$FE$455, "TRUE") + COUNTIFS(HCBSCompliance!$I$2:$I$455, $A111, HCBSCompliance!$D$2:$D$455,  "*510*", HCBSCompliance!$G$2:$G$455, "*Completed*", HCBSCompliance!$FE$2:$FE$455, "TRUE") + COUNTIFS(HCBSCompliance!$I$2:$I$455, $A111, HCBSCompliance!$D$2:$D$455,  "*515*", HCBSCompliance!$G$2:$G$455, "*Completed*", HCBSCompliance!$FE$2:$FE$455, "TRUE") + COUNTIFS(HCBSCompliance!$I$2:$I$455, $A111, HCBSCompliance!$D$2:$D$455,  "*855*", HCBSCompliance!$G$2:$G$455, "*Submitted*", HCBSCompliance!$FE$2:$FE$455, "TRUE") +COUNTIFS(HCBSCompliance!$I$2:$I$455, $A111, HCBSCompliance!$D$2:$D$455,  "028", HCBSCompliance!$G$2:$G$455, "*Submitted*", HCBSCompliance!$FE$2:$FE$455, "TRUE") + COUNTIFS(HCBSCompliance!$I$2:$I$455, $A111, HCBSCompliance!$D$2:$D$455,  "055", HCBSCompliance!$G$2:$G$455, "*Submitted*", HCBSCompliance!$FE$2:$FE$455, "TRUE") + COUNTIFS(HCBSCompliance!$I$2:$I$455, $A111, HCBSCompliance!$D$2:$D$455,  "063", HCBSCompliance!$G$2:$G$455, "*Submitted*", HCBSCompliance!$FE$2:$FE$455, "TRUE") + COUNTIFS(HCBSCompliance!$I$2:$I$455, $A111, HCBSCompliance!$D$2:$D$455,  "*475*", HCBSCompliance!$G$2:$G$455, "*Submitted*", HCBSCompliance!$FE$2:$FE$455, "TRUE") + COUNTIFS(HCBSCompliance!$I$2:$I$455, $A111, HCBSCompliance!$D$2:$D$455,  "*505*", HCBSCompliance!$G$2:$G$455, "*Submitted*", HCBSCompliance!$FE$2:$FE$455, "TRUE") + COUNTIFS(HCBSCompliance!$I$2:$I$455, $A111, HCBSCompliance!$D$2:$D$455,  "*510*", HCBSCompliance!$G$2:$G$455, "*Submitted*", HCBSCompliance!$FE$2:$FE$455, "TRUE") + COUNTIFS(HCBSCompliance!$I$2:$I$455, $A111, HCBSCompliance!$D$2:$D$455,  "*515*", HCBSCompliance!$G$2:$G$455, "*Submitted*", HCBSCompliance!$FE$2:$FE$455, "TRUE") + COUNTIFS(HCBSCompliance!$I$2:$I$455, $A111, HCBSCompliance!$D$2:$D$455,  "*855*", HCBSCompliance!$G$2:$G$455, "*Submitted*", HCBSCompliance!$FE$2:$FE$455, "TRUE"))+  (COUNTIFS(HCBSCompliance!$I$2:$I$455, $A111, HCBSCompliance!$D$2:$D$455,  "*950*", HCBSCompliance!$G$2:$G$455, "*Completed*", HCBSCompliance!$FE$2:$FE$455, "TRUE") + COUNTIFS(HCBSCompliance!$I$2:$I$455, $A111, HCBSCompliance!$D$2:$D$455,  "*950*", HCBSCompliance!$G$2:$G$455, "*Submitted*", HCBSCompliance!$FE$2:$FE$455, "TRUE"))+  (COUNTIFS(HCBSCompliance!$I$2:$I$455, $A111, HCBSCompliance!$D$2:$D$455,  "*954*", HCBSCompliance!$G$2:$G$455, "*Completed*", HCBSCompliance!$FE$2:$FE$455, "TRUE") + COUNTIFS(HCBSCompliance!$I$2:$I$455, $A111, HCBSCompliance!$D$2:$D$455,  "*954*", HCBSCompliance!$G$2:$G$455, "*Submitted*", HCBSCompliance!$FE$2:$FE$455, "TRUE")))    /  $C111</f>
        <v>#DIV/0!</v>
      </c>
      <c r="H111" s="89"/>
    </row>
    <row r="112" spans="1:13" hidden="1" x14ac:dyDescent="0.2">
      <c r="A112" s="54" t="s">
        <v>512</v>
      </c>
      <c r="B112" s="55">
        <f t="shared" si="5"/>
        <v>0</v>
      </c>
      <c r="C112" s="55">
        <f t="shared" si="5"/>
        <v>0</v>
      </c>
      <c r="D112" s="56" t="str">
        <f t="shared" si="6"/>
        <v>n/a</v>
      </c>
      <c r="E112" s="56" t="e">
        <f>((COUNTIFS(HCBSCompliance!$I$2:$I$455, $A112, HCBSCompliance!$D$2:$D$455,  "096", HCBSCompliance!$FA$2:$FA$455,"*no*", HCBSCompliance!$G$2:$G$455, "*Completed*") + COUNTIFS( HCBSCompliance!$I$2:$I$455, $A112, HCBSCompliance!$D$2:$D$455,  "*113*", HCBSCompliance!$FA$2:$FA$455,"*no*", HCBSCompliance!$G$2:$G$455, "*Completed*") + COUNTIFS( HCBSCompliance!$I$2:$I$455, $A112, HCBSCompliance!$D$2:$D$455,  "*904*", HCBSCompliance!$FA$2:$FA$455,"*no*", HCBSCompliance!$G$2:$G$455, "*Completed*") + COUNTIFS( HCBSCompliance!$I$2:$I$455, $A112, HCBSCompliance!$D$2:$D$455,  "*905*", HCBSCompliance!$FA$2:$FA$455,"*no*", HCBSCompliance!$G$2:$G$455, "*Completed*") + COUNTIFS( HCBSCompliance!$I$2:$I$455, $A112, HCBSCompliance!$D$2:$D$455,  "*915*", HCBSCompliance!$FA$2:$FA$455,"*no*", HCBSCompliance!$G$2:$G$455, "*Completed*") + COUNTIFS( HCBSCompliance!$I$2:$I$455, $A112, HCBSCompliance!$D$2:$D$455,  "*910*", HCBSCompliance!$FA$2:$FA$455,"*no*", HCBSCompliance!$G$2:$G$455, "*Completed*") + COUNTIFS( HCBSCompliance!$I$2:$I$455, $A112, HCBSCompliance!$D$2:$D$455,  "*920*", HCBSCompliance!$FA$2:$FA$455,"*no*", HCBSCompliance!$G$2:$G$455, "*Completed*") + COUNTIFS( HCBSCompliance!$I$2:$I$455, $A112, HCBSCompliance!$D$2:$D$455,  "096", HCBSCompliance!$FA$2:$FA$455,"*no*", HCBSCompliance!$G$2:$G$455, "*Submitted*") + COUNTIFS( HCBSCompliance!$I$2:$I$455, $A112, HCBSCompliance!$D$2:$D$455,  "*113*", HCBSCompliance!$FA$2:$FA$455,"*no*", HCBSCompliance!$G$2:$G$455, "*Submitted*") + COUNTIFS( HCBSCompliance!$I$2:$I$455, $A112, HCBSCompliance!$D$2:$D$455,  "*904*", HCBSCompliance!$FA$2:$FA$455,"*no*", HCBSCompliance!$G$2:$G$455, "*Submitted*") + COUNTIFS( HCBSCompliance!$I$2:$I$455, $A112, HCBSCompliance!$D$2:$D$455,  "*905*", HCBSCompliance!$FA$2:$FA$455,"*no*", HCBSCompliance!$G$2:$G$455, "*Submitted*") + COUNTIFS( HCBSCompliance!$I$2:$I$455, $A112, HCBSCompliance!$D$2:$D$455,  "*915*", HCBSCompliance!$FA$2:$FA$455,"*no*", HCBSCompliance!$G$2:$G$455, "*Submitted*") + COUNTIFS( HCBSCompliance!$I$2:$I$455, $A112, HCBSCompliance!$D$2:$D$455,  "*910*", HCBSCompliance!$FA$2:$FA$455,"*no*", HCBSCompliance!$G$2:$G$455, "*Submitted*") + COUNTIFS( HCBSCompliance!$I$2:$I$455, $A112, HCBSCompliance!$D$2:$D$455,  "*920*", HCBSCompliance!$FA$2:$FA$455,"*no*", HCBSCompliance!$G$2:$G$455, "*Submitted*")) +   (COUNTIFS(HCBSCompliance!$I$2:$I$455, $A112, HCBSCompliance!$D$2:$D$455,  "028", HCBSCompliance!$FA$2:$FA$455,"*no*", HCBSCompliance!$G$2:$G$455, "*Completed*") + COUNTIFS(HCBSCompliance!$I$2:$I$455, $A112, HCBSCompliance!$D$2:$D$455,  "055", HCBSCompliance!$FA$2:$FA$455,"*no*", HCBSCompliance!$G$2:$G$455, "*Completed*") + COUNTIFS(HCBSCompliance!$I$2:$I$455, $A112, HCBSCompliance!$D$2:$D$455,  "063", HCBSCompliance!$FA$2:$FA$455,"*no*", HCBSCompliance!$G$2:$G$455, "*Completed*") + COUNTIFS(HCBSCompliance!$I$2:$I$455, $A112, HCBSCompliance!$D$2:$D$455,  "*475*", HCBSCompliance!$FA$2:$FA$455,"*no*", HCBSCompliance!$G$2:$G$455, "*Completed*") + COUNTIFS(HCBSCompliance!$I$2:$I$455, $A112, HCBSCompliance!$D$2:$D$455,  "*505*", HCBSCompliance!$FA$2:$FA$455,"*no*", HCBSCompliance!$G$2:$G$455, "*Completed*") + COUNTIFS(HCBSCompliance!$I$2:$I$455, $A112, HCBSCompliance!$D$2:$D$455,  "*510*", HCBSCompliance!$FA$2:$FA$455,"*no*", HCBSCompliance!$G$2:$G$455, "*Completed*") + COUNTIFS(HCBSCompliance!$I$2:$I$455, $A112, HCBSCompliance!$D$2:$D$455,  "*515*", HCBSCompliance!$FA$2:$FA$455,"*no*", HCBSCompliance!$G$2:$G$455, "*Completed*") + COUNTIFS(HCBSCompliance!$I$2:$I$455, $A112, HCBSCompliance!$D$2:$D$455,  "*855*", HCBSCompliance!$FA$2:$FA$455,"*no*", HCBSCompliance!$G$2:$G$455, "*Completed*") +COUNTIFS(HCBSCompliance!$I$2:$I$455, $A112, HCBSCompliance!$D$2:$D$455,  "028", HCBSCompliance!$FA$2:$FA$455,"*no*", HCBSCompliance!$G$2:$G$455, "*Submitted*") + COUNTIFS(HCBSCompliance!$I$2:$I$455, $A112, HCBSCompliance!$D$2:$D$455,  "055", HCBSCompliance!$FA$2:$FA$455,"*no*", HCBSCompliance!$G$2:$G$455, "*Submitted*") + COUNTIFS(HCBSCompliance!$I$2:$I$455, $A112, HCBSCompliance!$D$2:$D$455,  "063", HCBSCompliance!$FA$2:$FA$455,"*no*", HCBSCompliance!$G$2:$G$455, "*Submitted*") + COUNTIFS(HCBSCompliance!$I$2:$I$455, $A112, HCBSCompliance!$D$2:$D$455,  "*475*", HCBSCompliance!$FA$2:$FA$455,"*no*", HCBSCompliance!$G$2:$G$455, "*Submitted*") + COUNTIFS(HCBSCompliance!$I$2:$I$455, $A112, HCBSCompliance!$D$2:$D$455,  "*505*", HCBSCompliance!$FA$2:$FA$455,"*no*", HCBSCompliance!$G$2:$G$455, "*Submitted*") + COUNTIFS(HCBSCompliance!$I$2:$I$455, $A112, HCBSCompliance!$D$2:$D$455,  "*510*", HCBSCompliance!$FA$2:$FA$455,"*no*", HCBSCompliance!$G$2:$G$455, "*Submitted*") + COUNTIFS(HCBSCompliance!$I$2:$I$455, $A112, HCBSCompliance!$D$2:$D$455,  "*515*", HCBSCompliance!$FA$2:$FA$455,"*no*", HCBSCompliance!$G$2:$G$455, "*Submitted*") + COUNTIFS(HCBSCompliance!$I$2:$I$455, $A112, HCBSCompliance!$D$2:$D$455,  "*855*", HCBSCompliance!$FA$2:$FA$455,"*no*", HCBSCompliance!$G$2:$G$455, "*Submitted*") )+   (COUNTIFS(HCBSCompliance!$I$2:$I$455, $A112, HCBSCompliance!$D$2:$D$455,  "*950*", HCBSCompliance!$FA$2:$FA$455,"*no*", HCBSCompliance!$G$2:$G$455, "*Completed*") + COUNTIFS(HCBSCompliance!$I$2:$I$455, $A112, HCBSCompliance!$D$2:$D$455,  "*950*", HCBSCompliance!$FA$2:$FA$455,"*no*", HCBSCompliance!$G$2:$G$455, "*Submitted*") )+  (COUNTIFS(HCBSCompliance!$I$2:$I$455, $A112, HCBSCompliance!$D$2:$D$455,  "*954*", HCBSCompliance!$FA$2:$FA$455,"*no*", HCBSCompliance!$G$2:$G$455, "*Completed*") + COUNTIFS(HCBSCompliance!$I$2:$I$455, $A112, HCBSCompliance!$D$2:$D$455,  "*954*", HCBSCompliance!$FA$2:$FA$455,"*no*", HCBSCompliance!$G$2:$G$455, "*Submitted*") )) /  $C112</f>
        <v>#DIV/0!</v>
      </c>
      <c r="F112" s="56" t="e">
        <f>((COUNTIFS(HCBSCompliance!$I$2:$I$455, $A112, HCBSCompliance!$D$2:$D$455,  "096", HCBSCompliance!$FA$2:$FA$455,"*yes*", HCBSCompliance!$G$2:$G$455, "*Completed*") + COUNTIFS( HCBSCompliance!$I$2:$I$455, $A112, HCBSCompliance!$D$2:$D$455,  "*113*", HCBSCompliance!$FA$2:$FA$455,"*yes*", HCBSCompliance!$G$2:$G$455, "*Completed*") + COUNTIFS( HCBSCompliance!$I$2:$I$455, $A112, HCBSCompliance!$D$2:$D$455,  "*904*", HCBSCompliance!$FA$2:$FA$455,"*yes*", HCBSCompliance!$G$2:$G$455, "*Completed*") + COUNTIFS( HCBSCompliance!$I$2:$I$455, $A112, HCBSCompliance!$D$2:$D$455,  "*905*", HCBSCompliance!$FA$2:$FA$455,"*yes*", HCBSCompliance!$G$2:$G$455, "*Completed*") + COUNTIFS( HCBSCompliance!$I$2:$I$455, $A112, HCBSCompliance!$D$2:$D$455,  "*915*", HCBSCompliance!$FA$2:$FA$455,"*yes*", HCBSCompliance!$G$2:$G$455, "*Completed*") + COUNTIFS( HCBSCompliance!$I$2:$I$455, $A112, HCBSCompliance!$D$2:$D$455,  "*910*", HCBSCompliance!$FA$2:$FA$455,"*yes*", HCBSCompliance!$G$2:$G$455, "*Completed*") + COUNTIFS( HCBSCompliance!$I$2:$I$455, $A112, HCBSCompliance!$D$2:$D$455,  "*920*", HCBSCompliance!$FA$2:$FA$455,"*yes*", HCBSCompliance!$G$2:$G$455, "*Completed*") + COUNTIFS( HCBSCompliance!$I$2:$I$455, $A112, HCBSCompliance!$D$2:$D$455,  "096", HCBSCompliance!$FA$2:$FA$455,"*yes*", HCBSCompliance!$G$2:$G$455, "*Submitted*") + COUNTIFS( HCBSCompliance!$I$2:$I$455, $A112, HCBSCompliance!$D$2:$D$455,  "*113*", HCBSCompliance!$FA$2:$FA$455,"*yes*", HCBSCompliance!$G$2:$G$455, "*Submitted*") + COUNTIFS( HCBSCompliance!$I$2:$I$455, $A112, HCBSCompliance!$D$2:$D$455,  "*904*", HCBSCompliance!$FA$2:$FA$455,"*yes*", HCBSCompliance!$G$2:$G$455, "*Submitted*") + COUNTIFS( HCBSCompliance!$I$2:$I$455, $A112, HCBSCompliance!$D$2:$D$455,  "*905*", HCBSCompliance!$FA$2:$FA$455,"*yes*", HCBSCompliance!$G$2:$G$455, "*Submitted*") + COUNTIFS( HCBSCompliance!$I$2:$I$455, $A112, HCBSCompliance!$D$2:$D$455,  "*915*", HCBSCompliance!$FA$2:$FA$455,"*yes*", HCBSCompliance!$G$2:$G$455, "*Submitted*") + COUNTIFS( HCBSCompliance!$I$2:$I$455, $A112, HCBSCompliance!$D$2:$D$455,  "*910*", HCBSCompliance!$FA$2:$FA$455,"*yes*", HCBSCompliance!$G$2:$G$455, "*Submitted*") + COUNTIFS( HCBSCompliance!$I$2:$I$455, $A112, HCBSCompliance!$D$2:$D$455,  "*920*", HCBSCompliance!$FA$2:$FA$455,"*yes*", HCBSCompliance!$G$2:$G$455, "*Submitted*")) +   (COUNTIFS(HCBSCompliance!$I$2:$I$455, $A112, HCBSCompliance!$D$2:$D$455,  "028", HCBSCompliance!$FA$2:$FA$455,"*yes*", HCBSCompliance!$G$2:$G$455, "*Completed*") + COUNTIFS(HCBSCompliance!$I$2:$I$455, $A112, HCBSCompliance!$D$2:$D$455,  "055", HCBSCompliance!$FA$2:$FA$455,"*yes*", HCBSCompliance!$G$2:$G$455, "*Completed*") + COUNTIFS(HCBSCompliance!$I$2:$I$455, $A112, HCBSCompliance!$D$2:$D$455,  "063", HCBSCompliance!$FA$2:$FA$455,"*yes*", HCBSCompliance!$G$2:$G$455, "*Completed*") + COUNTIFS(HCBSCompliance!$I$2:$I$455, $A112, HCBSCompliance!$D$2:$D$455,  "*475*", HCBSCompliance!$FA$2:$FA$455,"*yes*", HCBSCompliance!$G$2:$G$455, "*Completed*") + COUNTIFS(HCBSCompliance!$I$2:$I$455, $A112, HCBSCompliance!$D$2:$D$455,  "*505*", HCBSCompliance!$FA$2:$FA$455,"*yes*", HCBSCompliance!$G$2:$G$455, "*Completed*") + COUNTIFS(HCBSCompliance!$I$2:$I$455, $A112, HCBSCompliance!$D$2:$D$455,  "*510*", HCBSCompliance!$FA$2:$FA$455,"*yes*", HCBSCompliance!$G$2:$G$455, "*Completed*") + COUNTIFS(HCBSCompliance!$I$2:$I$455, $A112, HCBSCompliance!$D$2:$D$455,  "*515*", HCBSCompliance!$FA$2:$FA$455,"*yes*", HCBSCompliance!$G$2:$G$455, "*Completed*") + COUNTIFS(HCBSCompliance!$I$2:$I$455, $A112, HCBSCompliance!$D$2:$D$455,  "*855*", HCBSCompliance!$FA$2:$FA$455,"*yes*", HCBSCompliance!$G$2:$G$455, "*Completed*") +COUNTIFS(HCBSCompliance!$I$2:$I$455, $A112, HCBSCompliance!$D$2:$D$455,  "028", HCBSCompliance!$FA$2:$FA$455,"*yes*", HCBSCompliance!$G$2:$G$455, "*Submitted*") + COUNTIFS(HCBSCompliance!$I$2:$I$455, $A112, HCBSCompliance!$D$2:$D$455,  "055", HCBSCompliance!$FA$2:$FA$455,"*yes*", HCBSCompliance!$G$2:$G$455, "*Submitted*") + COUNTIFS(HCBSCompliance!$I$2:$I$455, $A112, HCBSCompliance!$D$2:$D$455,  "063", HCBSCompliance!$FA$2:$FA$455,"*yes*", HCBSCompliance!$G$2:$G$455, "*Submitted*") + COUNTIFS(HCBSCompliance!$I$2:$I$455, $A112, HCBSCompliance!$D$2:$D$455,  "*475*", HCBSCompliance!$FA$2:$FA$455,"*yes*", HCBSCompliance!$G$2:$G$455, "*Submitted*") + COUNTIFS(HCBSCompliance!$I$2:$I$455, $A112, HCBSCompliance!$D$2:$D$455,  "*505*", HCBSCompliance!$FA$2:$FA$455,"*yes*", HCBSCompliance!$G$2:$G$455, "*Submitted*") + COUNTIFS(HCBSCompliance!$I$2:$I$455, $A112, HCBSCompliance!$D$2:$D$455,  "*510*", HCBSCompliance!$FA$2:$FA$455,"*yes*", HCBSCompliance!$G$2:$G$455, "*Submitted*") + COUNTIFS(HCBSCompliance!$I$2:$I$455, $A112, HCBSCompliance!$D$2:$D$455,  "*515*", HCBSCompliance!$FA$2:$FA$455,"*yes*", HCBSCompliance!$G$2:$G$455, "*Submitted*") + COUNTIFS(HCBSCompliance!$I$2:$I$455, $A112, HCBSCompliance!$D$2:$D$455,  "*855*", HCBSCompliance!$FA$2:$FA$455,"*yes*", HCBSCompliance!$G$2:$G$455, "*Submitted*") )+   (COUNTIFS(HCBSCompliance!$I$2:$I$455, $A112, HCBSCompliance!$D$2:$D$455,  "*950*", HCBSCompliance!$FA$2:$FA$455,"*yes*", HCBSCompliance!$G$2:$G$455, "*Completed*") + COUNTIFS(HCBSCompliance!$I$2:$I$455, $A112, HCBSCompliance!$D$2:$D$455,  "*950*", HCBSCompliance!$FA$2:$FA$455,"*yes*", HCBSCompliance!$G$2:$G$455, "*Submitted*") )+  (COUNTIFS(HCBSCompliance!$I$2:$I$455, $A112, HCBSCompliance!$D$2:$D$455,  "*954*", HCBSCompliance!$FA$2:$FA$455,"*yes*", HCBSCompliance!$G$2:$G$455, "*Completed*") + COUNTIFS(HCBSCompliance!$I$2:$I$455, $A112, HCBSCompliance!$D$2:$D$455,  "*954*", HCBSCompliance!$FA$2:$FA$455,"*yes*", HCBSCompliance!$G$2:$G$455, "*Submitted*") )) /  $C112</f>
        <v>#DIV/0!</v>
      </c>
      <c r="G112" s="60" t="e">
        <f>((COUNTIFS(HCBSCompliance!$I$2:$I$455, $A112, HCBSCompliance!$D$2:$D$455,  "096",  HCBSCompliance!$G$2:$G$455, "*Completed*", HCBSCompliance!$FE$2:$FE$455, "TRUE") + COUNTIFS(HCBSCompliance!$I$2:$I$455, $A112, HCBSCompliance!$D$2:$D$455,  "*113*", HCBSCompliance!$G$2:$G$455, "*Completed*", HCBSCompliance!$FE$2:$FE$455, "TRUE") + COUNTIFS(HCBSCompliance!$I$2:$I$455, $A112, HCBSCompliance!$D$2:$D$455,  "*904*",  HCBSCompliance!$G$2:$G$455, "*Completed*", HCBSCompliance!$FE$2:$FE$455, "TRUE") + COUNTIFS(HCBSCompliance!$I$2:$I$455, $A112, HCBSCompliance!$D$2:$D$455,  "*905*",  HCBSCompliance!$G$2:$G$455, "*Completed*", HCBSCompliance!$FE$2:$FE$455, "TRUE") + COUNTIFS(HCBSCompliance!$I$2:$I$455, $A112, HCBSCompliance!$D$2:$D$455,  "*915*",  HCBSCompliance!$G$2:$G$455, "*Completed*", HCBSCompliance!$FE$2:$FE$455, "TRUE") + COUNTIFS(HCBSCompliance!$I$2:$I$455, $A112, HCBSCompliance!$D$2:$D$455,  "*910*", HCBSCompliance!$G$2:$G$455, "*Completed*", HCBSCompliance!$FE$2:$FE$455, "TRUE") + COUNTIFS(HCBSCompliance!$I$2:$I$455, $A112, HCBSCompliance!$D$2:$D$455,  "*920*",  HCBSCompliance!$G$2:$G$455, "*Completed*", HCBSCompliance!$FE$2:$FE$455, "TRUE") + COUNTIFS(HCBSCompliance!$I$2:$I$455, $A112, HCBSCompliance!$D$2:$D$455,  "096",  HCBSCompliance!$G$2:$G$455, "*Submitted*", HCBSCompliance!$FE$2:$FE$455, "TRUE") + COUNTIFS(HCBSCompliance!$I$2:$I$455, $A112, HCBSCompliance!$D$2:$D$455,  "*113*", HCBSCompliance!$G$2:$G$455, "*Submitted*", HCBSCompliance!$FE$2:$FE$455, "TRUE") + COUNTIFS(HCBSCompliance!$I$2:$I$455, $A112, HCBSCompliance!$D$2:$D$455,  "*904*",  HCBSCompliance!$G$2:$G$455, "*Submitted*", HCBSCompliance!$FE$2:$FE$455, "TRUE") + COUNTIFS(HCBSCompliance!$I$2:$I$455, $A112, HCBSCompliance!$D$2:$D$455,  "*905*",  HCBSCompliance!$G$2:$G$455, "*Submitted*", HCBSCompliance!$FE$2:$FE$455, "TRUE") + COUNTIFS(HCBSCompliance!$I$2:$I$455, $A112, HCBSCompliance!$D$2:$D$455,  "*915*",  HCBSCompliance!$G$2:$G$455, "*Submitted*", HCBSCompliance!$FE$2:$FE$455, "TRUE") + COUNTIFS(HCBSCompliance!$I$2:$I$455, $A112, HCBSCompliance!$D$2:$D$455,  "*910*",  HCBSCompliance!$G$2:$G$455, "*Submitted*", HCBSCompliance!$FE$2:$FE$455, "TRUE") + COUNTIFS(HCBSCompliance!$I$2:$I$455, $A112, HCBSCompliance!$D$2:$D$455,  "*920*", HCBSCompliance!$G$2:$G$455, "*Submitted*", HCBSCompliance!$FE$2:$FE$455, "TRUE"))+  (COUNTIFS(HCBSCompliance!$I$2:$I$455, $A112, HCBSCompliance!$D$2:$D$455,  "028", HCBSCompliance!$G$2:$G$455, "*Completed*", HCBSCompliance!$FE$2:$FE$455, "TRUE") + COUNTIFS(HCBSCompliance!$I$2:$I$455, $A112, HCBSCompliance!$D$2:$D$455,  "055", HCBSCompliance!$G$2:$G$455, "*Completed*", HCBSCompliance!$FE$2:$FE$455, "TRUE") + COUNTIFS(HCBSCompliance!$I$2:$I$455, $A112, HCBSCompliance!$D$2:$D$455,  "063", HCBSCompliance!$G$2:$G$455, "*Completed*", HCBSCompliance!$FE$2:$FE$455, "TRUE") + COUNTIFS(HCBSCompliance!$I$2:$I$455, $A112, HCBSCompliance!$D$2:$D$455,  "*475*", HCBSCompliance!$G$2:$G$455, "*Completed*", HCBSCompliance!$FE$2:$FE$455, "TRUE") + COUNTIFS(HCBSCompliance!$I$2:$I$455, $A112, HCBSCompliance!$D$2:$D$455,  "*505*", HCBSCompliance!$G$2:$G$455, "*Completed*", HCBSCompliance!$FE$2:$FE$455, "TRUE") + COUNTIFS(HCBSCompliance!$I$2:$I$455, $A112, HCBSCompliance!$D$2:$D$455,  "*510*", HCBSCompliance!$G$2:$G$455, "*Completed*", HCBSCompliance!$FE$2:$FE$455, "TRUE") + COUNTIFS(HCBSCompliance!$I$2:$I$455, $A112, HCBSCompliance!$D$2:$D$455,  "*515*", HCBSCompliance!$G$2:$G$455, "*Completed*", HCBSCompliance!$FE$2:$FE$455, "TRUE") + COUNTIFS(HCBSCompliance!$I$2:$I$455, $A112, HCBSCompliance!$D$2:$D$455,  "*855*", HCBSCompliance!$G$2:$G$455, "*Submitted*", HCBSCompliance!$FE$2:$FE$455, "TRUE") +COUNTIFS(HCBSCompliance!$I$2:$I$455, $A112, HCBSCompliance!$D$2:$D$455,  "028", HCBSCompliance!$G$2:$G$455, "*Submitted*", HCBSCompliance!$FE$2:$FE$455, "TRUE") + COUNTIFS(HCBSCompliance!$I$2:$I$455, $A112, HCBSCompliance!$D$2:$D$455,  "055", HCBSCompliance!$G$2:$G$455, "*Submitted*", HCBSCompliance!$FE$2:$FE$455, "TRUE") + COUNTIFS(HCBSCompliance!$I$2:$I$455, $A112, HCBSCompliance!$D$2:$D$455,  "063", HCBSCompliance!$G$2:$G$455, "*Submitted*", HCBSCompliance!$FE$2:$FE$455, "TRUE") + COUNTIFS(HCBSCompliance!$I$2:$I$455, $A112, HCBSCompliance!$D$2:$D$455,  "*475*", HCBSCompliance!$G$2:$G$455, "*Submitted*", HCBSCompliance!$FE$2:$FE$455, "TRUE") + COUNTIFS(HCBSCompliance!$I$2:$I$455, $A112, HCBSCompliance!$D$2:$D$455,  "*505*", HCBSCompliance!$G$2:$G$455, "*Submitted*", HCBSCompliance!$FE$2:$FE$455, "TRUE") + COUNTIFS(HCBSCompliance!$I$2:$I$455, $A112, HCBSCompliance!$D$2:$D$455,  "*510*", HCBSCompliance!$G$2:$G$455, "*Submitted*", HCBSCompliance!$FE$2:$FE$455, "TRUE") + COUNTIFS(HCBSCompliance!$I$2:$I$455, $A112, HCBSCompliance!$D$2:$D$455,  "*515*", HCBSCompliance!$G$2:$G$455, "*Submitted*", HCBSCompliance!$FE$2:$FE$455, "TRUE") + COUNTIFS(HCBSCompliance!$I$2:$I$455, $A112, HCBSCompliance!$D$2:$D$455,  "*855*", HCBSCompliance!$G$2:$G$455, "*Submitted*", HCBSCompliance!$FE$2:$FE$455, "TRUE"))+  (COUNTIFS(HCBSCompliance!$I$2:$I$455, $A112, HCBSCompliance!$D$2:$D$455,  "*950*", HCBSCompliance!$G$2:$G$455, "*Completed*", HCBSCompliance!$FE$2:$FE$455, "TRUE") + COUNTIFS(HCBSCompliance!$I$2:$I$455, $A112, HCBSCompliance!$D$2:$D$455,  "*950*", HCBSCompliance!$G$2:$G$455, "*Submitted*", HCBSCompliance!$FE$2:$FE$455, "TRUE"))+  (COUNTIFS(HCBSCompliance!$I$2:$I$455, $A112, HCBSCompliance!$D$2:$D$455,  "*954*", HCBSCompliance!$G$2:$G$455, "*Completed*", HCBSCompliance!$FE$2:$FE$455, "TRUE") + COUNTIFS(HCBSCompliance!$I$2:$I$455, $A112, HCBSCompliance!$D$2:$D$455,  "*954*", HCBSCompliance!$G$2:$G$455, "*Submitted*", HCBSCompliance!$FE$2:$FE$455, "TRUE")))    /  $C112</f>
        <v>#DIV/0!</v>
      </c>
      <c r="H112" s="89"/>
    </row>
    <row r="113" spans="1:8" hidden="1" x14ac:dyDescent="0.2">
      <c r="A113" s="54" t="s">
        <v>188</v>
      </c>
      <c r="B113" s="55">
        <f t="shared" si="5"/>
        <v>0</v>
      </c>
      <c r="C113" s="55">
        <f t="shared" si="5"/>
        <v>0</v>
      </c>
      <c r="D113" s="56" t="str">
        <f t="shared" si="6"/>
        <v>n/a</v>
      </c>
      <c r="E113" s="56" t="e">
        <f>((COUNTIFS(HCBSCompliance!$I$2:$I$455, $A113, HCBSCompliance!$D$2:$D$455,  "096", HCBSCompliance!$FA$2:$FA$455,"*no*", HCBSCompliance!$G$2:$G$455, "*Completed*") + COUNTIFS( HCBSCompliance!$I$2:$I$455, $A113, HCBSCompliance!$D$2:$D$455,  "*113*", HCBSCompliance!$FA$2:$FA$455,"*no*", HCBSCompliance!$G$2:$G$455, "*Completed*") + COUNTIFS( HCBSCompliance!$I$2:$I$455, $A113, HCBSCompliance!$D$2:$D$455,  "*904*", HCBSCompliance!$FA$2:$FA$455,"*no*", HCBSCompliance!$G$2:$G$455, "*Completed*") + COUNTIFS( HCBSCompliance!$I$2:$I$455, $A113, HCBSCompliance!$D$2:$D$455,  "*905*", HCBSCompliance!$FA$2:$FA$455,"*no*", HCBSCompliance!$G$2:$G$455, "*Completed*") + COUNTIFS( HCBSCompliance!$I$2:$I$455, $A113, HCBSCompliance!$D$2:$D$455,  "*915*", HCBSCompliance!$FA$2:$FA$455,"*no*", HCBSCompliance!$G$2:$G$455, "*Completed*") + COUNTIFS( HCBSCompliance!$I$2:$I$455, $A113, HCBSCompliance!$D$2:$D$455,  "*910*", HCBSCompliance!$FA$2:$FA$455,"*no*", HCBSCompliance!$G$2:$G$455, "*Completed*") + COUNTIFS( HCBSCompliance!$I$2:$I$455, $A113, HCBSCompliance!$D$2:$D$455,  "*920*", HCBSCompliance!$FA$2:$FA$455,"*no*", HCBSCompliance!$G$2:$G$455, "*Completed*") + COUNTIFS( HCBSCompliance!$I$2:$I$455, $A113, HCBSCompliance!$D$2:$D$455,  "096", HCBSCompliance!$FA$2:$FA$455,"*no*", HCBSCompliance!$G$2:$G$455, "*Submitted*") + COUNTIFS( HCBSCompliance!$I$2:$I$455, $A113, HCBSCompliance!$D$2:$D$455,  "*113*", HCBSCompliance!$FA$2:$FA$455,"*no*", HCBSCompliance!$G$2:$G$455, "*Submitted*") + COUNTIFS( HCBSCompliance!$I$2:$I$455, $A113, HCBSCompliance!$D$2:$D$455,  "*904*", HCBSCompliance!$FA$2:$FA$455,"*no*", HCBSCompliance!$G$2:$G$455, "*Submitted*") + COUNTIFS( HCBSCompliance!$I$2:$I$455, $A113, HCBSCompliance!$D$2:$D$455,  "*905*", HCBSCompliance!$FA$2:$FA$455,"*no*", HCBSCompliance!$G$2:$G$455, "*Submitted*") + COUNTIFS( HCBSCompliance!$I$2:$I$455, $A113, HCBSCompliance!$D$2:$D$455,  "*915*", HCBSCompliance!$FA$2:$FA$455,"*no*", HCBSCompliance!$G$2:$G$455, "*Submitted*") + COUNTIFS( HCBSCompliance!$I$2:$I$455, $A113, HCBSCompliance!$D$2:$D$455,  "*910*", HCBSCompliance!$FA$2:$FA$455,"*no*", HCBSCompliance!$G$2:$G$455, "*Submitted*") + COUNTIFS( HCBSCompliance!$I$2:$I$455, $A113, HCBSCompliance!$D$2:$D$455,  "*920*", HCBSCompliance!$FA$2:$FA$455,"*no*", HCBSCompliance!$G$2:$G$455, "*Submitted*")) +   (COUNTIFS(HCBSCompliance!$I$2:$I$455, $A113, HCBSCompliance!$D$2:$D$455,  "028", HCBSCompliance!$FA$2:$FA$455,"*no*", HCBSCompliance!$G$2:$G$455, "*Completed*") + COUNTIFS(HCBSCompliance!$I$2:$I$455, $A113, HCBSCompliance!$D$2:$D$455,  "055", HCBSCompliance!$FA$2:$FA$455,"*no*", HCBSCompliance!$G$2:$G$455, "*Completed*") + COUNTIFS(HCBSCompliance!$I$2:$I$455, $A113, HCBSCompliance!$D$2:$D$455,  "063", HCBSCompliance!$FA$2:$FA$455,"*no*", HCBSCompliance!$G$2:$G$455, "*Completed*") + COUNTIFS(HCBSCompliance!$I$2:$I$455, $A113, HCBSCompliance!$D$2:$D$455,  "*475*", HCBSCompliance!$FA$2:$FA$455,"*no*", HCBSCompliance!$G$2:$G$455, "*Completed*") + COUNTIFS(HCBSCompliance!$I$2:$I$455, $A113, HCBSCompliance!$D$2:$D$455,  "*505*", HCBSCompliance!$FA$2:$FA$455,"*no*", HCBSCompliance!$G$2:$G$455, "*Completed*") + COUNTIFS(HCBSCompliance!$I$2:$I$455, $A113, HCBSCompliance!$D$2:$D$455,  "*510*", HCBSCompliance!$FA$2:$FA$455,"*no*", HCBSCompliance!$G$2:$G$455, "*Completed*") + COUNTIFS(HCBSCompliance!$I$2:$I$455, $A113, HCBSCompliance!$D$2:$D$455,  "*515*", HCBSCompliance!$FA$2:$FA$455,"*no*", HCBSCompliance!$G$2:$G$455, "*Completed*") + COUNTIFS(HCBSCompliance!$I$2:$I$455, $A113, HCBSCompliance!$D$2:$D$455,  "*855*", HCBSCompliance!$FA$2:$FA$455,"*no*", HCBSCompliance!$G$2:$G$455, "*Completed*") +COUNTIFS(HCBSCompliance!$I$2:$I$455, $A113, HCBSCompliance!$D$2:$D$455,  "028", HCBSCompliance!$FA$2:$FA$455,"*no*", HCBSCompliance!$G$2:$G$455, "*Submitted*") + COUNTIFS(HCBSCompliance!$I$2:$I$455, $A113, HCBSCompliance!$D$2:$D$455,  "055", HCBSCompliance!$FA$2:$FA$455,"*no*", HCBSCompliance!$G$2:$G$455, "*Submitted*") + COUNTIFS(HCBSCompliance!$I$2:$I$455, $A113, HCBSCompliance!$D$2:$D$455,  "063", HCBSCompliance!$FA$2:$FA$455,"*no*", HCBSCompliance!$G$2:$G$455, "*Submitted*") + COUNTIFS(HCBSCompliance!$I$2:$I$455, $A113, HCBSCompliance!$D$2:$D$455,  "*475*", HCBSCompliance!$FA$2:$FA$455,"*no*", HCBSCompliance!$G$2:$G$455, "*Submitted*") + COUNTIFS(HCBSCompliance!$I$2:$I$455, $A113, HCBSCompliance!$D$2:$D$455,  "*505*", HCBSCompliance!$FA$2:$FA$455,"*no*", HCBSCompliance!$G$2:$G$455, "*Submitted*") + COUNTIFS(HCBSCompliance!$I$2:$I$455, $A113, HCBSCompliance!$D$2:$D$455,  "*510*", HCBSCompliance!$FA$2:$FA$455,"*no*", HCBSCompliance!$G$2:$G$455, "*Submitted*") + COUNTIFS(HCBSCompliance!$I$2:$I$455, $A113, HCBSCompliance!$D$2:$D$455,  "*515*", HCBSCompliance!$FA$2:$FA$455,"*no*", HCBSCompliance!$G$2:$G$455, "*Submitted*") + COUNTIFS(HCBSCompliance!$I$2:$I$455, $A113, HCBSCompliance!$D$2:$D$455,  "*855*", HCBSCompliance!$FA$2:$FA$455,"*no*", HCBSCompliance!$G$2:$G$455, "*Submitted*") )+   (COUNTIFS(HCBSCompliance!$I$2:$I$455, $A113, HCBSCompliance!$D$2:$D$455,  "*950*", HCBSCompliance!$FA$2:$FA$455,"*no*", HCBSCompliance!$G$2:$G$455, "*Completed*") + COUNTIFS(HCBSCompliance!$I$2:$I$455, $A113, HCBSCompliance!$D$2:$D$455,  "*950*", HCBSCompliance!$FA$2:$FA$455,"*no*", HCBSCompliance!$G$2:$G$455, "*Submitted*") )+  (COUNTIFS(HCBSCompliance!$I$2:$I$455, $A113, HCBSCompliance!$D$2:$D$455,  "*954*", HCBSCompliance!$FA$2:$FA$455,"*no*", HCBSCompliance!$G$2:$G$455, "*Completed*") + COUNTIFS(HCBSCompliance!$I$2:$I$455, $A113, HCBSCompliance!$D$2:$D$455,  "*954*", HCBSCompliance!$FA$2:$FA$455,"*no*", HCBSCompliance!$G$2:$G$455, "*Submitted*") )) /  $C113</f>
        <v>#DIV/0!</v>
      </c>
      <c r="F113" s="56" t="e">
        <f>((COUNTIFS(HCBSCompliance!$I$2:$I$455, $A113, HCBSCompliance!$D$2:$D$455,  "096", HCBSCompliance!$FA$2:$FA$455,"*yes*", HCBSCompliance!$G$2:$G$455, "*Completed*") + COUNTIFS( HCBSCompliance!$I$2:$I$455, $A113, HCBSCompliance!$D$2:$D$455,  "*113*", HCBSCompliance!$FA$2:$FA$455,"*yes*", HCBSCompliance!$G$2:$G$455, "*Completed*") + COUNTIFS( HCBSCompliance!$I$2:$I$455, $A113, HCBSCompliance!$D$2:$D$455,  "*904*", HCBSCompliance!$FA$2:$FA$455,"*yes*", HCBSCompliance!$G$2:$G$455, "*Completed*") + COUNTIFS( HCBSCompliance!$I$2:$I$455, $A113, HCBSCompliance!$D$2:$D$455,  "*905*", HCBSCompliance!$FA$2:$FA$455,"*yes*", HCBSCompliance!$G$2:$G$455, "*Completed*") + COUNTIFS( HCBSCompliance!$I$2:$I$455, $A113, HCBSCompliance!$D$2:$D$455,  "*915*", HCBSCompliance!$FA$2:$FA$455,"*yes*", HCBSCompliance!$G$2:$G$455, "*Completed*") + COUNTIFS( HCBSCompliance!$I$2:$I$455, $A113, HCBSCompliance!$D$2:$D$455,  "*910*", HCBSCompliance!$FA$2:$FA$455,"*yes*", HCBSCompliance!$G$2:$G$455, "*Completed*") + COUNTIFS( HCBSCompliance!$I$2:$I$455, $A113, HCBSCompliance!$D$2:$D$455,  "*920*", HCBSCompliance!$FA$2:$FA$455,"*yes*", HCBSCompliance!$G$2:$G$455, "*Completed*") + COUNTIFS( HCBSCompliance!$I$2:$I$455, $A113, HCBSCompliance!$D$2:$D$455,  "096", HCBSCompliance!$FA$2:$FA$455,"*yes*", HCBSCompliance!$G$2:$G$455, "*Submitted*") + COUNTIFS( HCBSCompliance!$I$2:$I$455, $A113, HCBSCompliance!$D$2:$D$455,  "*113*", HCBSCompliance!$FA$2:$FA$455,"*yes*", HCBSCompliance!$G$2:$G$455, "*Submitted*") + COUNTIFS( HCBSCompliance!$I$2:$I$455, $A113, HCBSCompliance!$D$2:$D$455,  "*904*", HCBSCompliance!$FA$2:$FA$455,"*yes*", HCBSCompliance!$G$2:$G$455, "*Submitted*") + COUNTIFS( HCBSCompliance!$I$2:$I$455, $A113, HCBSCompliance!$D$2:$D$455,  "*905*", HCBSCompliance!$FA$2:$FA$455,"*yes*", HCBSCompliance!$G$2:$G$455, "*Submitted*") + COUNTIFS( HCBSCompliance!$I$2:$I$455, $A113, HCBSCompliance!$D$2:$D$455,  "*915*", HCBSCompliance!$FA$2:$FA$455,"*yes*", HCBSCompliance!$G$2:$G$455, "*Submitted*") + COUNTIFS( HCBSCompliance!$I$2:$I$455, $A113, HCBSCompliance!$D$2:$D$455,  "*910*", HCBSCompliance!$FA$2:$FA$455,"*yes*", HCBSCompliance!$G$2:$G$455, "*Submitted*") + COUNTIFS( HCBSCompliance!$I$2:$I$455, $A113, HCBSCompliance!$D$2:$D$455,  "*920*", HCBSCompliance!$FA$2:$FA$455,"*yes*", HCBSCompliance!$G$2:$G$455, "*Submitted*")) +   (COUNTIFS(HCBSCompliance!$I$2:$I$455, $A113, HCBSCompliance!$D$2:$D$455,  "028", HCBSCompliance!$FA$2:$FA$455,"*yes*", HCBSCompliance!$G$2:$G$455, "*Completed*") + COUNTIFS(HCBSCompliance!$I$2:$I$455, $A113, HCBSCompliance!$D$2:$D$455,  "055", HCBSCompliance!$FA$2:$FA$455,"*yes*", HCBSCompliance!$G$2:$G$455, "*Completed*") + COUNTIFS(HCBSCompliance!$I$2:$I$455, $A113, HCBSCompliance!$D$2:$D$455,  "063", HCBSCompliance!$FA$2:$FA$455,"*yes*", HCBSCompliance!$G$2:$G$455, "*Completed*") + COUNTIFS(HCBSCompliance!$I$2:$I$455, $A113, HCBSCompliance!$D$2:$D$455,  "*475*", HCBSCompliance!$FA$2:$FA$455,"*yes*", HCBSCompliance!$G$2:$G$455, "*Completed*") + COUNTIFS(HCBSCompliance!$I$2:$I$455, $A113, HCBSCompliance!$D$2:$D$455,  "*505*", HCBSCompliance!$FA$2:$FA$455,"*yes*", HCBSCompliance!$G$2:$G$455, "*Completed*") + COUNTIFS(HCBSCompliance!$I$2:$I$455, $A113, HCBSCompliance!$D$2:$D$455,  "*510*", HCBSCompliance!$FA$2:$FA$455,"*yes*", HCBSCompliance!$G$2:$G$455, "*Completed*") + COUNTIFS(HCBSCompliance!$I$2:$I$455, $A113, HCBSCompliance!$D$2:$D$455,  "*515*", HCBSCompliance!$FA$2:$FA$455,"*yes*", HCBSCompliance!$G$2:$G$455, "*Completed*") + COUNTIFS(HCBSCompliance!$I$2:$I$455, $A113, HCBSCompliance!$D$2:$D$455,  "*855*", HCBSCompliance!$FA$2:$FA$455,"*yes*", HCBSCompliance!$G$2:$G$455, "*Completed*") +COUNTIFS(HCBSCompliance!$I$2:$I$455, $A113, HCBSCompliance!$D$2:$D$455,  "028", HCBSCompliance!$FA$2:$FA$455,"*yes*", HCBSCompliance!$G$2:$G$455, "*Submitted*") + COUNTIFS(HCBSCompliance!$I$2:$I$455, $A113, HCBSCompliance!$D$2:$D$455,  "055", HCBSCompliance!$FA$2:$FA$455,"*yes*", HCBSCompliance!$G$2:$G$455, "*Submitted*") + COUNTIFS(HCBSCompliance!$I$2:$I$455, $A113, HCBSCompliance!$D$2:$D$455,  "063", HCBSCompliance!$FA$2:$FA$455,"*yes*", HCBSCompliance!$G$2:$G$455, "*Submitted*") + COUNTIFS(HCBSCompliance!$I$2:$I$455, $A113, HCBSCompliance!$D$2:$D$455,  "*475*", HCBSCompliance!$FA$2:$FA$455,"*yes*", HCBSCompliance!$G$2:$G$455, "*Submitted*") + COUNTIFS(HCBSCompliance!$I$2:$I$455, $A113, HCBSCompliance!$D$2:$D$455,  "*505*", HCBSCompliance!$FA$2:$FA$455,"*yes*", HCBSCompliance!$G$2:$G$455, "*Submitted*") + COUNTIFS(HCBSCompliance!$I$2:$I$455, $A113, HCBSCompliance!$D$2:$D$455,  "*510*", HCBSCompliance!$FA$2:$FA$455,"*yes*", HCBSCompliance!$G$2:$G$455, "*Submitted*") + COUNTIFS(HCBSCompliance!$I$2:$I$455, $A113, HCBSCompliance!$D$2:$D$455,  "*515*", HCBSCompliance!$FA$2:$FA$455,"*yes*", HCBSCompliance!$G$2:$G$455, "*Submitted*") + COUNTIFS(HCBSCompliance!$I$2:$I$455, $A113, HCBSCompliance!$D$2:$D$455,  "*855*", HCBSCompliance!$FA$2:$FA$455,"*yes*", HCBSCompliance!$G$2:$G$455, "*Submitted*") )+   (COUNTIFS(HCBSCompliance!$I$2:$I$455, $A113, HCBSCompliance!$D$2:$D$455,  "*950*", HCBSCompliance!$FA$2:$FA$455,"*yes*", HCBSCompliance!$G$2:$G$455, "*Completed*") + COUNTIFS(HCBSCompliance!$I$2:$I$455, $A113, HCBSCompliance!$D$2:$D$455,  "*950*", HCBSCompliance!$FA$2:$FA$455,"*yes*", HCBSCompliance!$G$2:$G$455, "*Submitted*") )+  (COUNTIFS(HCBSCompliance!$I$2:$I$455, $A113, HCBSCompliance!$D$2:$D$455,  "*954*", HCBSCompliance!$FA$2:$FA$455,"*yes*", HCBSCompliance!$G$2:$G$455, "*Completed*") + COUNTIFS(HCBSCompliance!$I$2:$I$455, $A113, HCBSCompliance!$D$2:$D$455,  "*954*", HCBSCompliance!$FA$2:$FA$455,"*yes*", HCBSCompliance!$G$2:$G$455, "*Submitted*") )) /  $C113</f>
        <v>#DIV/0!</v>
      </c>
      <c r="G113" s="60" t="e">
        <f>((COUNTIFS(HCBSCompliance!$I$2:$I$455, $A113, HCBSCompliance!$D$2:$D$455,  "096",  HCBSCompliance!$G$2:$G$455, "*Completed*", HCBSCompliance!$FE$2:$FE$455, "TRUE") + COUNTIFS(HCBSCompliance!$I$2:$I$455, $A113, HCBSCompliance!$D$2:$D$455,  "*113*", HCBSCompliance!$G$2:$G$455, "*Completed*", HCBSCompliance!$FE$2:$FE$455, "TRUE") + COUNTIFS(HCBSCompliance!$I$2:$I$455, $A113, HCBSCompliance!$D$2:$D$455,  "*904*",  HCBSCompliance!$G$2:$G$455, "*Completed*", HCBSCompliance!$FE$2:$FE$455, "TRUE") + COUNTIFS(HCBSCompliance!$I$2:$I$455, $A113, HCBSCompliance!$D$2:$D$455,  "*905*",  HCBSCompliance!$G$2:$G$455, "*Completed*", HCBSCompliance!$FE$2:$FE$455, "TRUE") + COUNTIFS(HCBSCompliance!$I$2:$I$455, $A113, HCBSCompliance!$D$2:$D$455,  "*915*",  HCBSCompliance!$G$2:$G$455, "*Completed*", HCBSCompliance!$FE$2:$FE$455, "TRUE") + COUNTIFS(HCBSCompliance!$I$2:$I$455, $A113, HCBSCompliance!$D$2:$D$455,  "*910*", HCBSCompliance!$G$2:$G$455, "*Completed*", HCBSCompliance!$FE$2:$FE$455, "TRUE") + COUNTIFS(HCBSCompliance!$I$2:$I$455, $A113, HCBSCompliance!$D$2:$D$455,  "*920*",  HCBSCompliance!$G$2:$G$455, "*Completed*", HCBSCompliance!$FE$2:$FE$455, "TRUE") + COUNTIFS(HCBSCompliance!$I$2:$I$455, $A113, HCBSCompliance!$D$2:$D$455,  "096",  HCBSCompliance!$G$2:$G$455, "*Submitted*", HCBSCompliance!$FE$2:$FE$455, "TRUE") + COUNTIFS(HCBSCompliance!$I$2:$I$455, $A113, HCBSCompliance!$D$2:$D$455,  "*113*", HCBSCompliance!$G$2:$G$455, "*Submitted*", HCBSCompliance!$FE$2:$FE$455, "TRUE") + COUNTIFS(HCBSCompliance!$I$2:$I$455, $A113, HCBSCompliance!$D$2:$D$455,  "*904*",  HCBSCompliance!$G$2:$G$455, "*Submitted*", HCBSCompliance!$FE$2:$FE$455, "TRUE") + COUNTIFS(HCBSCompliance!$I$2:$I$455, $A113, HCBSCompliance!$D$2:$D$455,  "*905*",  HCBSCompliance!$G$2:$G$455, "*Submitted*", HCBSCompliance!$FE$2:$FE$455, "TRUE") + COUNTIFS(HCBSCompliance!$I$2:$I$455, $A113, HCBSCompliance!$D$2:$D$455,  "*915*",  HCBSCompliance!$G$2:$G$455, "*Submitted*", HCBSCompliance!$FE$2:$FE$455, "TRUE") + COUNTIFS(HCBSCompliance!$I$2:$I$455, $A113, HCBSCompliance!$D$2:$D$455,  "*910*",  HCBSCompliance!$G$2:$G$455, "*Submitted*", HCBSCompliance!$FE$2:$FE$455, "TRUE") + COUNTIFS(HCBSCompliance!$I$2:$I$455, $A113, HCBSCompliance!$D$2:$D$455,  "*920*", HCBSCompliance!$G$2:$G$455, "*Submitted*", HCBSCompliance!$FE$2:$FE$455, "TRUE"))+  (COUNTIFS(HCBSCompliance!$I$2:$I$455, $A113, HCBSCompliance!$D$2:$D$455,  "028", HCBSCompliance!$G$2:$G$455, "*Completed*", HCBSCompliance!$FE$2:$FE$455, "TRUE") + COUNTIFS(HCBSCompliance!$I$2:$I$455, $A113, HCBSCompliance!$D$2:$D$455,  "055", HCBSCompliance!$G$2:$G$455, "*Completed*", HCBSCompliance!$FE$2:$FE$455, "TRUE") + COUNTIFS(HCBSCompliance!$I$2:$I$455, $A113, HCBSCompliance!$D$2:$D$455,  "063", HCBSCompliance!$G$2:$G$455, "*Completed*", HCBSCompliance!$FE$2:$FE$455, "TRUE") + COUNTIFS(HCBSCompliance!$I$2:$I$455, $A113, HCBSCompliance!$D$2:$D$455,  "*475*", HCBSCompliance!$G$2:$G$455, "*Completed*", HCBSCompliance!$FE$2:$FE$455, "TRUE") + COUNTIFS(HCBSCompliance!$I$2:$I$455, $A113, HCBSCompliance!$D$2:$D$455,  "*505*", HCBSCompliance!$G$2:$G$455, "*Completed*", HCBSCompliance!$FE$2:$FE$455, "TRUE") + COUNTIFS(HCBSCompliance!$I$2:$I$455, $A113, HCBSCompliance!$D$2:$D$455,  "*510*", HCBSCompliance!$G$2:$G$455, "*Completed*", HCBSCompliance!$FE$2:$FE$455, "TRUE") + COUNTIFS(HCBSCompliance!$I$2:$I$455, $A113, HCBSCompliance!$D$2:$D$455,  "*515*", HCBSCompliance!$G$2:$G$455, "*Completed*", HCBSCompliance!$FE$2:$FE$455, "TRUE") + COUNTIFS(HCBSCompliance!$I$2:$I$455, $A113, HCBSCompliance!$D$2:$D$455,  "*855*", HCBSCompliance!$G$2:$G$455, "*Submitted*", HCBSCompliance!$FE$2:$FE$455, "TRUE") +COUNTIFS(HCBSCompliance!$I$2:$I$455, $A113, HCBSCompliance!$D$2:$D$455,  "028", HCBSCompliance!$G$2:$G$455, "*Submitted*", HCBSCompliance!$FE$2:$FE$455, "TRUE") + COUNTIFS(HCBSCompliance!$I$2:$I$455, $A113, HCBSCompliance!$D$2:$D$455,  "055", HCBSCompliance!$G$2:$G$455, "*Submitted*", HCBSCompliance!$FE$2:$FE$455, "TRUE") + COUNTIFS(HCBSCompliance!$I$2:$I$455, $A113, HCBSCompliance!$D$2:$D$455,  "063", HCBSCompliance!$G$2:$G$455, "*Submitted*", HCBSCompliance!$FE$2:$FE$455, "TRUE") + COUNTIFS(HCBSCompliance!$I$2:$I$455, $A113, HCBSCompliance!$D$2:$D$455,  "*475*", HCBSCompliance!$G$2:$G$455, "*Submitted*", HCBSCompliance!$FE$2:$FE$455, "TRUE") + COUNTIFS(HCBSCompliance!$I$2:$I$455, $A113, HCBSCompliance!$D$2:$D$455,  "*505*", HCBSCompliance!$G$2:$G$455, "*Submitted*", HCBSCompliance!$FE$2:$FE$455, "TRUE") + COUNTIFS(HCBSCompliance!$I$2:$I$455, $A113, HCBSCompliance!$D$2:$D$455,  "*510*", HCBSCompliance!$G$2:$G$455, "*Submitted*", HCBSCompliance!$FE$2:$FE$455, "TRUE") + COUNTIFS(HCBSCompliance!$I$2:$I$455, $A113, HCBSCompliance!$D$2:$D$455,  "*515*", HCBSCompliance!$G$2:$G$455, "*Submitted*", HCBSCompliance!$FE$2:$FE$455, "TRUE") + COUNTIFS(HCBSCompliance!$I$2:$I$455, $A113, HCBSCompliance!$D$2:$D$455,  "*855*", HCBSCompliance!$G$2:$G$455, "*Submitted*", HCBSCompliance!$FE$2:$FE$455, "TRUE"))+  (COUNTIFS(HCBSCompliance!$I$2:$I$455, $A113, HCBSCompliance!$D$2:$D$455,  "*950*", HCBSCompliance!$G$2:$G$455, "*Completed*", HCBSCompliance!$FE$2:$FE$455, "TRUE") + COUNTIFS(HCBSCompliance!$I$2:$I$455, $A113, HCBSCompliance!$D$2:$D$455,  "*950*", HCBSCompliance!$G$2:$G$455, "*Submitted*", HCBSCompliance!$FE$2:$FE$455, "TRUE"))+  (COUNTIFS(HCBSCompliance!$I$2:$I$455, $A113, HCBSCompliance!$D$2:$D$455,  "*954*", HCBSCompliance!$G$2:$G$455, "*Completed*", HCBSCompliance!$FE$2:$FE$455, "TRUE") + COUNTIFS(HCBSCompliance!$I$2:$I$455, $A113, HCBSCompliance!$D$2:$D$455,  "*954*", HCBSCompliance!$G$2:$G$455, "*Submitted*", HCBSCompliance!$FE$2:$FE$455, "TRUE")))    /  $C113</f>
        <v>#DIV/0!</v>
      </c>
      <c r="H113" s="89"/>
    </row>
    <row r="114" spans="1:8" hidden="1" x14ac:dyDescent="0.2">
      <c r="A114" s="54" t="s">
        <v>207</v>
      </c>
      <c r="B114" s="55">
        <f t="shared" si="5"/>
        <v>0</v>
      </c>
      <c r="C114" s="55">
        <f t="shared" si="5"/>
        <v>0</v>
      </c>
      <c r="D114" s="56" t="str">
        <f t="shared" si="6"/>
        <v>n/a</v>
      </c>
      <c r="E114" s="56" t="e">
        <f>((COUNTIFS(HCBSCompliance!$I$2:$I$455, $A114, HCBSCompliance!$D$2:$D$455,  "096", HCBSCompliance!$FA$2:$FA$455,"*no*", HCBSCompliance!$G$2:$G$455, "*Completed*") + COUNTIFS( HCBSCompliance!$I$2:$I$455, $A114, HCBSCompliance!$D$2:$D$455,  "*113*", HCBSCompliance!$FA$2:$FA$455,"*no*", HCBSCompliance!$G$2:$G$455, "*Completed*") + COUNTIFS( HCBSCompliance!$I$2:$I$455, $A114, HCBSCompliance!$D$2:$D$455,  "*904*", HCBSCompliance!$FA$2:$FA$455,"*no*", HCBSCompliance!$G$2:$G$455, "*Completed*") + COUNTIFS( HCBSCompliance!$I$2:$I$455, $A114, HCBSCompliance!$D$2:$D$455,  "*905*", HCBSCompliance!$FA$2:$FA$455,"*no*", HCBSCompliance!$G$2:$G$455, "*Completed*") + COUNTIFS( HCBSCompliance!$I$2:$I$455, $A114, HCBSCompliance!$D$2:$D$455,  "*915*", HCBSCompliance!$FA$2:$FA$455,"*no*", HCBSCompliance!$G$2:$G$455, "*Completed*") + COUNTIFS( HCBSCompliance!$I$2:$I$455, $A114, HCBSCompliance!$D$2:$D$455,  "*910*", HCBSCompliance!$FA$2:$FA$455,"*no*", HCBSCompliance!$G$2:$G$455, "*Completed*") + COUNTIFS( HCBSCompliance!$I$2:$I$455, $A114, HCBSCompliance!$D$2:$D$455,  "*920*", HCBSCompliance!$FA$2:$FA$455,"*no*", HCBSCompliance!$G$2:$G$455, "*Completed*") + COUNTIFS( HCBSCompliance!$I$2:$I$455, $A114, HCBSCompliance!$D$2:$D$455,  "096", HCBSCompliance!$FA$2:$FA$455,"*no*", HCBSCompliance!$G$2:$G$455, "*Submitted*") + COUNTIFS( HCBSCompliance!$I$2:$I$455, $A114, HCBSCompliance!$D$2:$D$455,  "*113*", HCBSCompliance!$FA$2:$FA$455,"*no*", HCBSCompliance!$G$2:$G$455, "*Submitted*") + COUNTIFS( HCBSCompliance!$I$2:$I$455, $A114, HCBSCompliance!$D$2:$D$455,  "*904*", HCBSCompliance!$FA$2:$FA$455,"*no*", HCBSCompliance!$G$2:$G$455, "*Submitted*") + COUNTIFS( HCBSCompliance!$I$2:$I$455, $A114, HCBSCompliance!$D$2:$D$455,  "*905*", HCBSCompliance!$FA$2:$FA$455,"*no*", HCBSCompliance!$G$2:$G$455, "*Submitted*") + COUNTIFS( HCBSCompliance!$I$2:$I$455, $A114, HCBSCompliance!$D$2:$D$455,  "*915*", HCBSCompliance!$FA$2:$FA$455,"*no*", HCBSCompliance!$G$2:$G$455, "*Submitted*") + COUNTIFS( HCBSCompliance!$I$2:$I$455, $A114, HCBSCompliance!$D$2:$D$455,  "*910*", HCBSCompliance!$FA$2:$FA$455,"*no*", HCBSCompliance!$G$2:$G$455, "*Submitted*") + COUNTIFS( HCBSCompliance!$I$2:$I$455, $A114, HCBSCompliance!$D$2:$D$455,  "*920*", HCBSCompliance!$FA$2:$FA$455,"*no*", HCBSCompliance!$G$2:$G$455, "*Submitted*")) +   (COUNTIFS(HCBSCompliance!$I$2:$I$455, $A114, HCBSCompliance!$D$2:$D$455,  "028", HCBSCompliance!$FA$2:$FA$455,"*no*", HCBSCompliance!$G$2:$G$455, "*Completed*") + COUNTIFS(HCBSCompliance!$I$2:$I$455, $A114, HCBSCompliance!$D$2:$D$455,  "055", HCBSCompliance!$FA$2:$FA$455,"*no*", HCBSCompliance!$G$2:$G$455, "*Completed*") + COUNTIFS(HCBSCompliance!$I$2:$I$455, $A114, HCBSCompliance!$D$2:$D$455,  "063", HCBSCompliance!$FA$2:$FA$455,"*no*", HCBSCompliance!$G$2:$G$455, "*Completed*") + COUNTIFS(HCBSCompliance!$I$2:$I$455, $A114, HCBSCompliance!$D$2:$D$455,  "*475*", HCBSCompliance!$FA$2:$FA$455,"*no*", HCBSCompliance!$G$2:$G$455, "*Completed*") + COUNTIFS(HCBSCompliance!$I$2:$I$455, $A114, HCBSCompliance!$D$2:$D$455,  "*505*", HCBSCompliance!$FA$2:$FA$455,"*no*", HCBSCompliance!$G$2:$G$455, "*Completed*") + COUNTIFS(HCBSCompliance!$I$2:$I$455, $A114, HCBSCompliance!$D$2:$D$455,  "*510*", HCBSCompliance!$FA$2:$FA$455,"*no*", HCBSCompliance!$G$2:$G$455, "*Completed*") + COUNTIFS(HCBSCompliance!$I$2:$I$455, $A114, HCBSCompliance!$D$2:$D$455,  "*515*", HCBSCompliance!$FA$2:$FA$455,"*no*", HCBSCompliance!$G$2:$G$455, "*Completed*") + COUNTIFS(HCBSCompliance!$I$2:$I$455, $A114, HCBSCompliance!$D$2:$D$455,  "*855*", HCBSCompliance!$FA$2:$FA$455,"*no*", HCBSCompliance!$G$2:$G$455, "*Completed*") +COUNTIFS(HCBSCompliance!$I$2:$I$455, $A114, HCBSCompliance!$D$2:$D$455,  "028", HCBSCompliance!$FA$2:$FA$455,"*no*", HCBSCompliance!$G$2:$G$455, "*Submitted*") + COUNTIFS(HCBSCompliance!$I$2:$I$455, $A114, HCBSCompliance!$D$2:$D$455,  "055", HCBSCompliance!$FA$2:$FA$455,"*no*", HCBSCompliance!$G$2:$G$455, "*Submitted*") + COUNTIFS(HCBSCompliance!$I$2:$I$455, $A114, HCBSCompliance!$D$2:$D$455,  "063", HCBSCompliance!$FA$2:$FA$455,"*no*", HCBSCompliance!$G$2:$G$455, "*Submitted*") + COUNTIFS(HCBSCompliance!$I$2:$I$455, $A114, HCBSCompliance!$D$2:$D$455,  "*475*", HCBSCompliance!$FA$2:$FA$455,"*no*", HCBSCompliance!$G$2:$G$455, "*Submitted*") + COUNTIFS(HCBSCompliance!$I$2:$I$455, $A114, HCBSCompliance!$D$2:$D$455,  "*505*", HCBSCompliance!$FA$2:$FA$455,"*no*", HCBSCompliance!$G$2:$G$455, "*Submitted*") + COUNTIFS(HCBSCompliance!$I$2:$I$455, $A114, HCBSCompliance!$D$2:$D$455,  "*510*", HCBSCompliance!$FA$2:$FA$455,"*no*", HCBSCompliance!$G$2:$G$455, "*Submitted*") + COUNTIFS(HCBSCompliance!$I$2:$I$455, $A114, HCBSCompliance!$D$2:$D$455,  "*515*", HCBSCompliance!$FA$2:$FA$455,"*no*", HCBSCompliance!$G$2:$G$455, "*Submitted*") + COUNTIFS(HCBSCompliance!$I$2:$I$455, $A114, HCBSCompliance!$D$2:$D$455,  "*855*", HCBSCompliance!$FA$2:$FA$455,"*no*", HCBSCompliance!$G$2:$G$455, "*Submitted*") )+   (COUNTIFS(HCBSCompliance!$I$2:$I$455, $A114, HCBSCompliance!$D$2:$D$455,  "*950*", HCBSCompliance!$FA$2:$FA$455,"*no*", HCBSCompliance!$G$2:$G$455, "*Completed*") + COUNTIFS(HCBSCompliance!$I$2:$I$455, $A114, HCBSCompliance!$D$2:$D$455,  "*950*", HCBSCompliance!$FA$2:$FA$455,"*no*", HCBSCompliance!$G$2:$G$455, "*Submitted*") )+  (COUNTIFS(HCBSCompliance!$I$2:$I$455, $A114, HCBSCompliance!$D$2:$D$455,  "*954*", HCBSCompliance!$FA$2:$FA$455,"*no*", HCBSCompliance!$G$2:$G$455, "*Completed*") + COUNTIFS(HCBSCompliance!$I$2:$I$455, $A114, HCBSCompliance!$D$2:$D$455,  "*954*", HCBSCompliance!$FA$2:$FA$455,"*no*", HCBSCompliance!$G$2:$G$455, "*Submitted*") )) /  $C114</f>
        <v>#DIV/0!</v>
      </c>
      <c r="F114" s="56" t="e">
        <f>((COUNTIFS(HCBSCompliance!$I$2:$I$455, $A114, HCBSCompliance!$D$2:$D$455,  "096", HCBSCompliance!$FA$2:$FA$455,"*yes*", HCBSCompliance!$G$2:$G$455, "*Completed*") + COUNTIFS( HCBSCompliance!$I$2:$I$455, $A114, HCBSCompliance!$D$2:$D$455,  "*113*", HCBSCompliance!$FA$2:$FA$455,"*yes*", HCBSCompliance!$G$2:$G$455, "*Completed*") + COUNTIFS( HCBSCompliance!$I$2:$I$455, $A114, HCBSCompliance!$D$2:$D$455,  "*904*", HCBSCompliance!$FA$2:$FA$455,"*yes*", HCBSCompliance!$G$2:$G$455, "*Completed*") + COUNTIFS( HCBSCompliance!$I$2:$I$455, $A114, HCBSCompliance!$D$2:$D$455,  "*905*", HCBSCompliance!$FA$2:$FA$455,"*yes*", HCBSCompliance!$G$2:$G$455, "*Completed*") + COUNTIFS( HCBSCompliance!$I$2:$I$455, $A114, HCBSCompliance!$D$2:$D$455,  "*915*", HCBSCompliance!$FA$2:$FA$455,"*yes*", HCBSCompliance!$G$2:$G$455, "*Completed*") + COUNTIFS( HCBSCompliance!$I$2:$I$455, $A114, HCBSCompliance!$D$2:$D$455,  "*910*", HCBSCompliance!$FA$2:$FA$455,"*yes*", HCBSCompliance!$G$2:$G$455, "*Completed*") + COUNTIFS( HCBSCompliance!$I$2:$I$455, $A114, HCBSCompliance!$D$2:$D$455,  "*920*", HCBSCompliance!$FA$2:$FA$455,"*yes*", HCBSCompliance!$G$2:$G$455, "*Completed*") + COUNTIFS( HCBSCompliance!$I$2:$I$455, $A114, HCBSCompliance!$D$2:$D$455,  "096", HCBSCompliance!$FA$2:$FA$455,"*yes*", HCBSCompliance!$G$2:$G$455, "*Submitted*") + COUNTIFS( HCBSCompliance!$I$2:$I$455, $A114, HCBSCompliance!$D$2:$D$455,  "*113*", HCBSCompliance!$FA$2:$FA$455,"*yes*", HCBSCompliance!$G$2:$G$455, "*Submitted*") + COUNTIFS( HCBSCompliance!$I$2:$I$455, $A114, HCBSCompliance!$D$2:$D$455,  "*904*", HCBSCompliance!$FA$2:$FA$455,"*yes*", HCBSCompliance!$G$2:$G$455, "*Submitted*") + COUNTIFS( HCBSCompliance!$I$2:$I$455, $A114, HCBSCompliance!$D$2:$D$455,  "*905*", HCBSCompliance!$FA$2:$FA$455,"*yes*", HCBSCompliance!$G$2:$G$455, "*Submitted*") + COUNTIFS( HCBSCompliance!$I$2:$I$455, $A114, HCBSCompliance!$D$2:$D$455,  "*915*", HCBSCompliance!$FA$2:$FA$455,"*yes*", HCBSCompliance!$G$2:$G$455, "*Submitted*") + COUNTIFS( HCBSCompliance!$I$2:$I$455, $A114, HCBSCompliance!$D$2:$D$455,  "*910*", HCBSCompliance!$FA$2:$FA$455,"*yes*", HCBSCompliance!$G$2:$G$455, "*Submitted*") + COUNTIFS( HCBSCompliance!$I$2:$I$455, $A114, HCBSCompliance!$D$2:$D$455,  "*920*", HCBSCompliance!$FA$2:$FA$455,"*yes*", HCBSCompliance!$G$2:$G$455, "*Submitted*")) +   (COUNTIFS(HCBSCompliance!$I$2:$I$455, $A114, HCBSCompliance!$D$2:$D$455,  "028", HCBSCompliance!$FA$2:$FA$455,"*yes*", HCBSCompliance!$G$2:$G$455, "*Completed*") + COUNTIFS(HCBSCompliance!$I$2:$I$455, $A114, HCBSCompliance!$D$2:$D$455,  "055", HCBSCompliance!$FA$2:$FA$455,"*yes*", HCBSCompliance!$G$2:$G$455, "*Completed*") + COUNTIFS(HCBSCompliance!$I$2:$I$455, $A114, HCBSCompliance!$D$2:$D$455,  "063", HCBSCompliance!$FA$2:$FA$455,"*yes*", HCBSCompliance!$G$2:$G$455, "*Completed*") + COUNTIFS(HCBSCompliance!$I$2:$I$455, $A114, HCBSCompliance!$D$2:$D$455,  "*475*", HCBSCompliance!$FA$2:$FA$455,"*yes*", HCBSCompliance!$G$2:$G$455, "*Completed*") + COUNTIFS(HCBSCompliance!$I$2:$I$455, $A114, HCBSCompliance!$D$2:$D$455,  "*505*", HCBSCompliance!$FA$2:$FA$455,"*yes*", HCBSCompliance!$G$2:$G$455, "*Completed*") + COUNTIFS(HCBSCompliance!$I$2:$I$455, $A114, HCBSCompliance!$D$2:$D$455,  "*510*", HCBSCompliance!$FA$2:$FA$455,"*yes*", HCBSCompliance!$G$2:$G$455, "*Completed*") + COUNTIFS(HCBSCompliance!$I$2:$I$455, $A114, HCBSCompliance!$D$2:$D$455,  "*515*", HCBSCompliance!$FA$2:$FA$455,"*yes*", HCBSCompliance!$G$2:$G$455, "*Completed*") + COUNTIFS(HCBSCompliance!$I$2:$I$455, $A114, HCBSCompliance!$D$2:$D$455,  "*855*", HCBSCompliance!$FA$2:$FA$455,"*yes*", HCBSCompliance!$G$2:$G$455, "*Completed*") +COUNTIFS(HCBSCompliance!$I$2:$I$455, $A114, HCBSCompliance!$D$2:$D$455,  "028", HCBSCompliance!$FA$2:$FA$455,"*yes*", HCBSCompliance!$G$2:$G$455, "*Submitted*") + COUNTIFS(HCBSCompliance!$I$2:$I$455, $A114, HCBSCompliance!$D$2:$D$455,  "055", HCBSCompliance!$FA$2:$FA$455,"*yes*", HCBSCompliance!$G$2:$G$455, "*Submitted*") + COUNTIFS(HCBSCompliance!$I$2:$I$455, $A114, HCBSCompliance!$D$2:$D$455,  "063", HCBSCompliance!$FA$2:$FA$455,"*yes*", HCBSCompliance!$G$2:$G$455, "*Submitted*") + COUNTIFS(HCBSCompliance!$I$2:$I$455, $A114, HCBSCompliance!$D$2:$D$455,  "*475*", HCBSCompliance!$FA$2:$FA$455,"*yes*", HCBSCompliance!$G$2:$G$455, "*Submitted*") + COUNTIFS(HCBSCompliance!$I$2:$I$455, $A114, HCBSCompliance!$D$2:$D$455,  "*505*", HCBSCompliance!$FA$2:$FA$455,"*yes*", HCBSCompliance!$G$2:$G$455, "*Submitted*") + COUNTIFS(HCBSCompliance!$I$2:$I$455, $A114, HCBSCompliance!$D$2:$D$455,  "*510*", HCBSCompliance!$FA$2:$FA$455,"*yes*", HCBSCompliance!$G$2:$G$455, "*Submitted*") + COUNTIFS(HCBSCompliance!$I$2:$I$455, $A114, HCBSCompliance!$D$2:$D$455,  "*515*", HCBSCompliance!$FA$2:$FA$455,"*yes*", HCBSCompliance!$G$2:$G$455, "*Submitted*") + COUNTIFS(HCBSCompliance!$I$2:$I$455, $A114, HCBSCompliance!$D$2:$D$455,  "*855*", HCBSCompliance!$FA$2:$FA$455,"*yes*", HCBSCompliance!$G$2:$G$455, "*Submitted*") )+   (COUNTIFS(HCBSCompliance!$I$2:$I$455, $A114, HCBSCompliance!$D$2:$D$455,  "*950*", HCBSCompliance!$FA$2:$FA$455,"*yes*", HCBSCompliance!$G$2:$G$455, "*Completed*") + COUNTIFS(HCBSCompliance!$I$2:$I$455, $A114, HCBSCompliance!$D$2:$D$455,  "*950*", HCBSCompliance!$FA$2:$FA$455,"*yes*", HCBSCompliance!$G$2:$G$455, "*Submitted*") )+  (COUNTIFS(HCBSCompliance!$I$2:$I$455, $A114, HCBSCompliance!$D$2:$D$455,  "*954*", HCBSCompliance!$FA$2:$FA$455,"*yes*", HCBSCompliance!$G$2:$G$455, "*Completed*") + COUNTIFS(HCBSCompliance!$I$2:$I$455, $A114, HCBSCompliance!$D$2:$D$455,  "*954*", HCBSCompliance!$FA$2:$FA$455,"*yes*", HCBSCompliance!$G$2:$G$455, "*Submitted*") )) /  $C114</f>
        <v>#DIV/0!</v>
      </c>
      <c r="G114" s="60" t="e">
        <f>((COUNTIFS(HCBSCompliance!$I$2:$I$455, $A114, HCBSCompliance!$D$2:$D$455,  "096",  HCBSCompliance!$G$2:$G$455, "*Completed*", HCBSCompliance!$FE$2:$FE$455, "TRUE") + COUNTIFS(HCBSCompliance!$I$2:$I$455, $A114, HCBSCompliance!$D$2:$D$455,  "*113*", HCBSCompliance!$G$2:$G$455, "*Completed*", HCBSCompliance!$FE$2:$FE$455, "TRUE") + COUNTIFS(HCBSCompliance!$I$2:$I$455, $A114, HCBSCompliance!$D$2:$D$455,  "*904*",  HCBSCompliance!$G$2:$G$455, "*Completed*", HCBSCompliance!$FE$2:$FE$455, "TRUE") + COUNTIFS(HCBSCompliance!$I$2:$I$455, $A114, HCBSCompliance!$D$2:$D$455,  "*905*",  HCBSCompliance!$G$2:$G$455, "*Completed*", HCBSCompliance!$FE$2:$FE$455, "TRUE") + COUNTIFS(HCBSCompliance!$I$2:$I$455, $A114, HCBSCompliance!$D$2:$D$455,  "*915*",  HCBSCompliance!$G$2:$G$455, "*Completed*", HCBSCompliance!$FE$2:$FE$455, "TRUE") + COUNTIFS(HCBSCompliance!$I$2:$I$455, $A114, HCBSCompliance!$D$2:$D$455,  "*910*", HCBSCompliance!$G$2:$G$455, "*Completed*", HCBSCompliance!$FE$2:$FE$455, "TRUE") + COUNTIFS(HCBSCompliance!$I$2:$I$455, $A114, HCBSCompliance!$D$2:$D$455,  "*920*",  HCBSCompliance!$G$2:$G$455, "*Completed*", HCBSCompliance!$FE$2:$FE$455, "TRUE") + COUNTIFS(HCBSCompliance!$I$2:$I$455, $A114, HCBSCompliance!$D$2:$D$455,  "096",  HCBSCompliance!$G$2:$G$455, "*Submitted*", HCBSCompliance!$FE$2:$FE$455, "TRUE") + COUNTIFS(HCBSCompliance!$I$2:$I$455, $A114, HCBSCompliance!$D$2:$D$455,  "*113*", HCBSCompliance!$G$2:$G$455, "*Submitted*", HCBSCompliance!$FE$2:$FE$455, "TRUE") + COUNTIFS(HCBSCompliance!$I$2:$I$455, $A114, HCBSCompliance!$D$2:$D$455,  "*904*",  HCBSCompliance!$G$2:$G$455, "*Submitted*", HCBSCompliance!$FE$2:$FE$455, "TRUE") + COUNTIFS(HCBSCompliance!$I$2:$I$455, $A114, HCBSCompliance!$D$2:$D$455,  "*905*",  HCBSCompliance!$G$2:$G$455, "*Submitted*", HCBSCompliance!$FE$2:$FE$455, "TRUE") + COUNTIFS(HCBSCompliance!$I$2:$I$455, $A114, HCBSCompliance!$D$2:$D$455,  "*915*",  HCBSCompliance!$G$2:$G$455, "*Submitted*", HCBSCompliance!$FE$2:$FE$455, "TRUE") + COUNTIFS(HCBSCompliance!$I$2:$I$455, $A114, HCBSCompliance!$D$2:$D$455,  "*910*",  HCBSCompliance!$G$2:$G$455, "*Submitted*", HCBSCompliance!$FE$2:$FE$455, "TRUE") + COUNTIFS(HCBSCompliance!$I$2:$I$455, $A114, HCBSCompliance!$D$2:$D$455,  "*920*", HCBSCompliance!$G$2:$G$455, "*Submitted*", HCBSCompliance!$FE$2:$FE$455, "TRUE"))+  (COUNTIFS(HCBSCompliance!$I$2:$I$455, $A114, HCBSCompliance!$D$2:$D$455,  "028", HCBSCompliance!$G$2:$G$455, "*Completed*", HCBSCompliance!$FE$2:$FE$455, "TRUE") + COUNTIFS(HCBSCompliance!$I$2:$I$455, $A114, HCBSCompliance!$D$2:$D$455,  "055", HCBSCompliance!$G$2:$G$455, "*Completed*", HCBSCompliance!$FE$2:$FE$455, "TRUE") + COUNTIFS(HCBSCompliance!$I$2:$I$455, $A114, HCBSCompliance!$D$2:$D$455,  "063", HCBSCompliance!$G$2:$G$455, "*Completed*", HCBSCompliance!$FE$2:$FE$455, "TRUE") + COUNTIFS(HCBSCompliance!$I$2:$I$455, $A114, HCBSCompliance!$D$2:$D$455,  "*475*", HCBSCompliance!$G$2:$G$455, "*Completed*", HCBSCompliance!$FE$2:$FE$455, "TRUE") + COUNTIFS(HCBSCompliance!$I$2:$I$455, $A114, HCBSCompliance!$D$2:$D$455,  "*505*", HCBSCompliance!$G$2:$G$455, "*Completed*", HCBSCompliance!$FE$2:$FE$455, "TRUE") + COUNTIFS(HCBSCompliance!$I$2:$I$455, $A114, HCBSCompliance!$D$2:$D$455,  "*510*", HCBSCompliance!$G$2:$G$455, "*Completed*", HCBSCompliance!$FE$2:$FE$455, "TRUE") + COUNTIFS(HCBSCompliance!$I$2:$I$455, $A114, HCBSCompliance!$D$2:$D$455,  "*515*", HCBSCompliance!$G$2:$G$455, "*Completed*", HCBSCompliance!$FE$2:$FE$455, "TRUE") + COUNTIFS(HCBSCompliance!$I$2:$I$455, $A114, HCBSCompliance!$D$2:$D$455,  "*855*", HCBSCompliance!$G$2:$G$455, "*Submitted*", HCBSCompliance!$FE$2:$FE$455, "TRUE") +COUNTIFS(HCBSCompliance!$I$2:$I$455, $A114, HCBSCompliance!$D$2:$D$455,  "028", HCBSCompliance!$G$2:$G$455, "*Submitted*", HCBSCompliance!$FE$2:$FE$455, "TRUE") + COUNTIFS(HCBSCompliance!$I$2:$I$455, $A114, HCBSCompliance!$D$2:$D$455,  "055", HCBSCompliance!$G$2:$G$455, "*Submitted*", HCBSCompliance!$FE$2:$FE$455, "TRUE") + COUNTIFS(HCBSCompliance!$I$2:$I$455, $A114, HCBSCompliance!$D$2:$D$455,  "063", HCBSCompliance!$G$2:$G$455, "*Submitted*", HCBSCompliance!$FE$2:$FE$455, "TRUE") + COUNTIFS(HCBSCompliance!$I$2:$I$455, $A114, HCBSCompliance!$D$2:$D$455,  "*475*", HCBSCompliance!$G$2:$G$455, "*Submitted*", HCBSCompliance!$FE$2:$FE$455, "TRUE") + COUNTIFS(HCBSCompliance!$I$2:$I$455, $A114, HCBSCompliance!$D$2:$D$455,  "*505*", HCBSCompliance!$G$2:$G$455, "*Submitted*", HCBSCompliance!$FE$2:$FE$455, "TRUE") + COUNTIFS(HCBSCompliance!$I$2:$I$455, $A114, HCBSCompliance!$D$2:$D$455,  "*510*", HCBSCompliance!$G$2:$G$455, "*Submitted*", HCBSCompliance!$FE$2:$FE$455, "TRUE") + COUNTIFS(HCBSCompliance!$I$2:$I$455, $A114, HCBSCompliance!$D$2:$D$455,  "*515*", HCBSCompliance!$G$2:$G$455, "*Submitted*", HCBSCompliance!$FE$2:$FE$455, "TRUE") + COUNTIFS(HCBSCompliance!$I$2:$I$455, $A114, HCBSCompliance!$D$2:$D$455,  "*855*", HCBSCompliance!$G$2:$G$455, "*Submitted*", HCBSCompliance!$FE$2:$FE$455, "TRUE"))+  (COUNTIFS(HCBSCompliance!$I$2:$I$455, $A114, HCBSCompliance!$D$2:$D$455,  "*950*", HCBSCompliance!$G$2:$G$455, "*Completed*", HCBSCompliance!$FE$2:$FE$455, "TRUE") + COUNTIFS(HCBSCompliance!$I$2:$I$455, $A114, HCBSCompliance!$D$2:$D$455,  "*950*", HCBSCompliance!$G$2:$G$455, "*Submitted*", HCBSCompliance!$FE$2:$FE$455, "TRUE"))+  (COUNTIFS(HCBSCompliance!$I$2:$I$455, $A114, HCBSCompliance!$D$2:$D$455,  "*954*", HCBSCompliance!$G$2:$G$455, "*Completed*", HCBSCompliance!$FE$2:$FE$455, "TRUE") + COUNTIFS(HCBSCompliance!$I$2:$I$455, $A114, HCBSCompliance!$D$2:$D$455,  "*954*", HCBSCompliance!$G$2:$G$455, "*Submitted*", HCBSCompliance!$FE$2:$FE$455, "TRUE")))    /  $C114</f>
        <v>#DIV/0!</v>
      </c>
      <c r="H114" s="89"/>
    </row>
    <row r="115" spans="1:8" hidden="1" x14ac:dyDescent="0.2">
      <c r="A115" s="54" t="s">
        <v>248</v>
      </c>
      <c r="B115" s="55">
        <f t="shared" si="5"/>
        <v>0</v>
      </c>
      <c r="C115" s="55">
        <f t="shared" si="5"/>
        <v>0</v>
      </c>
      <c r="D115" s="56" t="str">
        <f t="shared" si="6"/>
        <v>n/a</v>
      </c>
      <c r="E115" s="56" t="e">
        <f>((COUNTIFS(HCBSCompliance!$I$2:$I$455, $A115, HCBSCompliance!$D$2:$D$455,  "096", HCBSCompliance!$FA$2:$FA$455,"*no*", HCBSCompliance!$G$2:$G$455, "*Completed*") + COUNTIFS( HCBSCompliance!$I$2:$I$455, $A115, HCBSCompliance!$D$2:$D$455,  "*113*", HCBSCompliance!$FA$2:$FA$455,"*no*", HCBSCompliance!$G$2:$G$455, "*Completed*") + COUNTIFS( HCBSCompliance!$I$2:$I$455, $A115, HCBSCompliance!$D$2:$D$455,  "*904*", HCBSCompliance!$FA$2:$FA$455,"*no*", HCBSCompliance!$G$2:$G$455, "*Completed*") + COUNTIFS( HCBSCompliance!$I$2:$I$455, $A115, HCBSCompliance!$D$2:$D$455,  "*905*", HCBSCompliance!$FA$2:$FA$455,"*no*", HCBSCompliance!$G$2:$G$455, "*Completed*") + COUNTIFS( HCBSCompliance!$I$2:$I$455, $A115, HCBSCompliance!$D$2:$D$455,  "*915*", HCBSCompliance!$FA$2:$FA$455,"*no*", HCBSCompliance!$G$2:$G$455, "*Completed*") + COUNTIFS( HCBSCompliance!$I$2:$I$455, $A115, HCBSCompliance!$D$2:$D$455,  "*910*", HCBSCompliance!$FA$2:$FA$455,"*no*", HCBSCompliance!$G$2:$G$455, "*Completed*") + COUNTIFS( HCBSCompliance!$I$2:$I$455, $A115, HCBSCompliance!$D$2:$D$455,  "*920*", HCBSCompliance!$FA$2:$FA$455,"*no*", HCBSCompliance!$G$2:$G$455, "*Completed*") + COUNTIFS( HCBSCompliance!$I$2:$I$455, $A115, HCBSCompliance!$D$2:$D$455,  "096", HCBSCompliance!$FA$2:$FA$455,"*no*", HCBSCompliance!$G$2:$G$455, "*Submitted*") + COUNTIFS( HCBSCompliance!$I$2:$I$455, $A115, HCBSCompliance!$D$2:$D$455,  "*113*", HCBSCompliance!$FA$2:$FA$455,"*no*", HCBSCompliance!$G$2:$G$455, "*Submitted*") + COUNTIFS( HCBSCompliance!$I$2:$I$455, $A115, HCBSCompliance!$D$2:$D$455,  "*904*", HCBSCompliance!$FA$2:$FA$455,"*no*", HCBSCompliance!$G$2:$G$455, "*Submitted*") + COUNTIFS( HCBSCompliance!$I$2:$I$455, $A115, HCBSCompliance!$D$2:$D$455,  "*905*", HCBSCompliance!$FA$2:$FA$455,"*no*", HCBSCompliance!$G$2:$G$455, "*Submitted*") + COUNTIFS( HCBSCompliance!$I$2:$I$455, $A115, HCBSCompliance!$D$2:$D$455,  "*915*", HCBSCompliance!$FA$2:$FA$455,"*no*", HCBSCompliance!$G$2:$G$455, "*Submitted*") + COUNTIFS( HCBSCompliance!$I$2:$I$455, $A115, HCBSCompliance!$D$2:$D$455,  "*910*", HCBSCompliance!$FA$2:$FA$455,"*no*", HCBSCompliance!$G$2:$G$455, "*Submitted*") + COUNTIFS( HCBSCompliance!$I$2:$I$455, $A115, HCBSCompliance!$D$2:$D$455,  "*920*", HCBSCompliance!$FA$2:$FA$455,"*no*", HCBSCompliance!$G$2:$G$455, "*Submitted*")) +   (COUNTIFS(HCBSCompliance!$I$2:$I$455, $A115, HCBSCompliance!$D$2:$D$455,  "028", HCBSCompliance!$FA$2:$FA$455,"*no*", HCBSCompliance!$G$2:$G$455, "*Completed*") + COUNTIFS(HCBSCompliance!$I$2:$I$455, $A115, HCBSCompliance!$D$2:$D$455,  "055", HCBSCompliance!$FA$2:$FA$455,"*no*", HCBSCompliance!$G$2:$G$455, "*Completed*") + COUNTIFS(HCBSCompliance!$I$2:$I$455, $A115, HCBSCompliance!$D$2:$D$455,  "063", HCBSCompliance!$FA$2:$FA$455,"*no*", HCBSCompliance!$G$2:$G$455, "*Completed*") + COUNTIFS(HCBSCompliance!$I$2:$I$455, $A115, HCBSCompliance!$D$2:$D$455,  "*475*", HCBSCompliance!$FA$2:$FA$455,"*no*", HCBSCompliance!$G$2:$G$455, "*Completed*") + COUNTIFS(HCBSCompliance!$I$2:$I$455, $A115, HCBSCompliance!$D$2:$D$455,  "*505*", HCBSCompliance!$FA$2:$FA$455,"*no*", HCBSCompliance!$G$2:$G$455, "*Completed*") + COUNTIFS(HCBSCompliance!$I$2:$I$455, $A115, HCBSCompliance!$D$2:$D$455,  "*510*", HCBSCompliance!$FA$2:$FA$455,"*no*", HCBSCompliance!$G$2:$G$455, "*Completed*") + COUNTIFS(HCBSCompliance!$I$2:$I$455, $A115, HCBSCompliance!$D$2:$D$455,  "*515*", HCBSCompliance!$FA$2:$FA$455,"*no*", HCBSCompliance!$G$2:$G$455, "*Completed*") + COUNTIFS(HCBSCompliance!$I$2:$I$455, $A115, HCBSCompliance!$D$2:$D$455,  "*855*", HCBSCompliance!$FA$2:$FA$455,"*no*", HCBSCompliance!$G$2:$G$455, "*Completed*") +COUNTIFS(HCBSCompliance!$I$2:$I$455, $A115, HCBSCompliance!$D$2:$D$455,  "028", HCBSCompliance!$FA$2:$FA$455,"*no*", HCBSCompliance!$G$2:$G$455, "*Submitted*") + COUNTIFS(HCBSCompliance!$I$2:$I$455, $A115, HCBSCompliance!$D$2:$D$455,  "055", HCBSCompliance!$FA$2:$FA$455,"*no*", HCBSCompliance!$G$2:$G$455, "*Submitted*") + COUNTIFS(HCBSCompliance!$I$2:$I$455, $A115, HCBSCompliance!$D$2:$D$455,  "063", HCBSCompliance!$FA$2:$FA$455,"*no*", HCBSCompliance!$G$2:$G$455, "*Submitted*") + COUNTIFS(HCBSCompliance!$I$2:$I$455, $A115, HCBSCompliance!$D$2:$D$455,  "*475*", HCBSCompliance!$FA$2:$FA$455,"*no*", HCBSCompliance!$G$2:$G$455, "*Submitted*") + COUNTIFS(HCBSCompliance!$I$2:$I$455, $A115, HCBSCompliance!$D$2:$D$455,  "*505*", HCBSCompliance!$FA$2:$FA$455,"*no*", HCBSCompliance!$G$2:$G$455, "*Submitted*") + COUNTIFS(HCBSCompliance!$I$2:$I$455, $A115, HCBSCompliance!$D$2:$D$455,  "*510*", HCBSCompliance!$FA$2:$FA$455,"*no*", HCBSCompliance!$G$2:$G$455, "*Submitted*") + COUNTIFS(HCBSCompliance!$I$2:$I$455, $A115, HCBSCompliance!$D$2:$D$455,  "*515*", HCBSCompliance!$FA$2:$FA$455,"*no*", HCBSCompliance!$G$2:$G$455, "*Submitted*") + COUNTIFS(HCBSCompliance!$I$2:$I$455, $A115, HCBSCompliance!$D$2:$D$455,  "*855*", HCBSCompliance!$FA$2:$FA$455,"*no*", HCBSCompliance!$G$2:$G$455, "*Submitted*") )+   (COUNTIFS(HCBSCompliance!$I$2:$I$455, $A115, HCBSCompliance!$D$2:$D$455,  "*950*", HCBSCompliance!$FA$2:$FA$455,"*no*", HCBSCompliance!$G$2:$G$455, "*Completed*") + COUNTIFS(HCBSCompliance!$I$2:$I$455, $A115, HCBSCompliance!$D$2:$D$455,  "*950*", HCBSCompliance!$FA$2:$FA$455,"*no*", HCBSCompliance!$G$2:$G$455, "*Submitted*") )+  (COUNTIFS(HCBSCompliance!$I$2:$I$455, $A115, HCBSCompliance!$D$2:$D$455,  "*954*", HCBSCompliance!$FA$2:$FA$455,"*no*", HCBSCompliance!$G$2:$G$455, "*Completed*") + COUNTIFS(HCBSCompliance!$I$2:$I$455, $A115, HCBSCompliance!$D$2:$D$455,  "*954*", HCBSCompliance!$FA$2:$FA$455,"*no*", HCBSCompliance!$G$2:$G$455, "*Submitted*") )) /  $C115</f>
        <v>#DIV/0!</v>
      </c>
      <c r="F115" s="56" t="e">
        <f>((COUNTIFS(HCBSCompliance!$I$2:$I$455, $A115, HCBSCompliance!$D$2:$D$455,  "096", HCBSCompliance!$FA$2:$FA$455,"*yes*", HCBSCompliance!$G$2:$G$455, "*Completed*") + COUNTIFS( HCBSCompliance!$I$2:$I$455, $A115, HCBSCompliance!$D$2:$D$455,  "*113*", HCBSCompliance!$FA$2:$FA$455,"*yes*", HCBSCompliance!$G$2:$G$455, "*Completed*") + COUNTIFS( HCBSCompliance!$I$2:$I$455, $A115, HCBSCompliance!$D$2:$D$455,  "*904*", HCBSCompliance!$FA$2:$FA$455,"*yes*", HCBSCompliance!$G$2:$G$455, "*Completed*") + COUNTIFS( HCBSCompliance!$I$2:$I$455, $A115, HCBSCompliance!$D$2:$D$455,  "*905*", HCBSCompliance!$FA$2:$FA$455,"*yes*", HCBSCompliance!$G$2:$G$455, "*Completed*") + COUNTIFS( HCBSCompliance!$I$2:$I$455, $A115, HCBSCompliance!$D$2:$D$455,  "*915*", HCBSCompliance!$FA$2:$FA$455,"*yes*", HCBSCompliance!$G$2:$G$455, "*Completed*") + COUNTIFS( HCBSCompliance!$I$2:$I$455, $A115, HCBSCompliance!$D$2:$D$455,  "*910*", HCBSCompliance!$FA$2:$FA$455,"*yes*", HCBSCompliance!$G$2:$G$455, "*Completed*") + COUNTIFS( HCBSCompliance!$I$2:$I$455, $A115, HCBSCompliance!$D$2:$D$455,  "*920*", HCBSCompliance!$FA$2:$FA$455,"*yes*", HCBSCompliance!$G$2:$G$455, "*Completed*") + COUNTIFS( HCBSCompliance!$I$2:$I$455, $A115, HCBSCompliance!$D$2:$D$455,  "096", HCBSCompliance!$FA$2:$FA$455,"*yes*", HCBSCompliance!$G$2:$G$455, "*Submitted*") + COUNTIFS( HCBSCompliance!$I$2:$I$455, $A115, HCBSCompliance!$D$2:$D$455,  "*113*", HCBSCompliance!$FA$2:$FA$455,"*yes*", HCBSCompliance!$G$2:$G$455, "*Submitted*") + COUNTIFS( HCBSCompliance!$I$2:$I$455, $A115, HCBSCompliance!$D$2:$D$455,  "*904*", HCBSCompliance!$FA$2:$FA$455,"*yes*", HCBSCompliance!$G$2:$G$455, "*Submitted*") + COUNTIFS( HCBSCompliance!$I$2:$I$455, $A115, HCBSCompliance!$D$2:$D$455,  "*905*", HCBSCompliance!$FA$2:$FA$455,"*yes*", HCBSCompliance!$G$2:$G$455, "*Submitted*") + COUNTIFS( HCBSCompliance!$I$2:$I$455, $A115, HCBSCompliance!$D$2:$D$455,  "*915*", HCBSCompliance!$FA$2:$FA$455,"*yes*", HCBSCompliance!$G$2:$G$455, "*Submitted*") + COUNTIFS( HCBSCompliance!$I$2:$I$455, $A115, HCBSCompliance!$D$2:$D$455,  "*910*", HCBSCompliance!$FA$2:$FA$455,"*yes*", HCBSCompliance!$G$2:$G$455, "*Submitted*") + COUNTIFS( HCBSCompliance!$I$2:$I$455, $A115, HCBSCompliance!$D$2:$D$455,  "*920*", HCBSCompliance!$FA$2:$FA$455,"*yes*", HCBSCompliance!$G$2:$G$455, "*Submitted*")) +   (COUNTIFS(HCBSCompliance!$I$2:$I$455, $A115, HCBSCompliance!$D$2:$D$455,  "028", HCBSCompliance!$FA$2:$FA$455,"*yes*", HCBSCompliance!$G$2:$G$455, "*Completed*") + COUNTIFS(HCBSCompliance!$I$2:$I$455, $A115, HCBSCompliance!$D$2:$D$455,  "055", HCBSCompliance!$FA$2:$FA$455,"*yes*", HCBSCompliance!$G$2:$G$455, "*Completed*") + COUNTIFS(HCBSCompliance!$I$2:$I$455, $A115, HCBSCompliance!$D$2:$D$455,  "063", HCBSCompliance!$FA$2:$FA$455,"*yes*", HCBSCompliance!$G$2:$G$455, "*Completed*") + COUNTIFS(HCBSCompliance!$I$2:$I$455, $A115, HCBSCompliance!$D$2:$D$455,  "*475*", HCBSCompliance!$FA$2:$FA$455,"*yes*", HCBSCompliance!$G$2:$G$455, "*Completed*") + COUNTIFS(HCBSCompliance!$I$2:$I$455, $A115, HCBSCompliance!$D$2:$D$455,  "*505*", HCBSCompliance!$FA$2:$FA$455,"*yes*", HCBSCompliance!$G$2:$G$455, "*Completed*") + COUNTIFS(HCBSCompliance!$I$2:$I$455, $A115, HCBSCompliance!$D$2:$D$455,  "*510*", HCBSCompliance!$FA$2:$FA$455,"*yes*", HCBSCompliance!$G$2:$G$455, "*Completed*") + COUNTIFS(HCBSCompliance!$I$2:$I$455, $A115, HCBSCompliance!$D$2:$D$455,  "*515*", HCBSCompliance!$FA$2:$FA$455,"*yes*", HCBSCompliance!$G$2:$G$455, "*Completed*") + COUNTIFS(HCBSCompliance!$I$2:$I$455, $A115, HCBSCompliance!$D$2:$D$455,  "*855*", HCBSCompliance!$FA$2:$FA$455,"*yes*", HCBSCompliance!$G$2:$G$455, "*Completed*") +COUNTIFS(HCBSCompliance!$I$2:$I$455, $A115, HCBSCompliance!$D$2:$D$455,  "028", HCBSCompliance!$FA$2:$FA$455,"*yes*", HCBSCompliance!$G$2:$G$455, "*Submitted*") + COUNTIFS(HCBSCompliance!$I$2:$I$455, $A115, HCBSCompliance!$D$2:$D$455,  "055", HCBSCompliance!$FA$2:$FA$455,"*yes*", HCBSCompliance!$G$2:$G$455, "*Submitted*") + COUNTIFS(HCBSCompliance!$I$2:$I$455, $A115, HCBSCompliance!$D$2:$D$455,  "063", HCBSCompliance!$FA$2:$FA$455,"*yes*", HCBSCompliance!$G$2:$G$455, "*Submitted*") + COUNTIFS(HCBSCompliance!$I$2:$I$455, $A115, HCBSCompliance!$D$2:$D$455,  "*475*", HCBSCompliance!$FA$2:$FA$455,"*yes*", HCBSCompliance!$G$2:$G$455, "*Submitted*") + COUNTIFS(HCBSCompliance!$I$2:$I$455, $A115, HCBSCompliance!$D$2:$D$455,  "*505*", HCBSCompliance!$FA$2:$FA$455,"*yes*", HCBSCompliance!$G$2:$G$455, "*Submitted*") + COUNTIFS(HCBSCompliance!$I$2:$I$455, $A115, HCBSCompliance!$D$2:$D$455,  "*510*", HCBSCompliance!$FA$2:$FA$455,"*yes*", HCBSCompliance!$G$2:$G$455, "*Submitted*") + COUNTIFS(HCBSCompliance!$I$2:$I$455, $A115, HCBSCompliance!$D$2:$D$455,  "*515*", HCBSCompliance!$FA$2:$FA$455,"*yes*", HCBSCompliance!$G$2:$G$455, "*Submitted*") + COUNTIFS(HCBSCompliance!$I$2:$I$455, $A115, HCBSCompliance!$D$2:$D$455,  "*855*", HCBSCompliance!$FA$2:$FA$455,"*yes*", HCBSCompliance!$G$2:$G$455, "*Submitted*") )+   (COUNTIFS(HCBSCompliance!$I$2:$I$455, $A115, HCBSCompliance!$D$2:$D$455,  "*950*", HCBSCompliance!$FA$2:$FA$455,"*yes*", HCBSCompliance!$G$2:$G$455, "*Completed*") + COUNTIFS(HCBSCompliance!$I$2:$I$455, $A115, HCBSCompliance!$D$2:$D$455,  "*950*", HCBSCompliance!$FA$2:$FA$455,"*yes*", HCBSCompliance!$G$2:$G$455, "*Submitted*") )+  (COUNTIFS(HCBSCompliance!$I$2:$I$455, $A115, HCBSCompliance!$D$2:$D$455,  "*954*", HCBSCompliance!$FA$2:$FA$455,"*yes*", HCBSCompliance!$G$2:$G$455, "*Completed*") + COUNTIFS(HCBSCompliance!$I$2:$I$455, $A115, HCBSCompliance!$D$2:$D$455,  "*954*", HCBSCompliance!$FA$2:$FA$455,"*yes*", HCBSCompliance!$G$2:$G$455, "*Submitted*") )) /  $C115</f>
        <v>#DIV/0!</v>
      </c>
      <c r="G115" s="60" t="e">
        <f>((COUNTIFS(HCBSCompliance!$I$2:$I$455, $A115, HCBSCompliance!$D$2:$D$455,  "096",  HCBSCompliance!$G$2:$G$455, "*Completed*", HCBSCompliance!$FE$2:$FE$455, "TRUE") + COUNTIFS(HCBSCompliance!$I$2:$I$455, $A115, HCBSCompliance!$D$2:$D$455,  "*113*", HCBSCompliance!$G$2:$G$455, "*Completed*", HCBSCompliance!$FE$2:$FE$455, "TRUE") + COUNTIFS(HCBSCompliance!$I$2:$I$455, $A115, HCBSCompliance!$D$2:$D$455,  "*904*",  HCBSCompliance!$G$2:$G$455, "*Completed*", HCBSCompliance!$FE$2:$FE$455, "TRUE") + COUNTIFS(HCBSCompliance!$I$2:$I$455, $A115, HCBSCompliance!$D$2:$D$455,  "*905*",  HCBSCompliance!$G$2:$G$455, "*Completed*", HCBSCompliance!$FE$2:$FE$455, "TRUE") + COUNTIFS(HCBSCompliance!$I$2:$I$455, $A115, HCBSCompliance!$D$2:$D$455,  "*915*",  HCBSCompliance!$G$2:$G$455, "*Completed*", HCBSCompliance!$FE$2:$FE$455, "TRUE") + COUNTIFS(HCBSCompliance!$I$2:$I$455, $A115, HCBSCompliance!$D$2:$D$455,  "*910*", HCBSCompliance!$G$2:$G$455, "*Completed*", HCBSCompliance!$FE$2:$FE$455, "TRUE") + COUNTIFS(HCBSCompliance!$I$2:$I$455, $A115, HCBSCompliance!$D$2:$D$455,  "*920*",  HCBSCompliance!$G$2:$G$455, "*Completed*", HCBSCompliance!$FE$2:$FE$455, "TRUE") + COUNTIFS(HCBSCompliance!$I$2:$I$455, $A115, HCBSCompliance!$D$2:$D$455,  "096",  HCBSCompliance!$G$2:$G$455, "*Submitted*", HCBSCompliance!$FE$2:$FE$455, "TRUE") + COUNTIFS(HCBSCompliance!$I$2:$I$455, $A115, HCBSCompliance!$D$2:$D$455,  "*113*", HCBSCompliance!$G$2:$G$455, "*Submitted*", HCBSCompliance!$FE$2:$FE$455, "TRUE") + COUNTIFS(HCBSCompliance!$I$2:$I$455, $A115, HCBSCompliance!$D$2:$D$455,  "*904*",  HCBSCompliance!$G$2:$G$455, "*Submitted*", HCBSCompliance!$FE$2:$FE$455, "TRUE") + COUNTIFS(HCBSCompliance!$I$2:$I$455, $A115, HCBSCompliance!$D$2:$D$455,  "*905*",  HCBSCompliance!$G$2:$G$455, "*Submitted*", HCBSCompliance!$FE$2:$FE$455, "TRUE") + COUNTIFS(HCBSCompliance!$I$2:$I$455, $A115, HCBSCompliance!$D$2:$D$455,  "*915*",  HCBSCompliance!$G$2:$G$455, "*Submitted*", HCBSCompliance!$FE$2:$FE$455, "TRUE") + COUNTIFS(HCBSCompliance!$I$2:$I$455, $A115, HCBSCompliance!$D$2:$D$455,  "*910*",  HCBSCompliance!$G$2:$G$455, "*Submitted*", HCBSCompliance!$FE$2:$FE$455, "TRUE") + COUNTIFS(HCBSCompliance!$I$2:$I$455, $A115, HCBSCompliance!$D$2:$D$455,  "*920*", HCBSCompliance!$G$2:$G$455, "*Submitted*", HCBSCompliance!$FE$2:$FE$455, "TRUE"))+  (COUNTIFS(HCBSCompliance!$I$2:$I$455, $A115, HCBSCompliance!$D$2:$D$455,  "028", HCBSCompliance!$G$2:$G$455, "*Completed*", HCBSCompliance!$FE$2:$FE$455, "TRUE") + COUNTIFS(HCBSCompliance!$I$2:$I$455, $A115, HCBSCompliance!$D$2:$D$455,  "055", HCBSCompliance!$G$2:$G$455, "*Completed*", HCBSCompliance!$FE$2:$FE$455, "TRUE") + COUNTIFS(HCBSCompliance!$I$2:$I$455, $A115, HCBSCompliance!$D$2:$D$455,  "063", HCBSCompliance!$G$2:$G$455, "*Completed*", HCBSCompliance!$FE$2:$FE$455, "TRUE") + COUNTIFS(HCBSCompliance!$I$2:$I$455, $A115, HCBSCompliance!$D$2:$D$455,  "*475*", HCBSCompliance!$G$2:$G$455, "*Completed*", HCBSCompliance!$FE$2:$FE$455, "TRUE") + COUNTIFS(HCBSCompliance!$I$2:$I$455, $A115, HCBSCompliance!$D$2:$D$455,  "*505*", HCBSCompliance!$G$2:$G$455, "*Completed*", HCBSCompliance!$FE$2:$FE$455, "TRUE") + COUNTIFS(HCBSCompliance!$I$2:$I$455, $A115, HCBSCompliance!$D$2:$D$455,  "*510*", HCBSCompliance!$G$2:$G$455, "*Completed*", HCBSCompliance!$FE$2:$FE$455, "TRUE") + COUNTIFS(HCBSCompliance!$I$2:$I$455, $A115, HCBSCompliance!$D$2:$D$455,  "*515*", HCBSCompliance!$G$2:$G$455, "*Completed*", HCBSCompliance!$FE$2:$FE$455, "TRUE") + COUNTIFS(HCBSCompliance!$I$2:$I$455, $A115, HCBSCompliance!$D$2:$D$455,  "*855*", HCBSCompliance!$G$2:$G$455, "*Submitted*", HCBSCompliance!$FE$2:$FE$455, "TRUE") +COUNTIFS(HCBSCompliance!$I$2:$I$455, $A115, HCBSCompliance!$D$2:$D$455,  "028", HCBSCompliance!$G$2:$G$455, "*Submitted*", HCBSCompliance!$FE$2:$FE$455, "TRUE") + COUNTIFS(HCBSCompliance!$I$2:$I$455, $A115, HCBSCompliance!$D$2:$D$455,  "055", HCBSCompliance!$G$2:$G$455, "*Submitted*", HCBSCompliance!$FE$2:$FE$455, "TRUE") + COUNTIFS(HCBSCompliance!$I$2:$I$455, $A115, HCBSCompliance!$D$2:$D$455,  "063", HCBSCompliance!$G$2:$G$455, "*Submitted*", HCBSCompliance!$FE$2:$FE$455, "TRUE") + COUNTIFS(HCBSCompliance!$I$2:$I$455, $A115, HCBSCompliance!$D$2:$D$455,  "*475*", HCBSCompliance!$G$2:$G$455, "*Submitted*", HCBSCompliance!$FE$2:$FE$455, "TRUE") + COUNTIFS(HCBSCompliance!$I$2:$I$455, $A115, HCBSCompliance!$D$2:$D$455,  "*505*", HCBSCompliance!$G$2:$G$455, "*Submitted*", HCBSCompliance!$FE$2:$FE$455, "TRUE") + COUNTIFS(HCBSCompliance!$I$2:$I$455, $A115, HCBSCompliance!$D$2:$D$455,  "*510*", HCBSCompliance!$G$2:$G$455, "*Submitted*", HCBSCompliance!$FE$2:$FE$455, "TRUE") + COUNTIFS(HCBSCompliance!$I$2:$I$455, $A115, HCBSCompliance!$D$2:$D$455,  "*515*", HCBSCompliance!$G$2:$G$455, "*Submitted*", HCBSCompliance!$FE$2:$FE$455, "TRUE") + COUNTIFS(HCBSCompliance!$I$2:$I$455, $A115, HCBSCompliance!$D$2:$D$455,  "*855*", HCBSCompliance!$G$2:$G$455, "*Submitted*", HCBSCompliance!$FE$2:$FE$455, "TRUE"))+  (COUNTIFS(HCBSCompliance!$I$2:$I$455, $A115, HCBSCompliance!$D$2:$D$455,  "*950*", HCBSCompliance!$G$2:$G$455, "*Completed*", HCBSCompliance!$FE$2:$FE$455, "TRUE") + COUNTIFS(HCBSCompliance!$I$2:$I$455, $A115, HCBSCompliance!$D$2:$D$455,  "*950*", HCBSCompliance!$G$2:$G$455, "*Submitted*", HCBSCompliance!$FE$2:$FE$455, "TRUE"))+  (COUNTIFS(HCBSCompliance!$I$2:$I$455, $A115, HCBSCompliance!$D$2:$D$455,  "*954*", HCBSCompliance!$G$2:$G$455, "*Completed*", HCBSCompliance!$FE$2:$FE$455, "TRUE") + COUNTIFS(HCBSCompliance!$I$2:$I$455, $A115, HCBSCompliance!$D$2:$D$455,  "*954*", HCBSCompliance!$G$2:$G$455, "*Submitted*", HCBSCompliance!$FE$2:$FE$455, "TRUE")))    /  $C115</f>
        <v>#DIV/0!</v>
      </c>
      <c r="H115" s="89"/>
    </row>
    <row r="116" spans="1:8" hidden="1" x14ac:dyDescent="0.2">
      <c r="A116" s="54" t="s">
        <v>309</v>
      </c>
      <c r="B116" s="55">
        <f t="shared" si="5"/>
        <v>0</v>
      </c>
      <c r="C116" s="55">
        <f t="shared" si="5"/>
        <v>0</v>
      </c>
      <c r="D116" s="56" t="str">
        <f t="shared" si="6"/>
        <v>n/a</v>
      </c>
      <c r="E116" s="56" t="e">
        <f>((COUNTIFS(HCBSCompliance!$I$2:$I$455, $A116, HCBSCompliance!$D$2:$D$455,  "096", HCBSCompliance!$FA$2:$FA$455,"*no*", HCBSCompliance!$G$2:$G$455, "*Completed*") + COUNTIFS( HCBSCompliance!$I$2:$I$455, $A116, HCBSCompliance!$D$2:$D$455,  "*113*", HCBSCompliance!$FA$2:$FA$455,"*no*", HCBSCompliance!$G$2:$G$455, "*Completed*") + COUNTIFS( HCBSCompliance!$I$2:$I$455, $A116, HCBSCompliance!$D$2:$D$455,  "*904*", HCBSCompliance!$FA$2:$FA$455,"*no*", HCBSCompliance!$G$2:$G$455, "*Completed*") + COUNTIFS( HCBSCompliance!$I$2:$I$455, $A116, HCBSCompliance!$D$2:$D$455,  "*905*", HCBSCompliance!$FA$2:$FA$455,"*no*", HCBSCompliance!$G$2:$G$455, "*Completed*") + COUNTIFS( HCBSCompliance!$I$2:$I$455, $A116, HCBSCompliance!$D$2:$D$455,  "*915*", HCBSCompliance!$FA$2:$FA$455,"*no*", HCBSCompliance!$G$2:$G$455, "*Completed*") + COUNTIFS( HCBSCompliance!$I$2:$I$455, $A116, HCBSCompliance!$D$2:$D$455,  "*910*", HCBSCompliance!$FA$2:$FA$455,"*no*", HCBSCompliance!$G$2:$G$455, "*Completed*") + COUNTIFS( HCBSCompliance!$I$2:$I$455, $A116, HCBSCompliance!$D$2:$D$455,  "*920*", HCBSCompliance!$FA$2:$FA$455,"*no*", HCBSCompliance!$G$2:$G$455, "*Completed*") + COUNTIFS( HCBSCompliance!$I$2:$I$455, $A116, HCBSCompliance!$D$2:$D$455,  "096", HCBSCompliance!$FA$2:$FA$455,"*no*", HCBSCompliance!$G$2:$G$455, "*Submitted*") + COUNTIFS( HCBSCompliance!$I$2:$I$455, $A116, HCBSCompliance!$D$2:$D$455,  "*113*", HCBSCompliance!$FA$2:$FA$455,"*no*", HCBSCompliance!$G$2:$G$455, "*Submitted*") + COUNTIFS( HCBSCompliance!$I$2:$I$455, $A116, HCBSCompliance!$D$2:$D$455,  "*904*", HCBSCompliance!$FA$2:$FA$455,"*no*", HCBSCompliance!$G$2:$G$455, "*Submitted*") + COUNTIFS( HCBSCompliance!$I$2:$I$455, $A116, HCBSCompliance!$D$2:$D$455,  "*905*", HCBSCompliance!$FA$2:$FA$455,"*no*", HCBSCompliance!$G$2:$G$455, "*Submitted*") + COUNTIFS( HCBSCompliance!$I$2:$I$455, $A116, HCBSCompliance!$D$2:$D$455,  "*915*", HCBSCompliance!$FA$2:$FA$455,"*no*", HCBSCompliance!$G$2:$G$455, "*Submitted*") + COUNTIFS( HCBSCompliance!$I$2:$I$455, $A116, HCBSCompliance!$D$2:$D$455,  "*910*", HCBSCompliance!$FA$2:$FA$455,"*no*", HCBSCompliance!$G$2:$G$455, "*Submitted*") + COUNTIFS( HCBSCompliance!$I$2:$I$455, $A116, HCBSCompliance!$D$2:$D$455,  "*920*", HCBSCompliance!$FA$2:$FA$455,"*no*", HCBSCompliance!$G$2:$G$455, "*Submitted*")) +   (COUNTIFS(HCBSCompliance!$I$2:$I$455, $A116, HCBSCompliance!$D$2:$D$455,  "028", HCBSCompliance!$FA$2:$FA$455,"*no*", HCBSCompliance!$G$2:$G$455, "*Completed*") + COUNTIFS(HCBSCompliance!$I$2:$I$455, $A116, HCBSCompliance!$D$2:$D$455,  "055", HCBSCompliance!$FA$2:$FA$455,"*no*", HCBSCompliance!$G$2:$G$455, "*Completed*") + COUNTIFS(HCBSCompliance!$I$2:$I$455, $A116, HCBSCompliance!$D$2:$D$455,  "063", HCBSCompliance!$FA$2:$FA$455,"*no*", HCBSCompliance!$G$2:$G$455, "*Completed*") + COUNTIFS(HCBSCompliance!$I$2:$I$455, $A116, HCBSCompliance!$D$2:$D$455,  "*475*", HCBSCompliance!$FA$2:$FA$455,"*no*", HCBSCompliance!$G$2:$G$455, "*Completed*") + COUNTIFS(HCBSCompliance!$I$2:$I$455, $A116, HCBSCompliance!$D$2:$D$455,  "*505*", HCBSCompliance!$FA$2:$FA$455,"*no*", HCBSCompliance!$G$2:$G$455, "*Completed*") + COUNTIFS(HCBSCompliance!$I$2:$I$455, $A116, HCBSCompliance!$D$2:$D$455,  "*510*", HCBSCompliance!$FA$2:$FA$455,"*no*", HCBSCompliance!$G$2:$G$455, "*Completed*") + COUNTIFS(HCBSCompliance!$I$2:$I$455, $A116, HCBSCompliance!$D$2:$D$455,  "*515*", HCBSCompliance!$FA$2:$FA$455,"*no*", HCBSCompliance!$G$2:$G$455, "*Completed*") + COUNTIFS(HCBSCompliance!$I$2:$I$455, $A116, HCBSCompliance!$D$2:$D$455,  "*855*", HCBSCompliance!$FA$2:$FA$455,"*no*", HCBSCompliance!$G$2:$G$455, "*Completed*") +COUNTIFS(HCBSCompliance!$I$2:$I$455, $A116, HCBSCompliance!$D$2:$D$455,  "028", HCBSCompliance!$FA$2:$FA$455,"*no*", HCBSCompliance!$G$2:$G$455, "*Submitted*") + COUNTIFS(HCBSCompliance!$I$2:$I$455, $A116, HCBSCompliance!$D$2:$D$455,  "055", HCBSCompliance!$FA$2:$FA$455,"*no*", HCBSCompliance!$G$2:$G$455, "*Submitted*") + COUNTIFS(HCBSCompliance!$I$2:$I$455, $A116, HCBSCompliance!$D$2:$D$455,  "063", HCBSCompliance!$FA$2:$FA$455,"*no*", HCBSCompliance!$G$2:$G$455, "*Submitted*") + COUNTIFS(HCBSCompliance!$I$2:$I$455, $A116, HCBSCompliance!$D$2:$D$455,  "*475*", HCBSCompliance!$FA$2:$FA$455,"*no*", HCBSCompliance!$G$2:$G$455, "*Submitted*") + COUNTIFS(HCBSCompliance!$I$2:$I$455, $A116, HCBSCompliance!$D$2:$D$455,  "*505*", HCBSCompliance!$FA$2:$FA$455,"*no*", HCBSCompliance!$G$2:$G$455, "*Submitted*") + COUNTIFS(HCBSCompliance!$I$2:$I$455, $A116, HCBSCompliance!$D$2:$D$455,  "*510*", HCBSCompliance!$FA$2:$FA$455,"*no*", HCBSCompliance!$G$2:$G$455, "*Submitted*") + COUNTIFS(HCBSCompliance!$I$2:$I$455, $A116, HCBSCompliance!$D$2:$D$455,  "*515*", HCBSCompliance!$FA$2:$FA$455,"*no*", HCBSCompliance!$G$2:$G$455, "*Submitted*") + COUNTIFS(HCBSCompliance!$I$2:$I$455, $A116, HCBSCompliance!$D$2:$D$455,  "*855*", HCBSCompliance!$FA$2:$FA$455,"*no*", HCBSCompliance!$G$2:$G$455, "*Submitted*") )+   (COUNTIFS(HCBSCompliance!$I$2:$I$455, $A116, HCBSCompliance!$D$2:$D$455,  "*950*", HCBSCompliance!$FA$2:$FA$455,"*no*", HCBSCompliance!$G$2:$G$455, "*Completed*") + COUNTIFS(HCBSCompliance!$I$2:$I$455, $A116, HCBSCompliance!$D$2:$D$455,  "*950*", HCBSCompliance!$FA$2:$FA$455,"*no*", HCBSCompliance!$G$2:$G$455, "*Submitted*") )+  (COUNTIFS(HCBSCompliance!$I$2:$I$455, $A116, HCBSCompliance!$D$2:$D$455,  "*954*", HCBSCompliance!$FA$2:$FA$455,"*no*", HCBSCompliance!$G$2:$G$455, "*Completed*") + COUNTIFS(HCBSCompliance!$I$2:$I$455, $A116, HCBSCompliance!$D$2:$D$455,  "*954*", HCBSCompliance!$FA$2:$FA$455,"*no*", HCBSCompliance!$G$2:$G$455, "*Submitted*") )) /  $C116</f>
        <v>#DIV/0!</v>
      </c>
      <c r="F116" s="56" t="e">
        <f>((COUNTIFS(HCBSCompliance!$I$2:$I$455, $A116, HCBSCompliance!$D$2:$D$455,  "096", HCBSCompliance!$FA$2:$FA$455,"*yes*", HCBSCompliance!$G$2:$G$455, "*Completed*") + COUNTIFS( HCBSCompliance!$I$2:$I$455, $A116, HCBSCompliance!$D$2:$D$455,  "*113*", HCBSCompliance!$FA$2:$FA$455,"*yes*", HCBSCompliance!$G$2:$G$455, "*Completed*") + COUNTIFS( HCBSCompliance!$I$2:$I$455, $A116, HCBSCompliance!$D$2:$D$455,  "*904*", HCBSCompliance!$FA$2:$FA$455,"*yes*", HCBSCompliance!$G$2:$G$455, "*Completed*") + COUNTIFS( HCBSCompliance!$I$2:$I$455, $A116, HCBSCompliance!$D$2:$D$455,  "*905*", HCBSCompliance!$FA$2:$FA$455,"*yes*", HCBSCompliance!$G$2:$G$455, "*Completed*") + COUNTIFS( HCBSCompliance!$I$2:$I$455, $A116, HCBSCompliance!$D$2:$D$455,  "*915*", HCBSCompliance!$FA$2:$FA$455,"*yes*", HCBSCompliance!$G$2:$G$455, "*Completed*") + COUNTIFS( HCBSCompliance!$I$2:$I$455, $A116, HCBSCompliance!$D$2:$D$455,  "*910*", HCBSCompliance!$FA$2:$FA$455,"*yes*", HCBSCompliance!$G$2:$G$455, "*Completed*") + COUNTIFS( HCBSCompliance!$I$2:$I$455, $A116, HCBSCompliance!$D$2:$D$455,  "*920*", HCBSCompliance!$FA$2:$FA$455,"*yes*", HCBSCompliance!$G$2:$G$455, "*Completed*") + COUNTIFS( HCBSCompliance!$I$2:$I$455, $A116, HCBSCompliance!$D$2:$D$455,  "096", HCBSCompliance!$FA$2:$FA$455,"*yes*", HCBSCompliance!$G$2:$G$455, "*Submitted*") + COUNTIFS( HCBSCompliance!$I$2:$I$455, $A116, HCBSCompliance!$D$2:$D$455,  "*113*", HCBSCompliance!$FA$2:$FA$455,"*yes*", HCBSCompliance!$G$2:$G$455, "*Submitted*") + COUNTIFS( HCBSCompliance!$I$2:$I$455, $A116, HCBSCompliance!$D$2:$D$455,  "*904*", HCBSCompliance!$FA$2:$FA$455,"*yes*", HCBSCompliance!$G$2:$G$455, "*Submitted*") + COUNTIFS( HCBSCompliance!$I$2:$I$455, $A116, HCBSCompliance!$D$2:$D$455,  "*905*", HCBSCompliance!$FA$2:$FA$455,"*yes*", HCBSCompliance!$G$2:$G$455, "*Submitted*") + COUNTIFS( HCBSCompliance!$I$2:$I$455, $A116, HCBSCompliance!$D$2:$D$455,  "*915*", HCBSCompliance!$FA$2:$FA$455,"*yes*", HCBSCompliance!$G$2:$G$455, "*Submitted*") + COUNTIFS( HCBSCompliance!$I$2:$I$455, $A116, HCBSCompliance!$D$2:$D$455,  "*910*", HCBSCompliance!$FA$2:$FA$455,"*yes*", HCBSCompliance!$G$2:$G$455, "*Submitted*") + COUNTIFS( HCBSCompliance!$I$2:$I$455, $A116, HCBSCompliance!$D$2:$D$455,  "*920*", HCBSCompliance!$FA$2:$FA$455,"*yes*", HCBSCompliance!$G$2:$G$455, "*Submitted*")) +   (COUNTIFS(HCBSCompliance!$I$2:$I$455, $A116, HCBSCompliance!$D$2:$D$455,  "028", HCBSCompliance!$FA$2:$FA$455,"*yes*", HCBSCompliance!$G$2:$G$455, "*Completed*") + COUNTIFS(HCBSCompliance!$I$2:$I$455, $A116, HCBSCompliance!$D$2:$D$455,  "055", HCBSCompliance!$FA$2:$FA$455,"*yes*", HCBSCompliance!$G$2:$G$455, "*Completed*") + COUNTIFS(HCBSCompliance!$I$2:$I$455, $A116, HCBSCompliance!$D$2:$D$455,  "063", HCBSCompliance!$FA$2:$FA$455,"*yes*", HCBSCompliance!$G$2:$G$455, "*Completed*") + COUNTIFS(HCBSCompliance!$I$2:$I$455, $A116, HCBSCompliance!$D$2:$D$455,  "*475*", HCBSCompliance!$FA$2:$FA$455,"*yes*", HCBSCompliance!$G$2:$G$455, "*Completed*") + COUNTIFS(HCBSCompliance!$I$2:$I$455, $A116, HCBSCompliance!$D$2:$D$455,  "*505*", HCBSCompliance!$FA$2:$FA$455,"*yes*", HCBSCompliance!$G$2:$G$455, "*Completed*") + COUNTIFS(HCBSCompliance!$I$2:$I$455, $A116, HCBSCompliance!$D$2:$D$455,  "*510*", HCBSCompliance!$FA$2:$FA$455,"*yes*", HCBSCompliance!$G$2:$G$455, "*Completed*") + COUNTIFS(HCBSCompliance!$I$2:$I$455, $A116, HCBSCompliance!$D$2:$D$455,  "*515*", HCBSCompliance!$FA$2:$FA$455,"*yes*", HCBSCompliance!$G$2:$G$455, "*Completed*") + COUNTIFS(HCBSCompliance!$I$2:$I$455, $A116, HCBSCompliance!$D$2:$D$455,  "*855*", HCBSCompliance!$FA$2:$FA$455,"*yes*", HCBSCompliance!$G$2:$G$455, "*Completed*") +COUNTIFS(HCBSCompliance!$I$2:$I$455, $A116, HCBSCompliance!$D$2:$D$455,  "028", HCBSCompliance!$FA$2:$FA$455,"*yes*", HCBSCompliance!$G$2:$G$455, "*Submitted*") + COUNTIFS(HCBSCompliance!$I$2:$I$455, $A116, HCBSCompliance!$D$2:$D$455,  "055", HCBSCompliance!$FA$2:$FA$455,"*yes*", HCBSCompliance!$G$2:$G$455, "*Submitted*") + COUNTIFS(HCBSCompliance!$I$2:$I$455, $A116, HCBSCompliance!$D$2:$D$455,  "063", HCBSCompliance!$FA$2:$FA$455,"*yes*", HCBSCompliance!$G$2:$G$455, "*Submitted*") + COUNTIFS(HCBSCompliance!$I$2:$I$455, $A116, HCBSCompliance!$D$2:$D$455,  "*475*", HCBSCompliance!$FA$2:$FA$455,"*yes*", HCBSCompliance!$G$2:$G$455, "*Submitted*") + COUNTIFS(HCBSCompliance!$I$2:$I$455, $A116, HCBSCompliance!$D$2:$D$455,  "*505*", HCBSCompliance!$FA$2:$FA$455,"*yes*", HCBSCompliance!$G$2:$G$455, "*Submitted*") + COUNTIFS(HCBSCompliance!$I$2:$I$455, $A116, HCBSCompliance!$D$2:$D$455,  "*510*", HCBSCompliance!$FA$2:$FA$455,"*yes*", HCBSCompliance!$G$2:$G$455, "*Submitted*") + COUNTIFS(HCBSCompliance!$I$2:$I$455, $A116, HCBSCompliance!$D$2:$D$455,  "*515*", HCBSCompliance!$FA$2:$FA$455,"*yes*", HCBSCompliance!$G$2:$G$455, "*Submitted*") + COUNTIFS(HCBSCompliance!$I$2:$I$455, $A116, HCBSCompliance!$D$2:$D$455,  "*855*", HCBSCompliance!$FA$2:$FA$455,"*yes*", HCBSCompliance!$G$2:$G$455, "*Submitted*") )+   (COUNTIFS(HCBSCompliance!$I$2:$I$455, $A116, HCBSCompliance!$D$2:$D$455,  "*950*", HCBSCompliance!$FA$2:$FA$455,"*yes*", HCBSCompliance!$G$2:$G$455, "*Completed*") + COUNTIFS(HCBSCompliance!$I$2:$I$455, $A116, HCBSCompliance!$D$2:$D$455,  "*950*", HCBSCompliance!$FA$2:$FA$455,"*yes*", HCBSCompliance!$G$2:$G$455, "*Submitted*") )+  (COUNTIFS(HCBSCompliance!$I$2:$I$455, $A116, HCBSCompliance!$D$2:$D$455,  "*954*", HCBSCompliance!$FA$2:$FA$455,"*yes*", HCBSCompliance!$G$2:$G$455, "*Completed*") + COUNTIFS(HCBSCompliance!$I$2:$I$455, $A116, HCBSCompliance!$D$2:$D$455,  "*954*", HCBSCompliance!$FA$2:$FA$455,"*yes*", HCBSCompliance!$G$2:$G$455, "*Submitted*") )) /  $C116</f>
        <v>#DIV/0!</v>
      </c>
      <c r="G116" s="60" t="e">
        <f>((COUNTIFS(HCBSCompliance!$I$2:$I$455, $A116, HCBSCompliance!$D$2:$D$455,  "096",  HCBSCompliance!$G$2:$G$455, "*Completed*", HCBSCompliance!$FE$2:$FE$455, "TRUE") + COUNTIFS(HCBSCompliance!$I$2:$I$455, $A116, HCBSCompliance!$D$2:$D$455,  "*113*", HCBSCompliance!$G$2:$G$455, "*Completed*", HCBSCompliance!$FE$2:$FE$455, "TRUE") + COUNTIFS(HCBSCompliance!$I$2:$I$455, $A116, HCBSCompliance!$D$2:$D$455,  "*904*",  HCBSCompliance!$G$2:$G$455, "*Completed*", HCBSCompliance!$FE$2:$FE$455, "TRUE") + COUNTIFS(HCBSCompliance!$I$2:$I$455, $A116, HCBSCompliance!$D$2:$D$455,  "*905*",  HCBSCompliance!$G$2:$G$455, "*Completed*", HCBSCompliance!$FE$2:$FE$455, "TRUE") + COUNTIFS(HCBSCompliance!$I$2:$I$455, $A116, HCBSCompliance!$D$2:$D$455,  "*915*",  HCBSCompliance!$G$2:$G$455, "*Completed*", HCBSCompliance!$FE$2:$FE$455, "TRUE") + COUNTIFS(HCBSCompliance!$I$2:$I$455, $A116, HCBSCompliance!$D$2:$D$455,  "*910*", HCBSCompliance!$G$2:$G$455, "*Completed*", HCBSCompliance!$FE$2:$FE$455, "TRUE") + COUNTIFS(HCBSCompliance!$I$2:$I$455, $A116, HCBSCompliance!$D$2:$D$455,  "*920*",  HCBSCompliance!$G$2:$G$455, "*Completed*", HCBSCompliance!$FE$2:$FE$455, "TRUE") + COUNTIFS(HCBSCompliance!$I$2:$I$455, $A116, HCBSCompliance!$D$2:$D$455,  "096",  HCBSCompliance!$G$2:$G$455, "*Submitted*", HCBSCompliance!$FE$2:$FE$455, "TRUE") + COUNTIFS(HCBSCompliance!$I$2:$I$455, $A116, HCBSCompliance!$D$2:$D$455,  "*113*", HCBSCompliance!$G$2:$G$455, "*Submitted*", HCBSCompliance!$FE$2:$FE$455, "TRUE") + COUNTIFS(HCBSCompliance!$I$2:$I$455, $A116, HCBSCompliance!$D$2:$D$455,  "*904*",  HCBSCompliance!$G$2:$G$455, "*Submitted*", HCBSCompliance!$FE$2:$FE$455, "TRUE") + COUNTIFS(HCBSCompliance!$I$2:$I$455, $A116, HCBSCompliance!$D$2:$D$455,  "*905*",  HCBSCompliance!$G$2:$G$455, "*Submitted*", HCBSCompliance!$FE$2:$FE$455, "TRUE") + COUNTIFS(HCBSCompliance!$I$2:$I$455, $A116, HCBSCompliance!$D$2:$D$455,  "*915*",  HCBSCompliance!$G$2:$G$455, "*Submitted*", HCBSCompliance!$FE$2:$FE$455, "TRUE") + COUNTIFS(HCBSCompliance!$I$2:$I$455, $A116, HCBSCompliance!$D$2:$D$455,  "*910*",  HCBSCompliance!$G$2:$G$455, "*Submitted*", HCBSCompliance!$FE$2:$FE$455, "TRUE") + COUNTIFS(HCBSCompliance!$I$2:$I$455, $A116, HCBSCompliance!$D$2:$D$455,  "*920*", HCBSCompliance!$G$2:$G$455, "*Submitted*", HCBSCompliance!$FE$2:$FE$455, "TRUE"))+  (COUNTIFS(HCBSCompliance!$I$2:$I$455, $A116, HCBSCompliance!$D$2:$D$455,  "028", HCBSCompliance!$G$2:$G$455, "*Completed*", HCBSCompliance!$FE$2:$FE$455, "TRUE") + COUNTIFS(HCBSCompliance!$I$2:$I$455, $A116, HCBSCompliance!$D$2:$D$455,  "055", HCBSCompliance!$G$2:$G$455, "*Completed*", HCBSCompliance!$FE$2:$FE$455, "TRUE") + COUNTIFS(HCBSCompliance!$I$2:$I$455, $A116, HCBSCompliance!$D$2:$D$455,  "063", HCBSCompliance!$G$2:$G$455, "*Completed*", HCBSCompliance!$FE$2:$FE$455, "TRUE") + COUNTIFS(HCBSCompliance!$I$2:$I$455, $A116, HCBSCompliance!$D$2:$D$455,  "*475*", HCBSCompliance!$G$2:$G$455, "*Completed*", HCBSCompliance!$FE$2:$FE$455, "TRUE") + COUNTIFS(HCBSCompliance!$I$2:$I$455, $A116, HCBSCompliance!$D$2:$D$455,  "*505*", HCBSCompliance!$G$2:$G$455, "*Completed*", HCBSCompliance!$FE$2:$FE$455, "TRUE") + COUNTIFS(HCBSCompliance!$I$2:$I$455, $A116, HCBSCompliance!$D$2:$D$455,  "*510*", HCBSCompliance!$G$2:$G$455, "*Completed*", HCBSCompliance!$FE$2:$FE$455, "TRUE") + COUNTIFS(HCBSCompliance!$I$2:$I$455, $A116, HCBSCompliance!$D$2:$D$455,  "*515*", HCBSCompliance!$G$2:$G$455, "*Completed*", HCBSCompliance!$FE$2:$FE$455, "TRUE") + COUNTIFS(HCBSCompliance!$I$2:$I$455, $A116, HCBSCompliance!$D$2:$D$455,  "*855*", HCBSCompliance!$G$2:$G$455, "*Submitted*", HCBSCompliance!$FE$2:$FE$455, "TRUE") +COUNTIFS(HCBSCompliance!$I$2:$I$455, $A116, HCBSCompliance!$D$2:$D$455,  "028", HCBSCompliance!$G$2:$G$455, "*Submitted*", HCBSCompliance!$FE$2:$FE$455, "TRUE") + COUNTIFS(HCBSCompliance!$I$2:$I$455, $A116, HCBSCompliance!$D$2:$D$455,  "055", HCBSCompliance!$G$2:$G$455, "*Submitted*", HCBSCompliance!$FE$2:$FE$455, "TRUE") + COUNTIFS(HCBSCompliance!$I$2:$I$455, $A116, HCBSCompliance!$D$2:$D$455,  "063", HCBSCompliance!$G$2:$G$455, "*Submitted*", HCBSCompliance!$FE$2:$FE$455, "TRUE") + COUNTIFS(HCBSCompliance!$I$2:$I$455, $A116, HCBSCompliance!$D$2:$D$455,  "*475*", HCBSCompliance!$G$2:$G$455, "*Submitted*", HCBSCompliance!$FE$2:$FE$455, "TRUE") + COUNTIFS(HCBSCompliance!$I$2:$I$455, $A116, HCBSCompliance!$D$2:$D$455,  "*505*", HCBSCompliance!$G$2:$G$455, "*Submitted*", HCBSCompliance!$FE$2:$FE$455, "TRUE") + COUNTIFS(HCBSCompliance!$I$2:$I$455, $A116, HCBSCompliance!$D$2:$D$455,  "*510*", HCBSCompliance!$G$2:$G$455, "*Submitted*", HCBSCompliance!$FE$2:$FE$455, "TRUE") + COUNTIFS(HCBSCompliance!$I$2:$I$455, $A116, HCBSCompliance!$D$2:$D$455,  "*515*", HCBSCompliance!$G$2:$G$455, "*Submitted*", HCBSCompliance!$FE$2:$FE$455, "TRUE") + COUNTIFS(HCBSCompliance!$I$2:$I$455, $A116, HCBSCompliance!$D$2:$D$455,  "*855*", HCBSCompliance!$G$2:$G$455, "*Submitted*", HCBSCompliance!$FE$2:$FE$455, "TRUE"))+  (COUNTIFS(HCBSCompliance!$I$2:$I$455, $A116, HCBSCompliance!$D$2:$D$455,  "*950*", HCBSCompliance!$G$2:$G$455, "*Completed*", HCBSCompliance!$FE$2:$FE$455, "TRUE") + COUNTIFS(HCBSCompliance!$I$2:$I$455, $A116, HCBSCompliance!$D$2:$D$455,  "*950*", HCBSCompliance!$G$2:$G$455, "*Submitted*", HCBSCompliance!$FE$2:$FE$455, "TRUE"))+  (COUNTIFS(HCBSCompliance!$I$2:$I$455, $A116, HCBSCompliance!$D$2:$D$455,  "*954*", HCBSCompliance!$G$2:$G$455, "*Completed*", HCBSCompliance!$FE$2:$FE$455, "TRUE") + COUNTIFS(HCBSCompliance!$I$2:$I$455, $A116, HCBSCompliance!$D$2:$D$455,  "*954*", HCBSCompliance!$G$2:$G$455, "*Submitted*", HCBSCompliance!$FE$2:$FE$455, "TRUE")))    /  $C116</f>
        <v>#DIV/0!</v>
      </c>
      <c r="H116" s="89"/>
    </row>
    <row r="117" spans="1:8" hidden="1" x14ac:dyDescent="0.2">
      <c r="A117" s="54" t="s">
        <v>274</v>
      </c>
      <c r="B117" s="55">
        <f t="shared" si="5"/>
        <v>0</v>
      </c>
      <c r="C117" s="55">
        <f t="shared" si="5"/>
        <v>0</v>
      </c>
      <c r="D117" s="56" t="str">
        <f t="shared" si="6"/>
        <v>n/a</v>
      </c>
      <c r="E117" s="56" t="e">
        <f>((COUNTIFS(HCBSCompliance!$I$2:$I$455, $A117, HCBSCompliance!$D$2:$D$455,  "096", HCBSCompliance!$FA$2:$FA$455,"*no*", HCBSCompliance!$G$2:$G$455, "*Completed*") + COUNTIFS( HCBSCompliance!$I$2:$I$455, $A117, HCBSCompliance!$D$2:$D$455,  "*113*", HCBSCompliance!$FA$2:$FA$455,"*no*", HCBSCompliance!$G$2:$G$455, "*Completed*") + COUNTIFS( HCBSCompliance!$I$2:$I$455, $A117, HCBSCompliance!$D$2:$D$455,  "*904*", HCBSCompliance!$FA$2:$FA$455,"*no*", HCBSCompliance!$G$2:$G$455, "*Completed*") + COUNTIFS( HCBSCompliance!$I$2:$I$455, $A117, HCBSCompliance!$D$2:$D$455,  "*905*", HCBSCompliance!$FA$2:$FA$455,"*no*", HCBSCompliance!$G$2:$G$455, "*Completed*") + COUNTIFS( HCBSCompliance!$I$2:$I$455, $A117, HCBSCompliance!$D$2:$D$455,  "*915*", HCBSCompliance!$FA$2:$FA$455,"*no*", HCBSCompliance!$G$2:$G$455, "*Completed*") + COUNTIFS( HCBSCompliance!$I$2:$I$455, $A117, HCBSCompliance!$D$2:$D$455,  "*910*", HCBSCompliance!$FA$2:$FA$455,"*no*", HCBSCompliance!$G$2:$G$455, "*Completed*") + COUNTIFS( HCBSCompliance!$I$2:$I$455, $A117, HCBSCompliance!$D$2:$D$455,  "*920*", HCBSCompliance!$FA$2:$FA$455,"*no*", HCBSCompliance!$G$2:$G$455, "*Completed*") + COUNTIFS( HCBSCompliance!$I$2:$I$455, $A117, HCBSCompliance!$D$2:$D$455,  "096", HCBSCompliance!$FA$2:$FA$455,"*no*", HCBSCompliance!$G$2:$G$455, "*Submitted*") + COUNTIFS( HCBSCompliance!$I$2:$I$455, $A117, HCBSCompliance!$D$2:$D$455,  "*113*", HCBSCompliance!$FA$2:$FA$455,"*no*", HCBSCompliance!$G$2:$G$455, "*Submitted*") + COUNTIFS( HCBSCompliance!$I$2:$I$455, $A117, HCBSCompliance!$D$2:$D$455,  "*904*", HCBSCompliance!$FA$2:$FA$455,"*no*", HCBSCompliance!$G$2:$G$455, "*Submitted*") + COUNTIFS( HCBSCompliance!$I$2:$I$455, $A117, HCBSCompliance!$D$2:$D$455,  "*905*", HCBSCompliance!$FA$2:$FA$455,"*no*", HCBSCompliance!$G$2:$G$455, "*Submitted*") + COUNTIFS( HCBSCompliance!$I$2:$I$455, $A117, HCBSCompliance!$D$2:$D$455,  "*915*", HCBSCompliance!$FA$2:$FA$455,"*no*", HCBSCompliance!$G$2:$G$455, "*Submitted*") + COUNTIFS( HCBSCompliance!$I$2:$I$455, $A117, HCBSCompliance!$D$2:$D$455,  "*910*", HCBSCompliance!$FA$2:$FA$455,"*no*", HCBSCompliance!$G$2:$G$455, "*Submitted*") + COUNTIFS( HCBSCompliance!$I$2:$I$455, $A117, HCBSCompliance!$D$2:$D$455,  "*920*", HCBSCompliance!$FA$2:$FA$455,"*no*", HCBSCompliance!$G$2:$G$455, "*Submitted*")) +   (COUNTIFS(HCBSCompliance!$I$2:$I$455, $A117, HCBSCompliance!$D$2:$D$455,  "028", HCBSCompliance!$FA$2:$FA$455,"*no*", HCBSCompliance!$G$2:$G$455, "*Completed*") + COUNTIFS(HCBSCompliance!$I$2:$I$455, $A117, HCBSCompliance!$D$2:$D$455,  "055", HCBSCompliance!$FA$2:$FA$455,"*no*", HCBSCompliance!$G$2:$G$455, "*Completed*") + COUNTIFS(HCBSCompliance!$I$2:$I$455, $A117, HCBSCompliance!$D$2:$D$455,  "063", HCBSCompliance!$FA$2:$FA$455,"*no*", HCBSCompliance!$G$2:$G$455, "*Completed*") + COUNTIFS(HCBSCompliance!$I$2:$I$455, $A117, HCBSCompliance!$D$2:$D$455,  "*475*", HCBSCompliance!$FA$2:$FA$455,"*no*", HCBSCompliance!$G$2:$G$455, "*Completed*") + COUNTIFS(HCBSCompliance!$I$2:$I$455, $A117, HCBSCompliance!$D$2:$D$455,  "*505*", HCBSCompliance!$FA$2:$FA$455,"*no*", HCBSCompliance!$G$2:$G$455, "*Completed*") + COUNTIFS(HCBSCompliance!$I$2:$I$455, $A117, HCBSCompliance!$D$2:$D$455,  "*510*", HCBSCompliance!$FA$2:$FA$455,"*no*", HCBSCompliance!$G$2:$G$455, "*Completed*") + COUNTIFS(HCBSCompliance!$I$2:$I$455, $A117, HCBSCompliance!$D$2:$D$455,  "*515*", HCBSCompliance!$FA$2:$FA$455,"*no*", HCBSCompliance!$G$2:$G$455, "*Completed*") + COUNTIFS(HCBSCompliance!$I$2:$I$455, $A117, HCBSCompliance!$D$2:$D$455,  "*855*", HCBSCompliance!$FA$2:$FA$455,"*no*", HCBSCompliance!$G$2:$G$455, "*Completed*") +COUNTIFS(HCBSCompliance!$I$2:$I$455, $A117, HCBSCompliance!$D$2:$D$455,  "028", HCBSCompliance!$FA$2:$FA$455,"*no*", HCBSCompliance!$G$2:$G$455, "*Submitted*") + COUNTIFS(HCBSCompliance!$I$2:$I$455, $A117, HCBSCompliance!$D$2:$D$455,  "055", HCBSCompliance!$FA$2:$FA$455,"*no*", HCBSCompliance!$G$2:$G$455, "*Submitted*") + COUNTIFS(HCBSCompliance!$I$2:$I$455, $A117, HCBSCompliance!$D$2:$D$455,  "063", HCBSCompliance!$FA$2:$FA$455,"*no*", HCBSCompliance!$G$2:$G$455, "*Submitted*") + COUNTIFS(HCBSCompliance!$I$2:$I$455, $A117, HCBSCompliance!$D$2:$D$455,  "*475*", HCBSCompliance!$FA$2:$FA$455,"*no*", HCBSCompliance!$G$2:$G$455, "*Submitted*") + COUNTIFS(HCBSCompliance!$I$2:$I$455, $A117, HCBSCompliance!$D$2:$D$455,  "*505*", HCBSCompliance!$FA$2:$FA$455,"*no*", HCBSCompliance!$G$2:$G$455, "*Submitted*") + COUNTIFS(HCBSCompliance!$I$2:$I$455, $A117, HCBSCompliance!$D$2:$D$455,  "*510*", HCBSCompliance!$FA$2:$FA$455,"*no*", HCBSCompliance!$G$2:$G$455, "*Submitted*") + COUNTIFS(HCBSCompliance!$I$2:$I$455, $A117, HCBSCompliance!$D$2:$D$455,  "*515*", HCBSCompliance!$FA$2:$FA$455,"*no*", HCBSCompliance!$G$2:$G$455, "*Submitted*") + COUNTIFS(HCBSCompliance!$I$2:$I$455, $A117, HCBSCompliance!$D$2:$D$455,  "*855*", HCBSCompliance!$FA$2:$FA$455,"*no*", HCBSCompliance!$G$2:$G$455, "*Submitted*") )+   (COUNTIFS(HCBSCompliance!$I$2:$I$455, $A117, HCBSCompliance!$D$2:$D$455,  "*950*", HCBSCompliance!$FA$2:$FA$455,"*no*", HCBSCompliance!$G$2:$G$455, "*Completed*") + COUNTIFS(HCBSCompliance!$I$2:$I$455, $A117, HCBSCompliance!$D$2:$D$455,  "*950*", HCBSCompliance!$FA$2:$FA$455,"*no*", HCBSCompliance!$G$2:$G$455, "*Submitted*") )+  (COUNTIFS(HCBSCompliance!$I$2:$I$455, $A117, HCBSCompliance!$D$2:$D$455,  "*954*", HCBSCompliance!$FA$2:$FA$455,"*no*", HCBSCompliance!$G$2:$G$455, "*Completed*") + COUNTIFS(HCBSCompliance!$I$2:$I$455, $A117, HCBSCompliance!$D$2:$D$455,  "*954*", HCBSCompliance!$FA$2:$FA$455,"*no*", HCBSCompliance!$G$2:$G$455, "*Submitted*") )) /  $C117</f>
        <v>#DIV/0!</v>
      </c>
      <c r="F117" s="56" t="e">
        <f>((COUNTIFS(HCBSCompliance!$I$2:$I$455, $A117, HCBSCompliance!$D$2:$D$455,  "096", HCBSCompliance!$FA$2:$FA$455,"*yes*", HCBSCompliance!$G$2:$G$455, "*Completed*") + COUNTIFS( HCBSCompliance!$I$2:$I$455, $A117, HCBSCompliance!$D$2:$D$455,  "*113*", HCBSCompliance!$FA$2:$FA$455,"*yes*", HCBSCompliance!$G$2:$G$455, "*Completed*") + COUNTIFS( HCBSCompliance!$I$2:$I$455, $A117, HCBSCompliance!$D$2:$D$455,  "*904*", HCBSCompliance!$FA$2:$FA$455,"*yes*", HCBSCompliance!$G$2:$G$455, "*Completed*") + COUNTIFS( HCBSCompliance!$I$2:$I$455, $A117, HCBSCompliance!$D$2:$D$455,  "*905*", HCBSCompliance!$FA$2:$FA$455,"*yes*", HCBSCompliance!$G$2:$G$455, "*Completed*") + COUNTIFS( HCBSCompliance!$I$2:$I$455, $A117, HCBSCompliance!$D$2:$D$455,  "*915*", HCBSCompliance!$FA$2:$FA$455,"*yes*", HCBSCompliance!$G$2:$G$455, "*Completed*") + COUNTIFS( HCBSCompliance!$I$2:$I$455, $A117, HCBSCompliance!$D$2:$D$455,  "*910*", HCBSCompliance!$FA$2:$FA$455,"*yes*", HCBSCompliance!$G$2:$G$455, "*Completed*") + COUNTIFS( HCBSCompliance!$I$2:$I$455, $A117, HCBSCompliance!$D$2:$D$455,  "*920*", HCBSCompliance!$FA$2:$FA$455,"*yes*", HCBSCompliance!$G$2:$G$455, "*Completed*") + COUNTIFS( HCBSCompliance!$I$2:$I$455, $A117, HCBSCompliance!$D$2:$D$455,  "096", HCBSCompliance!$FA$2:$FA$455,"*yes*", HCBSCompliance!$G$2:$G$455, "*Submitted*") + COUNTIFS( HCBSCompliance!$I$2:$I$455, $A117, HCBSCompliance!$D$2:$D$455,  "*113*", HCBSCompliance!$FA$2:$FA$455,"*yes*", HCBSCompliance!$G$2:$G$455, "*Submitted*") + COUNTIFS( HCBSCompliance!$I$2:$I$455, $A117, HCBSCompliance!$D$2:$D$455,  "*904*", HCBSCompliance!$FA$2:$FA$455,"*yes*", HCBSCompliance!$G$2:$G$455, "*Submitted*") + COUNTIFS( HCBSCompliance!$I$2:$I$455, $A117, HCBSCompliance!$D$2:$D$455,  "*905*", HCBSCompliance!$FA$2:$FA$455,"*yes*", HCBSCompliance!$G$2:$G$455, "*Submitted*") + COUNTIFS( HCBSCompliance!$I$2:$I$455, $A117, HCBSCompliance!$D$2:$D$455,  "*915*", HCBSCompliance!$FA$2:$FA$455,"*yes*", HCBSCompliance!$G$2:$G$455, "*Submitted*") + COUNTIFS( HCBSCompliance!$I$2:$I$455, $A117, HCBSCompliance!$D$2:$D$455,  "*910*", HCBSCompliance!$FA$2:$FA$455,"*yes*", HCBSCompliance!$G$2:$G$455, "*Submitted*") + COUNTIFS( HCBSCompliance!$I$2:$I$455, $A117, HCBSCompliance!$D$2:$D$455,  "*920*", HCBSCompliance!$FA$2:$FA$455,"*yes*", HCBSCompliance!$G$2:$G$455, "*Submitted*")) +   (COUNTIFS(HCBSCompliance!$I$2:$I$455, $A117, HCBSCompliance!$D$2:$D$455,  "028", HCBSCompliance!$FA$2:$FA$455,"*yes*", HCBSCompliance!$G$2:$G$455, "*Completed*") + COUNTIFS(HCBSCompliance!$I$2:$I$455, $A117, HCBSCompliance!$D$2:$D$455,  "055", HCBSCompliance!$FA$2:$FA$455,"*yes*", HCBSCompliance!$G$2:$G$455, "*Completed*") + COUNTIFS(HCBSCompliance!$I$2:$I$455, $A117, HCBSCompliance!$D$2:$D$455,  "063", HCBSCompliance!$FA$2:$FA$455,"*yes*", HCBSCompliance!$G$2:$G$455, "*Completed*") + COUNTIFS(HCBSCompliance!$I$2:$I$455, $A117, HCBSCompliance!$D$2:$D$455,  "*475*", HCBSCompliance!$FA$2:$FA$455,"*yes*", HCBSCompliance!$G$2:$G$455, "*Completed*") + COUNTIFS(HCBSCompliance!$I$2:$I$455, $A117, HCBSCompliance!$D$2:$D$455,  "*505*", HCBSCompliance!$FA$2:$FA$455,"*yes*", HCBSCompliance!$G$2:$G$455, "*Completed*") + COUNTIFS(HCBSCompliance!$I$2:$I$455, $A117, HCBSCompliance!$D$2:$D$455,  "*510*", HCBSCompliance!$FA$2:$FA$455,"*yes*", HCBSCompliance!$G$2:$G$455, "*Completed*") + COUNTIFS(HCBSCompliance!$I$2:$I$455, $A117, HCBSCompliance!$D$2:$D$455,  "*515*", HCBSCompliance!$FA$2:$FA$455,"*yes*", HCBSCompliance!$G$2:$G$455, "*Completed*") + COUNTIFS(HCBSCompliance!$I$2:$I$455, $A117, HCBSCompliance!$D$2:$D$455,  "*855*", HCBSCompliance!$FA$2:$FA$455,"*yes*", HCBSCompliance!$G$2:$G$455, "*Completed*") +COUNTIFS(HCBSCompliance!$I$2:$I$455, $A117, HCBSCompliance!$D$2:$D$455,  "028", HCBSCompliance!$FA$2:$FA$455,"*yes*", HCBSCompliance!$G$2:$G$455, "*Submitted*") + COUNTIFS(HCBSCompliance!$I$2:$I$455, $A117, HCBSCompliance!$D$2:$D$455,  "055", HCBSCompliance!$FA$2:$FA$455,"*yes*", HCBSCompliance!$G$2:$G$455, "*Submitted*") + COUNTIFS(HCBSCompliance!$I$2:$I$455, $A117, HCBSCompliance!$D$2:$D$455,  "063", HCBSCompliance!$FA$2:$FA$455,"*yes*", HCBSCompliance!$G$2:$G$455, "*Submitted*") + COUNTIFS(HCBSCompliance!$I$2:$I$455, $A117, HCBSCompliance!$D$2:$D$455,  "*475*", HCBSCompliance!$FA$2:$FA$455,"*yes*", HCBSCompliance!$G$2:$G$455, "*Submitted*") + COUNTIFS(HCBSCompliance!$I$2:$I$455, $A117, HCBSCompliance!$D$2:$D$455,  "*505*", HCBSCompliance!$FA$2:$FA$455,"*yes*", HCBSCompliance!$G$2:$G$455, "*Submitted*") + COUNTIFS(HCBSCompliance!$I$2:$I$455, $A117, HCBSCompliance!$D$2:$D$455,  "*510*", HCBSCompliance!$FA$2:$FA$455,"*yes*", HCBSCompliance!$G$2:$G$455, "*Submitted*") + COUNTIFS(HCBSCompliance!$I$2:$I$455, $A117, HCBSCompliance!$D$2:$D$455,  "*515*", HCBSCompliance!$FA$2:$FA$455,"*yes*", HCBSCompliance!$G$2:$G$455, "*Submitted*") + COUNTIFS(HCBSCompliance!$I$2:$I$455, $A117, HCBSCompliance!$D$2:$D$455,  "*855*", HCBSCompliance!$FA$2:$FA$455,"*yes*", HCBSCompliance!$G$2:$G$455, "*Submitted*") )+   (COUNTIFS(HCBSCompliance!$I$2:$I$455, $A117, HCBSCompliance!$D$2:$D$455,  "*950*", HCBSCompliance!$FA$2:$FA$455,"*yes*", HCBSCompliance!$G$2:$G$455, "*Completed*") + COUNTIFS(HCBSCompliance!$I$2:$I$455, $A117, HCBSCompliance!$D$2:$D$455,  "*950*", HCBSCompliance!$FA$2:$FA$455,"*yes*", HCBSCompliance!$G$2:$G$455, "*Submitted*") )+  (COUNTIFS(HCBSCompliance!$I$2:$I$455, $A117, HCBSCompliance!$D$2:$D$455,  "*954*", HCBSCompliance!$FA$2:$FA$455,"*yes*", HCBSCompliance!$G$2:$G$455, "*Completed*") + COUNTIFS(HCBSCompliance!$I$2:$I$455, $A117, HCBSCompliance!$D$2:$D$455,  "*954*", HCBSCompliance!$FA$2:$FA$455,"*yes*", HCBSCompliance!$G$2:$G$455, "*Submitted*") )) /  $C117</f>
        <v>#DIV/0!</v>
      </c>
      <c r="G117" s="60" t="e">
        <f>((COUNTIFS(HCBSCompliance!$I$2:$I$455, $A117, HCBSCompliance!$D$2:$D$455,  "096",  HCBSCompliance!$G$2:$G$455, "*Completed*", HCBSCompliance!$FE$2:$FE$455, "TRUE") + COUNTIFS(HCBSCompliance!$I$2:$I$455, $A117, HCBSCompliance!$D$2:$D$455,  "*113*", HCBSCompliance!$G$2:$G$455, "*Completed*", HCBSCompliance!$FE$2:$FE$455, "TRUE") + COUNTIFS(HCBSCompliance!$I$2:$I$455, $A117, HCBSCompliance!$D$2:$D$455,  "*904*",  HCBSCompliance!$G$2:$G$455, "*Completed*", HCBSCompliance!$FE$2:$FE$455, "TRUE") + COUNTIFS(HCBSCompliance!$I$2:$I$455, $A117, HCBSCompliance!$D$2:$D$455,  "*905*",  HCBSCompliance!$G$2:$G$455, "*Completed*", HCBSCompliance!$FE$2:$FE$455, "TRUE") + COUNTIFS(HCBSCompliance!$I$2:$I$455, $A117, HCBSCompliance!$D$2:$D$455,  "*915*",  HCBSCompliance!$G$2:$G$455, "*Completed*", HCBSCompliance!$FE$2:$FE$455, "TRUE") + COUNTIFS(HCBSCompliance!$I$2:$I$455, $A117, HCBSCompliance!$D$2:$D$455,  "*910*", HCBSCompliance!$G$2:$G$455, "*Completed*", HCBSCompliance!$FE$2:$FE$455, "TRUE") + COUNTIFS(HCBSCompliance!$I$2:$I$455, $A117, HCBSCompliance!$D$2:$D$455,  "*920*",  HCBSCompliance!$G$2:$G$455, "*Completed*", HCBSCompliance!$FE$2:$FE$455, "TRUE") + COUNTIFS(HCBSCompliance!$I$2:$I$455, $A117, HCBSCompliance!$D$2:$D$455,  "096",  HCBSCompliance!$G$2:$G$455, "*Submitted*", HCBSCompliance!$FE$2:$FE$455, "TRUE") + COUNTIFS(HCBSCompliance!$I$2:$I$455, $A117, HCBSCompliance!$D$2:$D$455,  "*113*", HCBSCompliance!$G$2:$G$455, "*Submitted*", HCBSCompliance!$FE$2:$FE$455, "TRUE") + COUNTIFS(HCBSCompliance!$I$2:$I$455, $A117, HCBSCompliance!$D$2:$D$455,  "*904*",  HCBSCompliance!$G$2:$G$455, "*Submitted*", HCBSCompliance!$FE$2:$FE$455, "TRUE") + COUNTIFS(HCBSCompliance!$I$2:$I$455, $A117, HCBSCompliance!$D$2:$D$455,  "*905*",  HCBSCompliance!$G$2:$G$455, "*Submitted*", HCBSCompliance!$FE$2:$FE$455, "TRUE") + COUNTIFS(HCBSCompliance!$I$2:$I$455, $A117, HCBSCompliance!$D$2:$D$455,  "*915*",  HCBSCompliance!$G$2:$G$455, "*Submitted*", HCBSCompliance!$FE$2:$FE$455, "TRUE") + COUNTIFS(HCBSCompliance!$I$2:$I$455, $A117, HCBSCompliance!$D$2:$D$455,  "*910*",  HCBSCompliance!$G$2:$G$455, "*Submitted*", HCBSCompliance!$FE$2:$FE$455, "TRUE") + COUNTIFS(HCBSCompliance!$I$2:$I$455, $A117, HCBSCompliance!$D$2:$D$455,  "*920*", HCBSCompliance!$G$2:$G$455, "*Submitted*", HCBSCompliance!$FE$2:$FE$455, "TRUE"))+  (COUNTIFS(HCBSCompliance!$I$2:$I$455, $A117, HCBSCompliance!$D$2:$D$455,  "028", HCBSCompliance!$G$2:$G$455, "*Completed*", HCBSCompliance!$FE$2:$FE$455, "TRUE") + COUNTIFS(HCBSCompliance!$I$2:$I$455, $A117, HCBSCompliance!$D$2:$D$455,  "055", HCBSCompliance!$G$2:$G$455, "*Completed*", HCBSCompliance!$FE$2:$FE$455, "TRUE") + COUNTIFS(HCBSCompliance!$I$2:$I$455, $A117, HCBSCompliance!$D$2:$D$455,  "063", HCBSCompliance!$G$2:$G$455, "*Completed*", HCBSCompliance!$FE$2:$FE$455, "TRUE") + COUNTIFS(HCBSCompliance!$I$2:$I$455, $A117, HCBSCompliance!$D$2:$D$455,  "*475*", HCBSCompliance!$G$2:$G$455, "*Completed*", HCBSCompliance!$FE$2:$FE$455, "TRUE") + COUNTIFS(HCBSCompliance!$I$2:$I$455, $A117, HCBSCompliance!$D$2:$D$455,  "*505*", HCBSCompliance!$G$2:$G$455, "*Completed*", HCBSCompliance!$FE$2:$FE$455, "TRUE") + COUNTIFS(HCBSCompliance!$I$2:$I$455, $A117, HCBSCompliance!$D$2:$D$455,  "*510*", HCBSCompliance!$G$2:$G$455, "*Completed*", HCBSCompliance!$FE$2:$FE$455, "TRUE") + COUNTIFS(HCBSCompliance!$I$2:$I$455, $A117, HCBSCompliance!$D$2:$D$455,  "*515*", HCBSCompliance!$G$2:$G$455, "*Completed*", HCBSCompliance!$FE$2:$FE$455, "TRUE") + COUNTIFS(HCBSCompliance!$I$2:$I$455, $A117, HCBSCompliance!$D$2:$D$455,  "*855*", HCBSCompliance!$G$2:$G$455, "*Submitted*", HCBSCompliance!$FE$2:$FE$455, "TRUE") +COUNTIFS(HCBSCompliance!$I$2:$I$455, $A117, HCBSCompliance!$D$2:$D$455,  "028", HCBSCompliance!$G$2:$G$455, "*Submitted*", HCBSCompliance!$FE$2:$FE$455, "TRUE") + COUNTIFS(HCBSCompliance!$I$2:$I$455, $A117, HCBSCompliance!$D$2:$D$455,  "055", HCBSCompliance!$G$2:$G$455, "*Submitted*", HCBSCompliance!$FE$2:$FE$455, "TRUE") + COUNTIFS(HCBSCompliance!$I$2:$I$455, $A117, HCBSCompliance!$D$2:$D$455,  "063", HCBSCompliance!$G$2:$G$455, "*Submitted*", HCBSCompliance!$FE$2:$FE$455, "TRUE") + COUNTIFS(HCBSCompliance!$I$2:$I$455, $A117, HCBSCompliance!$D$2:$D$455,  "*475*", HCBSCompliance!$G$2:$G$455, "*Submitted*", HCBSCompliance!$FE$2:$FE$455, "TRUE") + COUNTIFS(HCBSCompliance!$I$2:$I$455, $A117, HCBSCompliance!$D$2:$D$455,  "*505*", HCBSCompliance!$G$2:$G$455, "*Submitted*", HCBSCompliance!$FE$2:$FE$455, "TRUE") + COUNTIFS(HCBSCompliance!$I$2:$I$455, $A117, HCBSCompliance!$D$2:$D$455,  "*510*", HCBSCompliance!$G$2:$G$455, "*Submitted*", HCBSCompliance!$FE$2:$FE$455, "TRUE") + COUNTIFS(HCBSCompliance!$I$2:$I$455, $A117, HCBSCompliance!$D$2:$D$455,  "*515*", HCBSCompliance!$G$2:$G$455, "*Submitted*", HCBSCompliance!$FE$2:$FE$455, "TRUE") + COUNTIFS(HCBSCompliance!$I$2:$I$455, $A117, HCBSCompliance!$D$2:$D$455,  "*855*", HCBSCompliance!$G$2:$G$455, "*Submitted*", HCBSCompliance!$FE$2:$FE$455, "TRUE"))+  (COUNTIFS(HCBSCompliance!$I$2:$I$455, $A117, HCBSCompliance!$D$2:$D$455,  "*950*", HCBSCompliance!$G$2:$G$455, "*Completed*", HCBSCompliance!$FE$2:$FE$455, "TRUE") + COUNTIFS(HCBSCompliance!$I$2:$I$455, $A117, HCBSCompliance!$D$2:$D$455,  "*950*", HCBSCompliance!$G$2:$G$455, "*Submitted*", HCBSCompliance!$FE$2:$FE$455, "TRUE"))+  (COUNTIFS(HCBSCompliance!$I$2:$I$455, $A117, HCBSCompliance!$D$2:$D$455,  "*954*", HCBSCompliance!$G$2:$G$455, "*Completed*", HCBSCompliance!$FE$2:$FE$455, "TRUE") + COUNTIFS(HCBSCompliance!$I$2:$I$455, $A117, HCBSCompliance!$D$2:$D$455,  "*954*", HCBSCompliance!$G$2:$G$455, "*Submitted*", HCBSCompliance!$FE$2:$FE$455, "TRUE")))    /  $C117</f>
        <v>#DIV/0!</v>
      </c>
      <c r="H117" s="89"/>
    </row>
    <row r="118" spans="1:8" hidden="1" x14ac:dyDescent="0.2">
      <c r="A118" s="54" t="s">
        <v>185</v>
      </c>
      <c r="B118" s="55">
        <f t="shared" si="5"/>
        <v>0</v>
      </c>
      <c r="C118" s="55">
        <f t="shared" si="5"/>
        <v>0</v>
      </c>
      <c r="D118" s="56" t="str">
        <f t="shared" si="6"/>
        <v>n/a</v>
      </c>
      <c r="E118" s="56" t="e">
        <f>((COUNTIFS(HCBSCompliance!$I$2:$I$455, $A118, HCBSCompliance!$D$2:$D$455,  "096", HCBSCompliance!$FA$2:$FA$455,"*no*", HCBSCompliance!$G$2:$G$455, "*Completed*") + COUNTIFS( HCBSCompliance!$I$2:$I$455, $A118, HCBSCompliance!$D$2:$D$455,  "*113*", HCBSCompliance!$FA$2:$FA$455,"*no*", HCBSCompliance!$G$2:$G$455, "*Completed*") + COUNTIFS( HCBSCompliance!$I$2:$I$455, $A118, HCBSCompliance!$D$2:$D$455,  "*904*", HCBSCompliance!$FA$2:$FA$455,"*no*", HCBSCompliance!$G$2:$G$455, "*Completed*") + COUNTIFS( HCBSCompliance!$I$2:$I$455, $A118, HCBSCompliance!$D$2:$D$455,  "*905*", HCBSCompliance!$FA$2:$FA$455,"*no*", HCBSCompliance!$G$2:$G$455, "*Completed*") + COUNTIFS( HCBSCompliance!$I$2:$I$455, $A118, HCBSCompliance!$D$2:$D$455,  "*915*", HCBSCompliance!$FA$2:$FA$455,"*no*", HCBSCompliance!$G$2:$G$455, "*Completed*") + COUNTIFS( HCBSCompliance!$I$2:$I$455, $A118, HCBSCompliance!$D$2:$D$455,  "*910*", HCBSCompliance!$FA$2:$FA$455,"*no*", HCBSCompliance!$G$2:$G$455, "*Completed*") + COUNTIFS( HCBSCompliance!$I$2:$I$455, $A118, HCBSCompliance!$D$2:$D$455,  "*920*", HCBSCompliance!$FA$2:$FA$455,"*no*", HCBSCompliance!$G$2:$G$455, "*Completed*") + COUNTIFS( HCBSCompliance!$I$2:$I$455, $A118, HCBSCompliance!$D$2:$D$455,  "096", HCBSCompliance!$FA$2:$FA$455,"*no*", HCBSCompliance!$G$2:$G$455, "*Submitted*") + COUNTIFS( HCBSCompliance!$I$2:$I$455, $A118, HCBSCompliance!$D$2:$D$455,  "*113*", HCBSCompliance!$FA$2:$FA$455,"*no*", HCBSCompliance!$G$2:$G$455, "*Submitted*") + COUNTIFS( HCBSCompliance!$I$2:$I$455, $A118, HCBSCompliance!$D$2:$D$455,  "*904*", HCBSCompliance!$FA$2:$FA$455,"*no*", HCBSCompliance!$G$2:$G$455, "*Submitted*") + COUNTIFS( HCBSCompliance!$I$2:$I$455, $A118, HCBSCompliance!$D$2:$D$455,  "*905*", HCBSCompliance!$FA$2:$FA$455,"*no*", HCBSCompliance!$G$2:$G$455, "*Submitted*") + COUNTIFS( HCBSCompliance!$I$2:$I$455, $A118, HCBSCompliance!$D$2:$D$455,  "*915*", HCBSCompliance!$FA$2:$FA$455,"*no*", HCBSCompliance!$G$2:$G$455, "*Submitted*") + COUNTIFS( HCBSCompliance!$I$2:$I$455, $A118, HCBSCompliance!$D$2:$D$455,  "*910*", HCBSCompliance!$FA$2:$FA$455,"*no*", HCBSCompliance!$G$2:$G$455, "*Submitted*") + COUNTIFS( HCBSCompliance!$I$2:$I$455, $A118, HCBSCompliance!$D$2:$D$455,  "*920*", HCBSCompliance!$FA$2:$FA$455,"*no*", HCBSCompliance!$G$2:$G$455, "*Submitted*")) +   (COUNTIFS(HCBSCompliance!$I$2:$I$455, $A118, HCBSCompliance!$D$2:$D$455,  "028", HCBSCompliance!$FA$2:$FA$455,"*no*", HCBSCompliance!$G$2:$G$455, "*Completed*") + COUNTIFS(HCBSCompliance!$I$2:$I$455, $A118, HCBSCompliance!$D$2:$D$455,  "055", HCBSCompliance!$FA$2:$FA$455,"*no*", HCBSCompliance!$G$2:$G$455, "*Completed*") + COUNTIFS(HCBSCompliance!$I$2:$I$455, $A118, HCBSCompliance!$D$2:$D$455,  "063", HCBSCompliance!$FA$2:$FA$455,"*no*", HCBSCompliance!$G$2:$G$455, "*Completed*") + COUNTIFS(HCBSCompliance!$I$2:$I$455, $A118, HCBSCompliance!$D$2:$D$455,  "*475*", HCBSCompliance!$FA$2:$FA$455,"*no*", HCBSCompliance!$G$2:$G$455, "*Completed*") + COUNTIFS(HCBSCompliance!$I$2:$I$455, $A118, HCBSCompliance!$D$2:$D$455,  "*505*", HCBSCompliance!$FA$2:$FA$455,"*no*", HCBSCompliance!$G$2:$G$455, "*Completed*") + COUNTIFS(HCBSCompliance!$I$2:$I$455, $A118, HCBSCompliance!$D$2:$D$455,  "*510*", HCBSCompliance!$FA$2:$FA$455,"*no*", HCBSCompliance!$G$2:$G$455, "*Completed*") + COUNTIFS(HCBSCompliance!$I$2:$I$455, $A118, HCBSCompliance!$D$2:$D$455,  "*515*", HCBSCompliance!$FA$2:$FA$455,"*no*", HCBSCompliance!$G$2:$G$455, "*Completed*") + COUNTIFS(HCBSCompliance!$I$2:$I$455, $A118, HCBSCompliance!$D$2:$D$455,  "*855*", HCBSCompliance!$FA$2:$FA$455,"*no*", HCBSCompliance!$G$2:$G$455, "*Completed*") +COUNTIFS(HCBSCompliance!$I$2:$I$455, $A118, HCBSCompliance!$D$2:$D$455,  "028", HCBSCompliance!$FA$2:$FA$455,"*no*", HCBSCompliance!$G$2:$G$455, "*Submitted*") + COUNTIFS(HCBSCompliance!$I$2:$I$455, $A118, HCBSCompliance!$D$2:$D$455,  "055", HCBSCompliance!$FA$2:$FA$455,"*no*", HCBSCompliance!$G$2:$G$455, "*Submitted*") + COUNTIFS(HCBSCompliance!$I$2:$I$455, $A118, HCBSCompliance!$D$2:$D$455,  "063", HCBSCompliance!$FA$2:$FA$455,"*no*", HCBSCompliance!$G$2:$G$455, "*Submitted*") + COUNTIFS(HCBSCompliance!$I$2:$I$455, $A118, HCBSCompliance!$D$2:$D$455,  "*475*", HCBSCompliance!$FA$2:$FA$455,"*no*", HCBSCompliance!$G$2:$G$455, "*Submitted*") + COUNTIFS(HCBSCompliance!$I$2:$I$455, $A118, HCBSCompliance!$D$2:$D$455,  "*505*", HCBSCompliance!$FA$2:$FA$455,"*no*", HCBSCompliance!$G$2:$G$455, "*Submitted*") + COUNTIFS(HCBSCompliance!$I$2:$I$455, $A118, HCBSCompliance!$D$2:$D$455,  "*510*", HCBSCompliance!$FA$2:$FA$455,"*no*", HCBSCompliance!$G$2:$G$455, "*Submitted*") + COUNTIFS(HCBSCompliance!$I$2:$I$455, $A118, HCBSCompliance!$D$2:$D$455,  "*515*", HCBSCompliance!$FA$2:$FA$455,"*no*", HCBSCompliance!$G$2:$G$455, "*Submitted*") + COUNTIFS(HCBSCompliance!$I$2:$I$455, $A118, HCBSCompliance!$D$2:$D$455,  "*855*", HCBSCompliance!$FA$2:$FA$455,"*no*", HCBSCompliance!$G$2:$G$455, "*Submitted*") )+   (COUNTIFS(HCBSCompliance!$I$2:$I$455, $A118, HCBSCompliance!$D$2:$D$455,  "*950*", HCBSCompliance!$FA$2:$FA$455,"*no*", HCBSCompliance!$G$2:$G$455, "*Completed*") + COUNTIFS(HCBSCompliance!$I$2:$I$455, $A118, HCBSCompliance!$D$2:$D$455,  "*950*", HCBSCompliance!$FA$2:$FA$455,"*no*", HCBSCompliance!$G$2:$G$455, "*Submitted*") )+  (COUNTIFS(HCBSCompliance!$I$2:$I$455, $A118, HCBSCompliance!$D$2:$D$455,  "*954*", HCBSCompliance!$FA$2:$FA$455,"*no*", HCBSCompliance!$G$2:$G$455, "*Completed*") + COUNTIFS(HCBSCompliance!$I$2:$I$455, $A118, HCBSCompliance!$D$2:$D$455,  "*954*", HCBSCompliance!$FA$2:$FA$455,"*no*", HCBSCompliance!$G$2:$G$455, "*Submitted*") )) /  $C118</f>
        <v>#DIV/0!</v>
      </c>
      <c r="F118" s="56" t="e">
        <f>((COUNTIFS(HCBSCompliance!$I$2:$I$455, $A118, HCBSCompliance!$D$2:$D$455,  "096", HCBSCompliance!$FA$2:$FA$455,"*yes*", HCBSCompliance!$G$2:$G$455, "*Completed*") + COUNTIFS( HCBSCompliance!$I$2:$I$455, $A118, HCBSCompliance!$D$2:$D$455,  "*113*", HCBSCompliance!$FA$2:$FA$455,"*yes*", HCBSCompliance!$G$2:$G$455, "*Completed*") + COUNTIFS( HCBSCompliance!$I$2:$I$455, $A118, HCBSCompliance!$D$2:$D$455,  "*904*", HCBSCompliance!$FA$2:$FA$455,"*yes*", HCBSCompliance!$G$2:$G$455, "*Completed*") + COUNTIFS( HCBSCompliance!$I$2:$I$455, $A118, HCBSCompliance!$D$2:$D$455,  "*905*", HCBSCompliance!$FA$2:$FA$455,"*yes*", HCBSCompliance!$G$2:$G$455, "*Completed*") + COUNTIFS( HCBSCompliance!$I$2:$I$455, $A118, HCBSCompliance!$D$2:$D$455,  "*915*", HCBSCompliance!$FA$2:$FA$455,"*yes*", HCBSCompliance!$G$2:$G$455, "*Completed*") + COUNTIFS( HCBSCompliance!$I$2:$I$455, $A118, HCBSCompliance!$D$2:$D$455,  "*910*", HCBSCompliance!$FA$2:$FA$455,"*yes*", HCBSCompliance!$G$2:$G$455, "*Completed*") + COUNTIFS( HCBSCompliance!$I$2:$I$455, $A118, HCBSCompliance!$D$2:$D$455,  "*920*", HCBSCompliance!$FA$2:$FA$455,"*yes*", HCBSCompliance!$G$2:$G$455, "*Completed*") + COUNTIFS( HCBSCompliance!$I$2:$I$455, $A118, HCBSCompliance!$D$2:$D$455,  "096", HCBSCompliance!$FA$2:$FA$455,"*yes*", HCBSCompliance!$G$2:$G$455, "*Submitted*") + COUNTIFS( HCBSCompliance!$I$2:$I$455, $A118, HCBSCompliance!$D$2:$D$455,  "*113*", HCBSCompliance!$FA$2:$FA$455,"*yes*", HCBSCompliance!$G$2:$G$455, "*Submitted*") + COUNTIFS( HCBSCompliance!$I$2:$I$455, $A118, HCBSCompliance!$D$2:$D$455,  "*904*", HCBSCompliance!$FA$2:$FA$455,"*yes*", HCBSCompliance!$G$2:$G$455, "*Submitted*") + COUNTIFS( HCBSCompliance!$I$2:$I$455, $A118, HCBSCompliance!$D$2:$D$455,  "*905*", HCBSCompliance!$FA$2:$FA$455,"*yes*", HCBSCompliance!$G$2:$G$455, "*Submitted*") + COUNTIFS( HCBSCompliance!$I$2:$I$455, $A118, HCBSCompliance!$D$2:$D$455,  "*915*", HCBSCompliance!$FA$2:$FA$455,"*yes*", HCBSCompliance!$G$2:$G$455, "*Submitted*") + COUNTIFS( HCBSCompliance!$I$2:$I$455, $A118, HCBSCompliance!$D$2:$D$455,  "*910*", HCBSCompliance!$FA$2:$FA$455,"*yes*", HCBSCompliance!$G$2:$G$455, "*Submitted*") + COUNTIFS( HCBSCompliance!$I$2:$I$455, $A118, HCBSCompliance!$D$2:$D$455,  "*920*", HCBSCompliance!$FA$2:$FA$455,"*yes*", HCBSCompliance!$G$2:$G$455, "*Submitted*")) +   (COUNTIFS(HCBSCompliance!$I$2:$I$455, $A118, HCBSCompliance!$D$2:$D$455,  "028", HCBSCompliance!$FA$2:$FA$455,"*yes*", HCBSCompliance!$G$2:$G$455, "*Completed*") + COUNTIFS(HCBSCompliance!$I$2:$I$455, $A118, HCBSCompliance!$D$2:$D$455,  "055", HCBSCompliance!$FA$2:$FA$455,"*yes*", HCBSCompliance!$G$2:$G$455, "*Completed*") + COUNTIFS(HCBSCompliance!$I$2:$I$455, $A118, HCBSCompliance!$D$2:$D$455,  "063", HCBSCompliance!$FA$2:$FA$455,"*yes*", HCBSCompliance!$G$2:$G$455, "*Completed*") + COUNTIFS(HCBSCompliance!$I$2:$I$455, $A118, HCBSCompliance!$D$2:$D$455,  "*475*", HCBSCompliance!$FA$2:$FA$455,"*yes*", HCBSCompliance!$G$2:$G$455, "*Completed*") + COUNTIFS(HCBSCompliance!$I$2:$I$455, $A118, HCBSCompliance!$D$2:$D$455,  "*505*", HCBSCompliance!$FA$2:$FA$455,"*yes*", HCBSCompliance!$G$2:$G$455, "*Completed*") + COUNTIFS(HCBSCompliance!$I$2:$I$455, $A118, HCBSCompliance!$D$2:$D$455,  "*510*", HCBSCompliance!$FA$2:$FA$455,"*yes*", HCBSCompliance!$G$2:$G$455, "*Completed*") + COUNTIFS(HCBSCompliance!$I$2:$I$455, $A118, HCBSCompliance!$D$2:$D$455,  "*515*", HCBSCompliance!$FA$2:$FA$455,"*yes*", HCBSCompliance!$G$2:$G$455, "*Completed*") + COUNTIFS(HCBSCompliance!$I$2:$I$455, $A118, HCBSCompliance!$D$2:$D$455,  "*855*", HCBSCompliance!$FA$2:$FA$455,"*yes*", HCBSCompliance!$G$2:$G$455, "*Completed*") +COUNTIFS(HCBSCompliance!$I$2:$I$455, $A118, HCBSCompliance!$D$2:$D$455,  "028", HCBSCompliance!$FA$2:$FA$455,"*yes*", HCBSCompliance!$G$2:$G$455, "*Submitted*") + COUNTIFS(HCBSCompliance!$I$2:$I$455, $A118, HCBSCompliance!$D$2:$D$455,  "055", HCBSCompliance!$FA$2:$FA$455,"*yes*", HCBSCompliance!$G$2:$G$455, "*Submitted*") + COUNTIFS(HCBSCompliance!$I$2:$I$455, $A118, HCBSCompliance!$D$2:$D$455,  "063", HCBSCompliance!$FA$2:$FA$455,"*yes*", HCBSCompliance!$G$2:$G$455, "*Submitted*") + COUNTIFS(HCBSCompliance!$I$2:$I$455, $A118, HCBSCompliance!$D$2:$D$455,  "*475*", HCBSCompliance!$FA$2:$FA$455,"*yes*", HCBSCompliance!$G$2:$G$455, "*Submitted*") + COUNTIFS(HCBSCompliance!$I$2:$I$455, $A118, HCBSCompliance!$D$2:$D$455,  "*505*", HCBSCompliance!$FA$2:$FA$455,"*yes*", HCBSCompliance!$G$2:$G$455, "*Submitted*") + COUNTIFS(HCBSCompliance!$I$2:$I$455, $A118, HCBSCompliance!$D$2:$D$455,  "*510*", HCBSCompliance!$FA$2:$FA$455,"*yes*", HCBSCompliance!$G$2:$G$455, "*Submitted*") + COUNTIFS(HCBSCompliance!$I$2:$I$455, $A118, HCBSCompliance!$D$2:$D$455,  "*515*", HCBSCompliance!$FA$2:$FA$455,"*yes*", HCBSCompliance!$G$2:$G$455, "*Submitted*") + COUNTIFS(HCBSCompliance!$I$2:$I$455, $A118, HCBSCompliance!$D$2:$D$455,  "*855*", HCBSCompliance!$FA$2:$FA$455,"*yes*", HCBSCompliance!$G$2:$G$455, "*Submitted*") )+   (COUNTIFS(HCBSCompliance!$I$2:$I$455, $A118, HCBSCompliance!$D$2:$D$455,  "*950*", HCBSCompliance!$FA$2:$FA$455,"*yes*", HCBSCompliance!$G$2:$G$455, "*Completed*") + COUNTIFS(HCBSCompliance!$I$2:$I$455, $A118, HCBSCompliance!$D$2:$D$455,  "*950*", HCBSCompliance!$FA$2:$FA$455,"*yes*", HCBSCompliance!$G$2:$G$455, "*Submitted*") )+  (COUNTIFS(HCBSCompliance!$I$2:$I$455, $A118, HCBSCompliance!$D$2:$D$455,  "*954*", HCBSCompliance!$FA$2:$FA$455,"*yes*", HCBSCompliance!$G$2:$G$455, "*Completed*") + COUNTIFS(HCBSCompliance!$I$2:$I$455, $A118, HCBSCompliance!$D$2:$D$455,  "*954*", HCBSCompliance!$FA$2:$FA$455,"*yes*", HCBSCompliance!$G$2:$G$455, "*Submitted*") )) /  $C118</f>
        <v>#DIV/0!</v>
      </c>
      <c r="G118" s="60" t="e">
        <f>((COUNTIFS(HCBSCompliance!$I$2:$I$455, $A118, HCBSCompliance!$D$2:$D$455,  "096",  HCBSCompliance!$G$2:$G$455, "*Completed*", HCBSCompliance!$FE$2:$FE$455, "TRUE") + COUNTIFS(HCBSCompliance!$I$2:$I$455, $A118, HCBSCompliance!$D$2:$D$455,  "*113*", HCBSCompliance!$G$2:$G$455, "*Completed*", HCBSCompliance!$FE$2:$FE$455, "TRUE") + COUNTIFS(HCBSCompliance!$I$2:$I$455, $A118, HCBSCompliance!$D$2:$D$455,  "*904*",  HCBSCompliance!$G$2:$G$455, "*Completed*", HCBSCompliance!$FE$2:$FE$455, "TRUE") + COUNTIFS(HCBSCompliance!$I$2:$I$455, $A118, HCBSCompliance!$D$2:$D$455,  "*905*",  HCBSCompliance!$G$2:$G$455, "*Completed*", HCBSCompliance!$FE$2:$FE$455, "TRUE") + COUNTIFS(HCBSCompliance!$I$2:$I$455, $A118, HCBSCompliance!$D$2:$D$455,  "*915*",  HCBSCompliance!$G$2:$G$455, "*Completed*", HCBSCompliance!$FE$2:$FE$455, "TRUE") + COUNTIFS(HCBSCompliance!$I$2:$I$455, $A118, HCBSCompliance!$D$2:$D$455,  "*910*", HCBSCompliance!$G$2:$G$455, "*Completed*", HCBSCompliance!$FE$2:$FE$455, "TRUE") + COUNTIFS(HCBSCompliance!$I$2:$I$455, $A118, HCBSCompliance!$D$2:$D$455,  "*920*",  HCBSCompliance!$G$2:$G$455, "*Completed*", HCBSCompliance!$FE$2:$FE$455, "TRUE") + COUNTIFS(HCBSCompliance!$I$2:$I$455, $A118, HCBSCompliance!$D$2:$D$455,  "096",  HCBSCompliance!$G$2:$G$455, "*Submitted*", HCBSCompliance!$FE$2:$FE$455, "TRUE") + COUNTIFS(HCBSCompliance!$I$2:$I$455, $A118, HCBSCompliance!$D$2:$D$455,  "*113*", HCBSCompliance!$G$2:$G$455, "*Submitted*", HCBSCompliance!$FE$2:$FE$455, "TRUE") + COUNTIFS(HCBSCompliance!$I$2:$I$455, $A118, HCBSCompliance!$D$2:$D$455,  "*904*",  HCBSCompliance!$G$2:$G$455, "*Submitted*", HCBSCompliance!$FE$2:$FE$455, "TRUE") + COUNTIFS(HCBSCompliance!$I$2:$I$455, $A118, HCBSCompliance!$D$2:$D$455,  "*905*",  HCBSCompliance!$G$2:$G$455, "*Submitted*", HCBSCompliance!$FE$2:$FE$455, "TRUE") + COUNTIFS(HCBSCompliance!$I$2:$I$455, $A118, HCBSCompliance!$D$2:$D$455,  "*915*",  HCBSCompliance!$G$2:$G$455, "*Submitted*", HCBSCompliance!$FE$2:$FE$455, "TRUE") + COUNTIFS(HCBSCompliance!$I$2:$I$455, $A118, HCBSCompliance!$D$2:$D$455,  "*910*",  HCBSCompliance!$G$2:$G$455, "*Submitted*", HCBSCompliance!$FE$2:$FE$455, "TRUE") + COUNTIFS(HCBSCompliance!$I$2:$I$455, $A118, HCBSCompliance!$D$2:$D$455,  "*920*", HCBSCompliance!$G$2:$G$455, "*Submitted*", HCBSCompliance!$FE$2:$FE$455, "TRUE"))+  (COUNTIFS(HCBSCompliance!$I$2:$I$455, $A118, HCBSCompliance!$D$2:$D$455,  "028", HCBSCompliance!$G$2:$G$455, "*Completed*", HCBSCompliance!$FE$2:$FE$455, "TRUE") + COUNTIFS(HCBSCompliance!$I$2:$I$455, $A118, HCBSCompliance!$D$2:$D$455,  "055", HCBSCompliance!$G$2:$G$455, "*Completed*", HCBSCompliance!$FE$2:$FE$455, "TRUE") + COUNTIFS(HCBSCompliance!$I$2:$I$455, $A118, HCBSCompliance!$D$2:$D$455,  "063", HCBSCompliance!$G$2:$G$455, "*Completed*", HCBSCompliance!$FE$2:$FE$455, "TRUE") + COUNTIFS(HCBSCompliance!$I$2:$I$455, $A118, HCBSCompliance!$D$2:$D$455,  "*475*", HCBSCompliance!$G$2:$G$455, "*Completed*", HCBSCompliance!$FE$2:$FE$455, "TRUE") + COUNTIFS(HCBSCompliance!$I$2:$I$455, $A118, HCBSCompliance!$D$2:$D$455,  "*505*", HCBSCompliance!$G$2:$G$455, "*Completed*", HCBSCompliance!$FE$2:$FE$455, "TRUE") + COUNTIFS(HCBSCompliance!$I$2:$I$455, $A118, HCBSCompliance!$D$2:$D$455,  "*510*", HCBSCompliance!$G$2:$G$455, "*Completed*", HCBSCompliance!$FE$2:$FE$455, "TRUE") + COUNTIFS(HCBSCompliance!$I$2:$I$455, $A118, HCBSCompliance!$D$2:$D$455,  "*515*", HCBSCompliance!$G$2:$G$455, "*Completed*", HCBSCompliance!$FE$2:$FE$455, "TRUE") + COUNTIFS(HCBSCompliance!$I$2:$I$455, $A118, HCBSCompliance!$D$2:$D$455,  "*855*", HCBSCompliance!$G$2:$G$455, "*Submitted*", HCBSCompliance!$FE$2:$FE$455, "TRUE") +COUNTIFS(HCBSCompliance!$I$2:$I$455, $A118, HCBSCompliance!$D$2:$D$455,  "028", HCBSCompliance!$G$2:$G$455, "*Submitted*", HCBSCompliance!$FE$2:$FE$455, "TRUE") + COUNTIFS(HCBSCompliance!$I$2:$I$455, $A118, HCBSCompliance!$D$2:$D$455,  "055", HCBSCompliance!$G$2:$G$455, "*Submitted*", HCBSCompliance!$FE$2:$FE$455, "TRUE") + COUNTIFS(HCBSCompliance!$I$2:$I$455, $A118, HCBSCompliance!$D$2:$D$455,  "063", HCBSCompliance!$G$2:$G$455, "*Submitted*", HCBSCompliance!$FE$2:$FE$455, "TRUE") + COUNTIFS(HCBSCompliance!$I$2:$I$455, $A118, HCBSCompliance!$D$2:$D$455,  "*475*", HCBSCompliance!$G$2:$G$455, "*Submitted*", HCBSCompliance!$FE$2:$FE$455, "TRUE") + COUNTIFS(HCBSCompliance!$I$2:$I$455, $A118, HCBSCompliance!$D$2:$D$455,  "*505*", HCBSCompliance!$G$2:$G$455, "*Submitted*", HCBSCompliance!$FE$2:$FE$455, "TRUE") + COUNTIFS(HCBSCompliance!$I$2:$I$455, $A118, HCBSCompliance!$D$2:$D$455,  "*510*", HCBSCompliance!$G$2:$G$455, "*Submitted*", HCBSCompliance!$FE$2:$FE$455, "TRUE") + COUNTIFS(HCBSCompliance!$I$2:$I$455, $A118, HCBSCompliance!$D$2:$D$455,  "*515*", HCBSCompliance!$G$2:$G$455, "*Submitted*", HCBSCompliance!$FE$2:$FE$455, "TRUE") + COUNTIFS(HCBSCompliance!$I$2:$I$455, $A118, HCBSCompliance!$D$2:$D$455,  "*855*", HCBSCompliance!$G$2:$G$455, "*Submitted*", HCBSCompliance!$FE$2:$FE$455, "TRUE"))+  (COUNTIFS(HCBSCompliance!$I$2:$I$455, $A118, HCBSCompliance!$D$2:$D$455,  "*950*", HCBSCompliance!$G$2:$G$455, "*Completed*", HCBSCompliance!$FE$2:$FE$455, "TRUE") + COUNTIFS(HCBSCompliance!$I$2:$I$455, $A118, HCBSCompliance!$D$2:$D$455,  "*950*", HCBSCompliance!$G$2:$G$455, "*Submitted*", HCBSCompliance!$FE$2:$FE$455, "TRUE"))+  (COUNTIFS(HCBSCompliance!$I$2:$I$455, $A118, HCBSCompliance!$D$2:$D$455,  "*954*", HCBSCompliance!$G$2:$G$455, "*Completed*", HCBSCompliance!$FE$2:$FE$455, "TRUE") + COUNTIFS(HCBSCompliance!$I$2:$I$455, $A118, HCBSCompliance!$D$2:$D$455,  "*954*", HCBSCompliance!$G$2:$G$455, "*Submitted*", HCBSCompliance!$FE$2:$FE$455, "TRUE")))    /  $C118</f>
        <v>#DIV/0!</v>
      </c>
      <c r="H118" s="89"/>
    </row>
    <row r="119" spans="1:8" hidden="1" x14ac:dyDescent="0.2">
      <c r="A119" s="54" t="s">
        <v>193</v>
      </c>
      <c r="B119" s="55">
        <f t="shared" si="5"/>
        <v>0</v>
      </c>
      <c r="C119" s="55">
        <f t="shared" si="5"/>
        <v>0</v>
      </c>
      <c r="D119" s="56" t="str">
        <f t="shared" si="6"/>
        <v>n/a</v>
      </c>
      <c r="E119" s="56" t="e">
        <f>((COUNTIFS(HCBSCompliance!$I$2:$I$455, $A119, HCBSCompliance!$D$2:$D$455,  "096", HCBSCompliance!$FA$2:$FA$455,"*no*", HCBSCompliance!$G$2:$G$455, "*Completed*") + COUNTIFS( HCBSCompliance!$I$2:$I$455, $A119, HCBSCompliance!$D$2:$D$455,  "*113*", HCBSCompliance!$FA$2:$FA$455,"*no*", HCBSCompliance!$G$2:$G$455, "*Completed*") + COUNTIFS( HCBSCompliance!$I$2:$I$455, $A119, HCBSCompliance!$D$2:$D$455,  "*904*", HCBSCompliance!$FA$2:$FA$455,"*no*", HCBSCompliance!$G$2:$G$455, "*Completed*") + COUNTIFS( HCBSCompliance!$I$2:$I$455, $A119, HCBSCompliance!$D$2:$D$455,  "*905*", HCBSCompliance!$FA$2:$FA$455,"*no*", HCBSCompliance!$G$2:$G$455, "*Completed*") + COUNTIFS( HCBSCompliance!$I$2:$I$455, $A119, HCBSCompliance!$D$2:$D$455,  "*915*", HCBSCompliance!$FA$2:$FA$455,"*no*", HCBSCompliance!$G$2:$G$455, "*Completed*") + COUNTIFS( HCBSCompliance!$I$2:$I$455, $A119, HCBSCompliance!$D$2:$D$455,  "*910*", HCBSCompliance!$FA$2:$FA$455,"*no*", HCBSCompliance!$G$2:$G$455, "*Completed*") + COUNTIFS( HCBSCompliance!$I$2:$I$455, $A119, HCBSCompliance!$D$2:$D$455,  "*920*", HCBSCompliance!$FA$2:$FA$455,"*no*", HCBSCompliance!$G$2:$G$455, "*Completed*") + COUNTIFS( HCBSCompliance!$I$2:$I$455, $A119, HCBSCompliance!$D$2:$D$455,  "096", HCBSCompliance!$FA$2:$FA$455,"*no*", HCBSCompliance!$G$2:$G$455, "*Submitted*") + COUNTIFS( HCBSCompliance!$I$2:$I$455, $A119, HCBSCompliance!$D$2:$D$455,  "*113*", HCBSCompliance!$FA$2:$FA$455,"*no*", HCBSCompliance!$G$2:$G$455, "*Submitted*") + COUNTIFS( HCBSCompliance!$I$2:$I$455, $A119, HCBSCompliance!$D$2:$D$455,  "*904*", HCBSCompliance!$FA$2:$FA$455,"*no*", HCBSCompliance!$G$2:$G$455, "*Submitted*") + COUNTIFS( HCBSCompliance!$I$2:$I$455, $A119, HCBSCompliance!$D$2:$D$455,  "*905*", HCBSCompliance!$FA$2:$FA$455,"*no*", HCBSCompliance!$G$2:$G$455, "*Submitted*") + COUNTIFS( HCBSCompliance!$I$2:$I$455, $A119, HCBSCompliance!$D$2:$D$455,  "*915*", HCBSCompliance!$FA$2:$FA$455,"*no*", HCBSCompliance!$G$2:$G$455, "*Submitted*") + COUNTIFS( HCBSCompliance!$I$2:$I$455, $A119, HCBSCompliance!$D$2:$D$455,  "*910*", HCBSCompliance!$FA$2:$FA$455,"*no*", HCBSCompliance!$G$2:$G$455, "*Submitted*") + COUNTIFS( HCBSCompliance!$I$2:$I$455, $A119, HCBSCompliance!$D$2:$D$455,  "*920*", HCBSCompliance!$FA$2:$FA$455,"*no*", HCBSCompliance!$G$2:$G$455, "*Submitted*")) +   (COUNTIFS(HCBSCompliance!$I$2:$I$455, $A119, HCBSCompliance!$D$2:$D$455,  "028", HCBSCompliance!$FA$2:$FA$455,"*no*", HCBSCompliance!$G$2:$G$455, "*Completed*") + COUNTIFS(HCBSCompliance!$I$2:$I$455, $A119, HCBSCompliance!$D$2:$D$455,  "055", HCBSCompliance!$FA$2:$FA$455,"*no*", HCBSCompliance!$G$2:$G$455, "*Completed*") + COUNTIFS(HCBSCompliance!$I$2:$I$455, $A119, HCBSCompliance!$D$2:$D$455,  "063", HCBSCompliance!$FA$2:$FA$455,"*no*", HCBSCompliance!$G$2:$G$455, "*Completed*") + COUNTIFS(HCBSCompliance!$I$2:$I$455, $A119, HCBSCompliance!$D$2:$D$455,  "*475*", HCBSCompliance!$FA$2:$FA$455,"*no*", HCBSCompliance!$G$2:$G$455, "*Completed*") + COUNTIFS(HCBSCompliance!$I$2:$I$455, $A119, HCBSCompliance!$D$2:$D$455,  "*505*", HCBSCompliance!$FA$2:$FA$455,"*no*", HCBSCompliance!$G$2:$G$455, "*Completed*") + COUNTIFS(HCBSCompliance!$I$2:$I$455, $A119, HCBSCompliance!$D$2:$D$455,  "*510*", HCBSCompliance!$FA$2:$FA$455,"*no*", HCBSCompliance!$G$2:$G$455, "*Completed*") + COUNTIFS(HCBSCompliance!$I$2:$I$455, $A119, HCBSCompliance!$D$2:$D$455,  "*515*", HCBSCompliance!$FA$2:$FA$455,"*no*", HCBSCompliance!$G$2:$G$455, "*Completed*") + COUNTIFS(HCBSCompliance!$I$2:$I$455, $A119, HCBSCompliance!$D$2:$D$455,  "*855*", HCBSCompliance!$FA$2:$FA$455,"*no*", HCBSCompliance!$G$2:$G$455, "*Completed*") +COUNTIFS(HCBSCompliance!$I$2:$I$455, $A119, HCBSCompliance!$D$2:$D$455,  "028", HCBSCompliance!$FA$2:$FA$455,"*no*", HCBSCompliance!$G$2:$G$455, "*Submitted*") + COUNTIFS(HCBSCompliance!$I$2:$I$455, $A119, HCBSCompliance!$D$2:$D$455,  "055", HCBSCompliance!$FA$2:$FA$455,"*no*", HCBSCompliance!$G$2:$G$455, "*Submitted*") + COUNTIFS(HCBSCompliance!$I$2:$I$455, $A119, HCBSCompliance!$D$2:$D$455,  "063", HCBSCompliance!$FA$2:$FA$455,"*no*", HCBSCompliance!$G$2:$G$455, "*Submitted*") + COUNTIFS(HCBSCompliance!$I$2:$I$455, $A119, HCBSCompliance!$D$2:$D$455,  "*475*", HCBSCompliance!$FA$2:$FA$455,"*no*", HCBSCompliance!$G$2:$G$455, "*Submitted*") + COUNTIFS(HCBSCompliance!$I$2:$I$455, $A119, HCBSCompliance!$D$2:$D$455,  "*505*", HCBSCompliance!$FA$2:$FA$455,"*no*", HCBSCompliance!$G$2:$G$455, "*Submitted*") + COUNTIFS(HCBSCompliance!$I$2:$I$455, $A119, HCBSCompliance!$D$2:$D$455,  "*510*", HCBSCompliance!$FA$2:$FA$455,"*no*", HCBSCompliance!$G$2:$G$455, "*Submitted*") + COUNTIFS(HCBSCompliance!$I$2:$I$455, $A119, HCBSCompliance!$D$2:$D$455,  "*515*", HCBSCompliance!$FA$2:$FA$455,"*no*", HCBSCompliance!$G$2:$G$455, "*Submitted*") + COUNTIFS(HCBSCompliance!$I$2:$I$455, $A119, HCBSCompliance!$D$2:$D$455,  "*855*", HCBSCompliance!$FA$2:$FA$455,"*no*", HCBSCompliance!$G$2:$G$455, "*Submitted*") )+   (COUNTIFS(HCBSCompliance!$I$2:$I$455, $A119, HCBSCompliance!$D$2:$D$455,  "*950*", HCBSCompliance!$FA$2:$FA$455,"*no*", HCBSCompliance!$G$2:$G$455, "*Completed*") + COUNTIFS(HCBSCompliance!$I$2:$I$455, $A119, HCBSCompliance!$D$2:$D$455,  "*950*", HCBSCompliance!$FA$2:$FA$455,"*no*", HCBSCompliance!$G$2:$G$455, "*Submitted*") )+  (COUNTIFS(HCBSCompliance!$I$2:$I$455, $A119, HCBSCompliance!$D$2:$D$455,  "*954*", HCBSCompliance!$FA$2:$FA$455,"*no*", HCBSCompliance!$G$2:$G$455, "*Completed*") + COUNTIFS(HCBSCompliance!$I$2:$I$455, $A119, HCBSCompliance!$D$2:$D$455,  "*954*", HCBSCompliance!$FA$2:$FA$455,"*no*", HCBSCompliance!$G$2:$G$455, "*Submitted*") )) /  $C119</f>
        <v>#DIV/0!</v>
      </c>
      <c r="F119" s="56" t="e">
        <f>((COUNTIFS(HCBSCompliance!$I$2:$I$455, $A119, HCBSCompliance!$D$2:$D$455,  "096", HCBSCompliance!$FA$2:$FA$455,"*yes*", HCBSCompliance!$G$2:$G$455, "*Completed*") + COUNTIFS( HCBSCompliance!$I$2:$I$455, $A119, HCBSCompliance!$D$2:$D$455,  "*113*", HCBSCompliance!$FA$2:$FA$455,"*yes*", HCBSCompliance!$G$2:$G$455, "*Completed*") + COUNTIFS( HCBSCompliance!$I$2:$I$455, $A119, HCBSCompliance!$D$2:$D$455,  "*904*", HCBSCompliance!$FA$2:$FA$455,"*yes*", HCBSCompliance!$G$2:$G$455, "*Completed*") + COUNTIFS( HCBSCompliance!$I$2:$I$455, $A119, HCBSCompliance!$D$2:$D$455,  "*905*", HCBSCompliance!$FA$2:$FA$455,"*yes*", HCBSCompliance!$G$2:$G$455, "*Completed*") + COUNTIFS( HCBSCompliance!$I$2:$I$455, $A119, HCBSCompliance!$D$2:$D$455,  "*915*", HCBSCompliance!$FA$2:$FA$455,"*yes*", HCBSCompliance!$G$2:$G$455, "*Completed*") + COUNTIFS( HCBSCompliance!$I$2:$I$455, $A119, HCBSCompliance!$D$2:$D$455,  "*910*", HCBSCompliance!$FA$2:$FA$455,"*yes*", HCBSCompliance!$G$2:$G$455, "*Completed*") + COUNTIFS( HCBSCompliance!$I$2:$I$455, $A119, HCBSCompliance!$D$2:$D$455,  "*920*", HCBSCompliance!$FA$2:$FA$455,"*yes*", HCBSCompliance!$G$2:$G$455, "*Completed*") + COUNTIFS( HCBSCompliance!$I$2:$I$455, $A119, HCBSCompliance!$D$2:$D$455,  "096", HCBSCompliance!$FA$2:$FA$455,"*yes*", HCBSCompliance!$G$2:$G$455, "*Submitted*") + COUNTIFS( HCBSCompliance!$I$2:$I$455, $A119, HCBSCompliance!$D$2:$D$455,  "*113*", HCBSCompliance!$FA$2:$FA$455,"*yes*", HCBSCompliance!$G$2:$G$455, "*Submitted*") + COUNTIFS( HCBSCompliance!$I$2:$I$455, $A119, HCBSCompliance!$D$2:$D$455,  "*904*", HCBSCompliance!$FA$2:$FA$455,"*yes*", HCBSCompliance!$G$2:$G$455, "*Submitted*") + COUNTIFS( HCBSCompliance!$I$2:$I$455, $A119, HCBSCompliance!$D$2:$D$455,  "*905*", HCBSCompliance!$FA$2:$FA$455,"*yes*", HCBSCompliance!$G$2:$G$455, "*Submitted*") + COUNTIFS( HCBSCompliance!$I$2:$I$455, $A119, HCBSCompliance!$D$2:$D$455,  "*915*", HCBSCompliance!$FA$2:$FA$455,"*yes*", HCBSCompliance!$G$2:$G$455, "*Submitted*") + COUNTIFS( HCBSCompliance!$I$2:$I$455, $A119, HCBSCompliance!$D$2:$D$455,  "*910*", HCBSCompliance!$FA$2:$FA$455,"*yes*", HCBSCompliance!$G$2:$G$455, "*Submitted*") + COUNTIFS( HCBSCompliance!$I$2:$I$455, $A119, HCBSCompliance!$D$2:$D$455,  "*920*", HCBSCompliance!$FA$2:$FA$455,"*yes*", HCBSCompliance!$G$2:$G$455, "*Submitted*")) +   (COUNTIFS(HCBSCompliance!$I$2:$I$455, $A119, HCBSCompliance!$D$2:$D$455,  "028", HCBSCompliance!$FA$2:$FA$455,"*yes*", HCBSCompliance!$G$2:$G$455, "*Completed*") + COUNTIFS(HCBSCompliance!$I$2:$I$455, $A119, HCBSCompliance!$D$2:$D$455,  "055", HCBSCompliance!$FA$2:$FA$455,"*yes*", HCBSCompliance!$G$2:$G$455, "*Completed*") + COUNTIFS(HCBSCompliance!$I$2:$I$455, $A119, HCBSCompliance!$D$2:$D$455,  "063", HCBSCompliance!$FA$2:$FA$455,"*yes*", HCBSCompliance!$G$2:$G$455, "*Completed*") + COUNTIFS(HCBSCompliance!$I$2:$I$455, $A119, HCBSCompliance!$D$2:$D$455,  "*475*", HCBSCompliance!$FA$2:$FA$455,"*yes*", HCBSCompliance!$G$2:$G$455, "*Completed*") + COUNTIFS(HCBSCompliance!$I$2:$I$455, $A119, HCBSCompliance!$D$2:$D$455,  "*505*", HCBSCompliance!$FA$2:$FA$455,"*yes*", HCBSCompliance!$G$2:$G$455, "*Completed*") + COUNTIFS(HCBSCompliance!$I$2:$I$455, $A119, HCBSCompliance!$D$2:$D$455,  "*510*", HCBSCompliance!$FA$2:$FA$455,"*yes*", HCBSCompliance!$G$2:$G$455, "*Completed*") + COUNTIFS(HCBSCompliance!$I$2:$I$455, $A119, HCBSCompliance!$D$2:$D$455,  "*515*", HCBSCompliance!$FA$2:$FA$455,"*yes*", HCBSCompliance!$G$2:$G$455, "*Completed*") + COUNTIFS(HCBSCompliance!$I$2:$I$455, $A119, HCBSCompliance!$D$2:$D$455,  "*855*", HCBSCompliance!$FA$2:$FA$455,"*yes*", HCBSCompliance!$G$2:$G$455, "*Completed*") +COUNTIFS(HCBSCompliance!$I$2:$I$455, $A119, HCBSCompliance!$D$2:$D$455,  "028", HCBSCompliance!$FA$2:$FA$455,"*yes*", HCBSCompliance!$G$2:$G$455, "*Submitted*") + COUNTIFS(HCBSCompliance!$I$2:$I$455, $A119, HCBSCompliance!$D$2:$D$455,  "055", HCBSCompliance!$FA$2:$FA$455,"*yes*", HCBSCompliance!$G$2:$G$455, "*Submitted*") + COUNTIFS(HCBSCompliance!$I$2:$I$455, $A119, HCBSCompliance!$D$2:$D$455,  "063", HCBSCompliance!$FA$2:$FA$455,"*yes*", HCBSCompliance!$G$2:$G$455, "*Submitted*") + COUNTIFS(HCBSCompliance!$I$2:$I$455, $A119, HCBSCompliance!$D$2:$D$455,  "*475*", HCBSCompliance!$FA$2:$FA$455,"*yes*", HCBSCompliance!$G$2:$G$455, "*Submitted*") + COUNTIFS(HCBSCompliance!$I$2:$I$455, $A119, HCBSCompliance!$D$2:$D$455,  "*505*", HCBSCompliance!$FA$2:$FA$455,"*yes*", HCBSCompliance!$G$2:$G$455, "*Submitted*") + COUNTIFS(HCBSCompliance!$I$2:$I$455, $A119, HCBSCompliance!$D$2:$D$455,  "*510*", HCBSCompliance!$FA$2:$FA$455,"*yes*", HCBSCompliance!$G$2:$G$455, "*Submitted*") + COUNTIFS(HCBSCompliance!$I$2:$I$455, $A119, HCBSCompliance!$D$2:$D$455,  "*515*", HCBSCompliance!$FA$2:$FA$455,"*yes*", HCBSCompliance!$G$2:$G$455, "*Submitted*") + COUNTIFS(HCBSCompliance!$I$2:$I$455, $A119, HCBSCompliance!$D$2:$D$455,  "*855*", HCBSCompliance!$FA$2:$FA$455,"*yes*", HCBSCompliance!$G$2:$G$455, "*Submitted*") )+   (COUNTIFS(HCBSCompliance!$I$2:$I$455, $A119, HCBSCompliance!$D$2:$D$455,  "*950*", HCBSCompliance!$FA$2:$FA$455,"*yes*", HCBSCompliance!$G$2:$G$455, "*Completed*") + COUNTIFS(HCBSCompliance!$I$2:$I$455, $A119, HCBSCompliance!$D$2:$D$455,  "*950*", HCBSCompliance!$FA$2:$FA$455,"*yes*", HCBSCompliance!$G$2:$G$455, "*Submitted*") )+  (COUNTIFS(HCBSCompliance!$I$2:$I$455, $A119, HCBSCompliance!$D$2:$D$455,  "*954*", HCBSCompliance!$FA$2:$FA$455,"*yes*", HCBSCompliance!$G$2:$G$455, "*Completed*") + COUNTIFS(HCBSCompliance!$I$2:$I$455, $A119, HCBSCompliance!$D$2:$D$455,  "*954*", HCBSCompliance!$FA$2:$FA$455,"*yes*", HCBSCompliance!$G$2:$G$455, "*Submitted*") )) /  $C119</f>
        <v>#DIV/0!</v>
      </c>
      <c r="G119" s="60" t="e">
        <f>((COUNTIFS(HCBSCompliance!$I$2:$I$455, $A119, HCBSCompliance!$D$2:$D$455,  "096",  HCBSCompliance!$G$2:$G$455, "*Completed*", HCBSCompliance!$FE$2:$FE$455, "TRUE") + COUNTIFS(HCBSCompliance!$I$2:$I$455, $A119, HCBSCompliance!$D$2:$D$455,  "*113*", HCBSCompliance!$G$2:$G$455, "*Completed*", HCBSCompliance!$FE$2:$FE$455, "TRUE") + COUNTIFS(HCBSCompliance!$I$2:$I$455, $A119, HCBSCompliance!$D$2:$D$455,  "*904*",  HCBSCompliance!$G$2:$G$455, "*Completed*", HCBSCompliance!$FE$2:$FE$455, "TRUE") + COUNTIFS(HCBSCompliance!$I$2:$I$455, $A119, HCBSCompliance!$D$2:$D$455,  "*905*",  HCBSCompliance!$G$2:$G$455, "*Completed*", HCBSCompliance!$FE$2:$FE$455, "TRUE") + COUNTIFS(HCBSCompliance!$I$2:$I$455, $A119, HCBSCompliance!$D$2:$D$455,  "*915*",  HCBSCompliance!$G$2:$G$455, "*Completed*", HCBSCompliance!$FE$2:$FE$455, "TRUE") + COUNTIFS(HCBSCompliance!$I$2:$I$455, $A119, HCBSCompliance!$D$2:$D$455,  "*910*", HCBSCompliance!$G$2:$G$455, "*Completed*", HCBSCompliance!$FE$2:$FE$455, "TRUE") + COUNTIFS(HCBSCompliance!$I$2:$I$455, $A119, HCBSCompliance!$D$2:$D$455,  "*920*",  HCBSCompliance!$G$2:$G$455, "*Completed*", HCBSCompliance!$FE$2:$FE$455, "TRUE") + COUNTIFS(HCBSCompliance!$I$2:$I$455, $A119, HCBSCompliance!$D$2:$D$455,  "096",  HCBSCompliance!$G$2:$G$455, "*Submitted*", HCBSCompliance!$FE$2:$FE$455, "TRUE") + COUNTIFS(HCBSCompliance!$I$2:$I$455, $A119, HCBSCompliance!$D$2:$D$455,  "*113*", HCBSCompliance!$G$2:$G$455, "*Submitted*", HCBSCompliance!$FE$2:$FE$455, "TRUE") + COUNTIFS(HCBSCompliance!$I$2:$I$455, $A119, HCBSCompliance!$D$2:$D$455,  "*904*",  HCBSCompliance!$G$2:$G$455, "*Submitted*", HCBSCompliance!$FE$2:$FE$455, "TRUE") + COUNTIFS(HCBSCompliance!$I$2:$I$455, $A119, HCBSCompliance!$D$2:$D$455,  "*905*",  HCBSCompliance!$G$2:$G$455, "*Submitted*", HCBSCompliance!$FE$2:$FE$455, "TRUE") + COUNTIFS(HCBSCompliance!$I$2:$I$455, $A119, HCBSCompliance!$D$2:$D$455,  "*915*",  HCBSCompliance!$G$2:$G$455, "*Submitted*", HCBSCompliance!$FE$2:$FE$455, "TRUE") + COUNTIFS(HCBSCompliance!$I$2:$I$455, $A119, HCBSCompliance!$D$2:$D$455,  "*910*",  HCBSCompliance!$G$2:$G$455, "*Submitted*", HCBSCompliance!$FE$2:$FE$455, "TRUE") + COUNTIFS(HCBSCompliance!$I$2:$I$455, $A119, HCBSCompliance!$D$2:$D$455,  "*920*", HCBSCompliance!$G$2:$G$455, "*Submitted*", HCBSCompliance!$FE$2:$FE$455, "TRUE"))+  (COUNTIFS(HCBSCompliance!$I$2:$I$455, $A119, HCBSCompliance!$D$2:$D$455,  "028", HCBSCompliance!$G$2:$G$455, "*Completed*", HCBSCompliance!$FE$2:$FE$455, "TRUE") + COUNTIFS(HCBSCompliance!$I$2:$I$455, $A119, HCBSCompliance!$D$2:$D$455,  "055", HCBSCompliance!$G$2:$G$455, "*Completed*", HCBSCompliance!$FE$2:$FE$455, "TRUE") + COUNTIFS(HCBSCompliance!$I$2:$I$455, $A119, HCBSCompliance!$D$2:$D$455,  "063", HCBSCompliance!$G$2:$G$455, "*Completed*", HCBSCompliance!$FE$2:$FE$455, "TRUE") + COUNTIFS(HCBSCompliance!$I$2:$I$455, $A119, HCBSCompliance!$D$2:$D$455,  "*475*", HCBSCompliance!$G$2:$G$455, "*Completed*", HCBSCompliance!$FE$2:$FE$455, "TRUE") + COUNTIFS(HCBSCompliance!$I$2:$I$455, $A119, HCBSCompliance!$D$2:$D$455,  "*505*", HCBSCompliance!$G$2:$G$455, "*Completed*", HCBSCompliance!$FE$2:$FE$455, "TRUE") + COUNTIFS(HCBSCompliance!$I$2:$I$455, $A119, HCBSCompliance!$D$2:$D$455,  "*510*", HCBSCompliance!$G$2:$G$455, "*Completed*", HCBSCompliance!$FE$2:$FE$455, "TRUE") + COUNTIFS(HCBSCompliance!$I$2:$I$455, $A119, HCBSCompliance!$D$2:$D$455,  "*515*", HCBSCompliance!$G$2:$G$455, "*Completed*", HCBSCompliance!$FE$2:$FE$455, "TRUE") + COUNTIFS(HCBSCompliance!$I$2:$I$455, $A119, HCBSCompliance!$D$2:$D$455,  "*855*", HCBSCompliance!$G$2:$G$455, "*Submitted*", HCBSCompliance!$FE$2:$FE$455, "TRUE") +COUNTIFS(HCBSCompliance!$I$2:$I$455, $A119, HCBSCompliance!$D$2:$D$455,  "028", HCBSCompliance!$G$2:$G$455, "*Submitted*", HCBSCompliance!$FE$2:$FE$455, "TRUE") + COUNTIFS(HCBSCompliance!$I$2:$I$455, $A119, HCBSCompliance!$D$2:$D$455,  "055", HCBSCompliance!$G$2:$G$455, "*Submitted*", HCBSCompliance!$FE$2:$FE$455, "TRUE") + COUNTIFS(HCBSCompliance!$I$2:$I$455, $A119, HCBSCompliance!$D$2:$D$455,  "063", HCBSCompliance!$G$2:$G$455, "*Submitted*", HCBSCompliance!$FE$2:$FE$455, "TRUE") + COUNTIFS(HCBSCompliance!$I$2:$I$455, $A119, HCBSCompliance!$D$2:$D$455,  "*475*", HCBSCompliance!$G$2:$G$455, "*Submitted*", HCBSCompliance!$FE$2:$FE$455, "TRUE") + COUNTIFS(HCBSCompliance!$I$2:$I$455, $A119, HCBSCompliance!$D$2:$D$455,  "*505*", HCBSCompliance!$G$2:$G$455, "*Submitted*", HCBSCompliance!$FE$2:$FE$455, "TRUE") + COUNTIFS(HCBSCompliance!$I$2:$I$455, $A119, HCBSCompliance!$D$2:$D$455,  "*510*", HCBSCompliance!$G$2:$G$455, "*Submitted*", HCBSCompliance!$FE$2:$FE$455, "TRUE") + COUNTIFS(HCBSCompliance!$I$2:$I$455, $A119, HCBSCompliance!$D$2:$D$455,  "*515*", HCBSCompliance!$G$2:$G$455, "*Submitted*", HCBSCompliance!$FE$2:$FE$455, "TRUE") + COUNTIFS(HCBSCompliance!$I$2:$I$455, $A119, HCBSCompliance!$D$2:$D$455,  "*855*", HCBSCompliance!$G$2:$G$455, "*Submitted*", HCBSCompliance!$FE$2:$FE$455, "TRUE"))+  (COUNTIFS(HCBSCompliance!$I$2:$I$455, $A119, HCBSCompliance!$D$2:$D$455,  "*950*", HCBSCompliance!$G$2:$G$455, "*Completed*", HCBSCompliance!$FE$2:$FE$455, "TRUE") + COUNTIFS(HCBSCompliance!$I$2:$I$455, $A119, HCBSCompliance!$D$2:$D$455,  "*950*", HCBSCompliance!$G$2:$G$455, "*Submitted*", HCBSCompliance!$FE$2:$FE$455, "TRUE"))+  (COUNTIFS(HCBSCompliance!$I$2:$I$455, $A119, HCBSCompliance!$D$2:$D$455,  "*954*", HCBSCompliance!$G$2:$G$455, "*Completed*", HCBSCompliance!$FE$2:$FE$455, "TRUE") + COUNTIFS(HCBSCompliance!$I$2:$I$455, $A119, HCBSCompliance!$D$2:$D$455,  "*954*", HCBSCompliance!$G$2:$G$455, "*Submitted*", HCBSCompliance!$FE$2:$FE$455, "TRUE")))    /  $C119</f>
        <v>#DIV/0!</v>
      </c>
      <c r="H119" s="89"/>
    </row>
    <row r="120" spans="1:8" hidden="1" x14ac:dyDescent="0.2">
      <c r="A120" s="54" t="s">
        <v>204</v>
      </c>
      <c r="B120" s="55">
        <f t="shared" si="5"/>
        <v>0</v>
      </c>
      <c r="C120" s="55">
        <f t="shared" si="5"/>
        <v>0</v>
      </c>
      <c r="D120" s="56" t="str">
        <f t="shared" si="6"/>
        <v>n/a</v>
      </c>
      <c r="E120" s="56" t="e">
        <f>((COUNTIFS(HCBSCompliance!$I$2:$I$455, $A120, HCBSCompliance!$D$2:$D$455,  "096", HCBSCompliance!$FA$2:$FA$455,"*no*", HCBSCompliance!$G$2:$G$455, "*Completed*") + COUNTIFS( HCBSCompliance!$I$2:$I$455, $A120, HCBSCompliance!$D$2:$D$455,  "*113*", HCBSCompliance!$FA$2:$FA$455,"*no*", HCBSCompliance!$G$2:$G$455, "*Completed*") + COUNTIFS( HCBSCompliance!$I$2:$I$455, $A120, HCBSCompliance!$D$2:$D$455,  "*904*", HCBSCompliance!$FA$2:$FA$455,"*no*", HCBSCompliance!$G$2:$G$455, "*Completed*") + COUNTIFS( HCBSCompliance!$I$2:$I$455, $A120, HCBSCompliance!$D$2:$D$455,  "*905*", HCBSCompliance!$FA$2:$FA$455,"*no*", HCBSCompliance!$G$2:$G$455, "*Completed*") + COUNTIFS( HCBSCompliance!$I$2:$I$455, $A120, HCBSCompliance!$D$2:$D$455,  "*915*", HCBSCompliance!$FA$2:$FA$455,"*no*", HCBSCompliance!$G$2:$G$455, "*Completed*") + COUNTIFS( HCBSCompliance!$I$2:$I$455, $A120, HCBSCompliance!$D$2:$D$455,  "*910*", HCBSCompliance!$FA$2:$FA$455,"*no*", HCBSCompliance!$G$2:$G$455, "*Completed*") + COUNTIFS( HCBSCompliance!$I$2:$I$455, $A120, HCBSCompliance!$D$2:$D$455,  "*920*", HCBSCompliance!$FA$2:$FA$455,"*no*", HCBSCompliance!$G$2:$G$455, "*Completed*") + COUNTIFS( HCBSCompliance!$I$2:$I$455, $A120, HCBSCompliance!$D$2:$D$455,  "096", HCBSCompliance!$FA$2:$FA$455,"*no*", HCBSCompliance!$G$2:$G$455, "*Submitted*") + COUNTIFS( HCBSCompliance!$I$2:$I$455, $A120, HCBSCompliance!$D$2:$D$455,  "*113*", HCBSCompliance!$FA$2:$FA$455,"*no*", HCBSCompliance!$G$2:$G$455, "*Submitted*") + COUNTIFS( HCBSCompliance!$I$2:$I$455, $A120, HCBSCompliance!$D$2:$D$455,  "*904*", HCBSCompliance!$FA$2:$FA$455,"*no*", HCBSCompliance!$G$2:$G$455, "*Submitted*") + COUNTIFS( HCBSCompliance!$I$2:$I$455, $A120, HCBSCompliance!$D$2:$D$455,  "*905*", HCBSCompliance!$FA$2:$FA$455,"*no*", HCBSCompliance!$G$2:$G$455, "*Submitted*") + COUNTIFS( HCBSCompliance!$I$2:$I$455, $A120, HCBSCompliance!$D$2:$D$455,  "*915*", HCBSCompliance!$FA$2:$FA$455,"*no*", HCBSCompliance!$G$2:$G$455, "*Submitted*") + COUNTIFS( HCBSCompliance!$I$2:$I$455, $A120, HCBSCompliance!$D$2:$D$455,  "*910*", HCBSCompliance!$FA$2:$FA$455,"*no*", HCBSCompliance!$G$2:$G$455, "*Submitted*") + COUNTIFS( HCBSCompliance!$I$2:$I$455, $A120, HCBSCompliance!$D$2:$D$455,  "*920*", HCBSCompliance!$FA$2:$FA$455,"*no*", HCBSCompliance!$G$2:$G$455, "*Submitted*")) +   (COUNTIFS(HCBSCompliance!$I$2:$I$455, $A120, HCBSCompliance!$D$2:$D$455,  "028", HCBSCompliance!$FA$2:$FA$455,"*no*", HCBSCompliance!$G$2:$G$455, "*Completed*") + COUNTIFS(HCBSCompliance!$I$2:$I$455, $A120, HCBSCompliance!$D$2:$D$455,  "055", HCBSCompliance!$FA$2:$FA$455,"*no*", HCBSCompliance!$G$2:$G$455, "*Completed*") + COUNTIFS(HCBSCompliance!$I$2:$I$455, $A120, HCBSCompliance!$D$2:$D$455,  "063", HCBSCompliance!$FA$2:$FA$455,"*no*", HCBSCompliance!$G$2:$G$455, "*Completed*") + COUNTIFS(HCBSCompliance!$I$2:$I$455, $A120, HCBSCompliance!$D$2:$D$455,  "*475*", HCBSCompliance!$FA$2:$FA$455,"*no*", HCBSCompliance!$G$2:$G$455, "*Completed*") + COUNTIFS(HCBSCompliance!$I$2:$I$455, $A120, HCBSCompliance!$D$2:$D$455,  "*505*", HCBSCompliance!$FA$2:$FA$455,"*no*", HCBSCompliance!$G$2:$G$455, "*Completed*") + COUNTIFS(HCBSCompliance!$I$2:$I$455, $A120, HCBSCompliance!$D$2:$D$455,  "*510*", HCBSCompliance!$FA$2:$FA$455,"*no*", HCBSCompliance!$G$2:$G$455, "*Completed*") + COUNTIFS(HCBSCompliance!$I$2:$I$455, $A120, HCBSCompliance!$D$2:$D$455,  "*515*", HCBSCompliance!$FA$2:$FA$455,"*no*", HCBSCompliance!$G$2:$G$455, "*Completed*") + COUNTIFS(HCBSCompliance!$I$2:$I$455, $A120, HCBSCompliance!$D$2:$D$455,  "*855*", HCBSCompliance!$FA$2:$FA$455,"*no*", HCBSCompliance!$G$2:$G$455, "*Completed*") +COUNTIFS(HCBSCompliance!$I$2:$I$455, $A120, HCBSCompliance!$D$2:$D$455,  "028", HCBSCompliance!$FA$2:$FA$455,"*no*", HCBSCompliance!$G$2:$G$455, "*Submitted*") + COUNTIFS(HCBSCompliance!$I$2:$I$455, $A120, HCBSCompliance!$D$2:$D$455,  "055", HCBSCompliance!$FA$2:$FA$455,"*no*", HCBSCompliance!$G$2:$G$455, "*Submitted*") + COUNTIFS(HCBSCompliance!$I$2:$I$455, $A120, HCBSCompliance!$D$2:$D$455,  "063", HCBSCompliance!$FA$2:$FA$455,"*no*", HCBSCompliance!$G$2:$G$455, "*Submitted*") + COUNTIFS(HCBSCompliance!$I$2:$I$455, $A120, HCBSCompliance!$D$2:$D$455,  "*475*", HCBSCompliance!$FA$2:$FA$455,"*no*", HCBSCompliance!$G$2:$G$455, "*Submitted*") + COUNTIFS(HCBSCompliance!$I$2:$I$455, $A120, HCBSCompliance!$D$2:$D$455,  "*505*", HCBSCompliance!$FA$2:$FA$455,"*no*", HCBSCompliance!$G$2:$G$455, "*Submitted*") + COUNTIFS(HCBSCompliance!$I$2:$I$455, $A120, HCBSCompliance!$D$2:$D$455,  "*510*", HCBSCompliance!$FA$2:$FA$455,"*no*", HCBSCompliance!$G$2:$G$455, "*Submitted*") + COUNTIFS(HCBSCompliance!$I$2:$I$455, $A120, HCBSCompliance!$D$2:$D$455,  "*515*", HCBSCompliance!$FA$2:$FA$455,"*no*", HCBSCompliance!$G$2:$G$455, "*Submitted*") + COUNTIFS(HCBSCompliance!$I$2:$I$455, $A120, HCBSCompliance!$D$2:$D$455,  "*855*", HCBSCompliance!$FA$2:$FA$455,"*no*", HCBSCompliance!$G$2:$G$455, "*Submitted*") )+   (COUNTIFS(HCBSCompliance!$I$2:$I$455, $A120, HCBSCompliance!$D$2:$D$455,  "*950*", HCBSCompliance!$FA$2:$FA$455,"*no*", HCBSCompliance!$G$2:$G$455, "*Completed*") + COUNTIFS(HCBSCompliance!$I$2:$I$455, $A120, HCBSCompliance!$D$2:$D$455,  "*950*", HCBSCompliance!$FA$2:$FA$455,"*no*", HCBSCompliance!$G$2:$G$455, "*Submitted*") )+  (COUNTIFS(HCBSCompliance!$I$2:$I$455, $A120, HCBSCompliance!$D$2:$D$455,  "*954*", HCBSCompliance!$FA$2:$FA$455,"*no*", HCBSCompliance!$G$2:$G$455, "*Completed*") + COUNTIFS(HCBSCompliance!$I$2:$I$455, $A120, HCBSCompliance!$D$2:$D$455,  "*954*", HCBSCompliance!$FA$2:$FA$455,"*no*", HCBSCompliance!$G$2:$G$455, "*Submitted*") )) /  $C120</f>
        <v>#DIV/0!</v>
      </c>
      <c r="F120" s="56" t="e">
        <f>((COUNTIFS(HCBSCompliance!$I$2:$I$455, $A120, HCBSCompliance!$D$2:$D$455,  "096", HCBSCompliance!$FA$2:$FA$455,"*yes*", HCBSCompliance!$G$2:$G$455, "*Completed*") + COUNTIFS( HCBSCompliance!$I$2:$I$455, $A120, HCBSCompliance!$D$2:$D$455,  "*113*", HCBSCompliance!$FA$2:$FA$455,"*yes*", HCBSCompliance!$G$2:$G$455, "*Completed*") + COUNTIFS( HCBSCompliance!$I$2:$I$455, $A120, HCBSCompliance!$D$2:$D$455,  "*904*", HCBSCompliance!$FA$2:$FA$455,"*yes*", HCBSCompliance!$G$2:$G$455, "*Completed*") + COUNTIFS( HCBSCompliance!$I$2:$I$455, $A120, HCBSCompliance!$D$2:$D$455,  "*905*", HCBSCompliance!$FA$2:$FA$455,"*yes*", HCBSCompliance!$G$2:$G$455, "*Completed*") + COUNTIFS( HCBSCompliance!$I$2:$I$455, $A120, HCBSCompliance!$D$2:$D$455,  "*915*", HCBSCompliance!$FA$2:$FA$455,"*yes*", HCBSCompliance!$G$2:$G$455, "*Completed*") + COUNTIFS( HCBSCompliance!$I$2:$I$455, $A120, HCBSCompliance!$D$2:$D$455,  "*910*", HCBSCompliance!$FA$2:$FA$455,"*yes*", HCBSCompliance!$G$2:$G$455, "*Completed*") + COUNTIFS( HCBSCompliance!$I$2:$I$455, $A120, HCBSCompliance!$D$2:$D$455,  "*920*", HCBSCompliance!$FA$2:$FA$455,"*yes*", HCBSCompliance!$G$2:$G$455, "*Completed*") + COUNTIFS( HCBSCompliance!$I$2:$I$455, $A120, HCBSCompliance!$D$2:$D$455,  "096", HCBSCompliance!$FA$2:$FA$455,"*yes*", HCBSCompliance!$G$2:$G$455, "*Submitted*") + COUNTIFS( HCBSCompliance!$I$2:$I$455, $A120, HCBSCompliance!$D$2:$D$455,  "*113*", HCBSCompliance!$FA$2:$FA$455,"*yes*", HCBSCompliance!$G$2:$G$455, "*Submitted*") + COUNTIFS( HCBSCompliance!$I$2:$I$455, $A120, HCBSCompliance!$D$2:$D$455,  "*904*", HCBSCompliance!$FA$2:$FA$455,"*yes*", HCBSCompliance!$G$2:$G$455, "*Submitted*") + COUNTIFS( HCBSCompliance!$I$2:$I$455, $A120, HCBSCompliance!$D$2:$D$455,  "*905*", HCBSCompliance!$FA$2:$FA$455,"*yes*", HCBSCompliance!$G$2:$G$455, "*Submitted*") + COUNTIFS( HCBSCompliance!$I$2:$I$455, $A120, HCBSCompliance!$D$2:$D$455,  "*915*", HCBSCompliance!$FA$2:$FA$455,"*yes*", HCBSCompliance!$G$2:$G$455, "*Submitted*") + COUNTIFS( HCBSCompliance!$I$2:$I$455, $A120, HCBSCompliance!$D$2:$D$455,  "*910*", HCBSCompliance!$FA$2:$FA$455,"*yes*", HCBSCompliance!$G$2:$G$455, "*Submitted*") + COUNTIFS( HCBSCompliance!$I$2:$I$455, $A120, HCBSCompliance!$D$2:$D$455,  "*920*", HCBSCompliance!$FA$2:$FA$455,"*yes*", HCBSCompliance!$G$2:$G$455, "*Submitted*")) +   (COUNTIFS(HCBSCompliance!$I$2:$I$455, $A120, HCBSCompliance!$D$2:$D$455,  "028", HCBSCompliance!$FA$2:$FA$455,"*yes*", HCBSCompliance!$G$2:$G$455, "*Completed*") + COUNTIFS(HCBSCompliance!$I$2:$I$455, $A120, HCBSCompliance!$D$2:$D$455,  "055", HCBSCompliance!$FA$2:$FA$455,"*yes*", HCBSCompliance!$G$2:$G$455, "*Completed*") + COUNTIFS(HCBSCompliance!$I$2:$I$455, $A120, HCBSCompliance!$D$2:$D$455,  "063", HCBSCompliance!$FA$2:$FA$455,"*yes*", HCBSCompliance!$G$2:$G$455, "*Completed*") + COUNTIFS(HCBSCompliance!$I$2:$I$455, $A120, HCBSCompliance!$D$2:$D$455,  "*475*", HCBSCompliance!$FA$2:$FA$455,"*yes*", HCBSCompliance!$G$2:$G$455, "*Completed*") + COUNTIFS(HCBSCompliance!$I$2:$I$455, $A120, HCBSCompliance!$D$2:$D$455,  "*505*", HCBSCompliance!$FA$2:$FA$455,"*yes*", HCBSCompliance!$G$2:$G$455, "*Completed*") + COUNTIFS(HCBSCompliance!$I$2:$I$455, $A120, HCBSCompliance!$D$2:$D$455,  "*510*", HCBSCompliance!$FA$2:$FA$455,"*yes*", HCBSCompliance!$G$2:$G$455, "*Completed*") + COUNTIFS(HCBSCompliance!$I$2:$I$455, $A120, HCBSCompliance!$D$2:$D$455,  "*515*", HCBSCompliance!$FA$2:$FA$455,"*yes*", HCBSCompliance!$G$2:$G$455, "*Completed*") + COUNTIFS(HCBSCompliance!$I$2:$I$455, $A120, HCBSCompliance!$D$2:$D$455,  "*855*", HCBSCompliance!$FA$2:$FA$455,"*yes*", HCBSCompliance!$G$2:$G$455, "*Completed*") +COUNTIFS(HCBSCompliance!$I$2:$I$455, $A120, HCBSCompliance!$D$2:$D$455,  "028", HCBSCompliance!$FA$2:$FA$455,"*yes*", HCBSCompliance!$G$2:$G$455, "*Submitted*") + COUNTIFS(HCBSCompliance!$I$2:$I$455, $A120, HCBSCompliance!$D$2:$D$455,  "055", HCBSCompliance!$FA$2:$FA$455,"*yes*", HCBSCompliance!$G$2:$G$455, "*Submitted*") + COUNTIFS(HCBSCompliance!$I$2:$I$455, $A120, HCBSCompliance!$D$2:$D$455,  "063", HCBSCompliance!$FA$2:$FA$455,"*yes*", HCBSCompliance!$G$2:$G$455, "*Submitted*") + COUNTIFS(HCBSCompliance!$I$2:$I$455, $A120, HCBSCompliance!$D$2:$D$455,  "*475*", HCBSCompliance!$FA$2:$FA$455,"*yes*", HCBSCompliance!$G$2:$G$455, "*Submitted*") + COUNTIFS(HCBSCompliance!$I$2:$I$455, $A120, HCBSCompliance!$D$2:$D$455,  "*505*", HCBSCompliance!$FA$2:$FA$455,"*yes*", HCBSCompliance!$G$2:$G$455, "*Submitted*") + COUNTIFS(HCBSCompliance!$I$2:$I$455, $A120, HCBSCompliance!$D$2:$D$455,  "*510*", HCBSCompliance!$FA$2:$FA$455,"*yes*", HCBSCompliance!$G$2:$G$455, "*Submitted*") + COUNTIFS(HCBSCompliance!$I$2:$I$455, $A120, HCBSCompliance!$D$2:$D$455,  "*515*", HCBSCompliance!$FA$2:$FA$455,"*yes*", HCBSCompliance!$G$2:$G$455, "*Submitted*") + COUNTIFS(HCBSCompliance!$I$2:$I$455, $A120, HCBSCompliance!$D$2:$D$455,  "*855*", HCBSCompliance!$FA$2:$FA$455,"*yes*", HCBSCompliance!$G$2:$G$455, "*Submitted*") )+   (COUNTIFS(HCBSCompliance!$I$2:$I$455, $A120, HCBSCompliance!$D$2:$D$455,  "*950*", HCBSCompliance!$FA$2:$FA$455,"*yes*", HCBSCompliance!$G$2:$G$455, "*Completed*") + COUNTIFS(HCBSCompliance!$I$2:$I$455, $A120, HCBSCompliance!$D$2:$D$455,  "*950*", HCBSCompliance!$FA$2:$FA$455,"*yes*", HCBSCompliance!$G$2:$G$455, "*Submitted*") )+  (COUNTIFS(HCBSCompliance!$I$2:$I$455, $A120, HCBSCompliance!$D$2:$D$455,  "*954*", HCBSCompliance!$FA$2:$FA$455,"*yes*", HCBSCompliance!$G$2:$G$455, "*Completed*") + COUNTIFS(HCBSCompliance!$I$2:$I$455, $A120, HCBSCompliance!$D$2:$D$455,  "*954*", HCBSCompliance!$FA$2:$FA$455,"*yes*", HCBSCompliance!$G$2:$G$455, "*Submitted*") )) /  $C120</f>
        <v>#DIV/0!</v>
      </c>
      <c r="G120" s="60" t="e">
        <f>((COUNTIFS(HCBSCompliance!$I$2:$I$455, $A120, HCBSCompliance!$D$2:$D$455,  "096",  HCBSCompliance!$G$2:$G$455, "*Completed*", HCBSCompliance!$FE$2:$FE$455, "TRUE") + COUNTIFS(HCBSCompliance!$I$2:$I$455, $A120, HCBSCompliance!$D$2:$D$455,  "*113*", HCBSCompliance!$G$2:$G$455, "*Completed*", HCBSCompliance!$FE$2:$FE$455, "TRUE") + COUNTIFS(HCBSCompliance!$I$2:$I$455, $A120, HCBSCompliance!$D$2:$D$455,  "*904*",  HCBSCompliance!$G$2:$G$455, "*Completed*", HCBSCompliance!$FE$2:$FE$455, "TRUE") + COUNTIFS(HCBSCompliance!$I$2:$I$455, $A120, HCBSCompliance!$D$2:$D$455,  "*905*",  HCBSCompliance!$G$2:$G$455, "*Completed*", HCBSCompliance!$FE$2:$FE$455, "TRUE") + COUNTIFS(HCBSCompliance!$I$2:$I$455, $A120, HCBSCompliance!$D$2:$D$455,  "*915*",  HCBSCompliance!$G$2:$G$455, "*Completed*", HCBSCompliance!$FE$2:$FE$455, "TRUE") + COUNTIFS(HCBSCompliance!$I$2:$I$455, $A120, HCBSCompliance!$D$2:$D$455,  "*910*", HCBSCompliance!$G$2:$G$455, "*Completed*", HCBSCompliance!$FE$2:$FE$455, "TRUE") + COUNTIFS(HCBSCompliance!$I$2:$I$455, $A120, HCBSCompliance!$D$2:$D$455,  "*920*",  HCBSCompliance!$G$2:$G$455, "*Completed*", HCBSCompliance!$FE$2:$FE$455, "TRUE") + COUNTIFS(HCBSCompliance!$I$2:$I$455, $A120, HCBSCompliance!$D$2:$D$455,  "096",  HCBSCompliance!$G$2:$G$455, "*Submitted*", HCBSCompliance!$FE$2:$FE$455, "TRUE") + COUNTIFS(HCBSCompliance!$I$2:$I$455, $A120, HCBSCompliance!$D$2:$D$455,  "*113*", HCBSCompliance!$G$2:$G$455, "*Submitted*", HCBSCompliance!$FE$2:$FE$455, "TRUE") + COUNTIFS(HCBSCompliance!$I$2:$I$455, $A120, HCBSCompliance!$D$2:$D$455,  "*904*",  HCBSCompliance!$G$2:$G$455, "*Submitted*", HCBSCompliance!$FE$2:$FE$455, "TRUE") + COUNTIFS(HCBSCompliance!$I$2:$I$455, $A120, HCBSCompliance!$D$2:$D$455,  "*905*",  HCBSCompliance!$G$2:$G$455, "*Submitted*", HCBSCompliance!$FE$2:$FE$455, "TRUE") + COUNTIFS(HCBSCompliance!$I$2:$I$455, $A120, HCBSCompliance!$D$2:$D$455,  "*915*",  HCBSCompliance!$G$2:$G$455, "*Submitted*", HCBSCompliance!$FE$2:$FE$455, "TRUE") + COUNTIFS(HCBSCompliance!$I$2:$I$455, $A120, HCBSCompliance!$D$2:$D$455,  "*910*",  HCBSCompliance!$G$2:$G$455, "*Submitted*", HCBSCompliance!$FE$2:$FE$455, "TRUE") + COUNTIFS(HCBSCompliance!$I$2:$I$455, $A120, HCBSCompliance!$D$2:$D$455,  "*920*", HCBSCompliance!$G$2:$G$455, "*Submitted*", HCBSCompliance!$FE$2:$FE$455, "TRUE"))+  (COUNTIFS(HCBSCompliance!$I$2:$I$455, $A120, HCBSCompliance!$D$2:$D$455,  "028", HCBSCompliance!$G$2:$G$455, "*Completed*", HCBSCompliance!$FE$2:$FE$455, "TRUE") + COUNTIFS(HCBSCompliance!$I$2:$I$455, $A120, HCBSCompliance!$D$2:$D$455,  "055", HCBSCompliance!$G$2:$G$455, "*Completed*", HCBSCompliance!$FE$2:$FE$455, "TRUE") + COUNTIFS(HCBSCompliance!$I$2:$I$455, $A120, HCBSCompliance!$D$2:$D$455,  "063", HCBSCompliance!$G$2:$G$455, "*Completed*", HCBSCompliance!$FE$2:$FE$455, "TRUE") + COUNTIFS(HCBSCompliance!$I$2:$I$455, $A120, HCBSCompliance!$D$2:$D$455,  "*475*", HCBSCompliance!$G$2:$G$455, "*Completed*", HCBSCompliance!$FE$2:$FE$455, "TRUE") + COUNTIFS(HCBSCompliance!$I$2:$I$455, $A120, HCBSCompliance!$D$2:$D$455,  "*505*", HCBSCompliance!$G$2:$G$455, "*Completed*", HCBSCompliance!$FE$2:$FE$455, "TRUE") + COUNTIFS(HCBSCompliance!$I$2:$I$455, $A120, HCBSCompliance!$D$2:$D$455,  "*510*", HCBSCompliance!$G$2:$G$455, "*Completed*", HCBSCompliance!$FE$2:$FE$455, "TRUE") + COUNTIFS(HCBSCompliance!$I$2:$I$455, $A120, HCBSCompliance!$D$2:$D$455,  "*515*", HCBSCompliance!$G$2:$G$455, "*Completed*", HCBSCompliance!$FE$2:$FE$455, "TRUE") + COUNTIFS(HCBSCompliance!$I$2:$I$455, $A120, HCBSCompliance!$D$2:$D$455,  "*855*", HCBSCompliance!$G$2:$G$455, "*Submitted*", HCBSCompliance!$FE$2:$FE$455, "TRUE") +COUNTIFS(HCBSCompliance!$I$2:$I$455, $A120, HCBSCompliance!$D$2:$D$455,  "028", HCBSCompliance!$G$2:$G$455, "*Submitted*", HCBSCompliance!$FE$2:$FE$455, "TRUE") + COUNTIFS(HCBSCompliance!$I$2:$I$455, $A120, HCBSCompliance!$D$2:$D$455,  "055", HCBSCompliance!$G$2:$G$455, "*Submitted*", HCBSCompliance!$FE$2:$FE$455, "TRUE") + COUNTIFS(HCBSCompliance!$I$2:$I$455, $A120, HCBSCompliance!$D$2:$D$455,  "063", HCBSCompliance!$G$2:$G$455, "*Submitted*", HCBSCompliance!$FE$2:$FE$455, "TRUE") + COUNTIFS(HCBSCompliance!$I$2:$I$455, $A120, HCBSCompliance!$D$2:$D$455,  "*475*", HCBSCompliance!$G$2:$G$455, "*Submitted*", HCBSCompliance!$FE$2:$FE$455, "TRUE") + COUNTIFS(HCBSCompliance!$I$2:$I$455, $A120, HCBSCompliance!$D$2:$D$455,  "*505*", HCBSCompliance!$G$2:$G$455, "*Submitted*", HCBSCompliance!$FE$2:$FE$455, "TRUE") + COUNTIFS(HCBSCompliance!$I$2:$I$455, $A120, HCBSCompliance!$D$2:$D$455,  "*510*", HCBSCompliance!$G$2:$G$455, "*Submitted*", HCBSCompliance!$FE$2:$FE$455, "TRUE") + COUNTIFS(HCBSCompliance!$I$2:$I$455, $A120, HCBSCompliance!$D$2:$D$455,  "*515*", HCBSCompliance!$G$2:$G$455, "*Submitted*", HCBSCompliance!$FE$2:$FE$455, "TRUE") + COUNTIFS(HCBSCompliance!$I$2:$I$455, $A120, HCBSCompliance!$D$2:$D$455,  "*855*", HCBSCompliance!$G$2:$G$455, "*Submitted*", HCBSCompliance!$FE$2:$FE$455, "TRUE"))+  (COUNTIFS(HCBSCompliance!$I$2:$I$455, $A120, HCBSCompliance!$D$2:$D$455,  "*950*", HCBSCompliance!$G$2:$G$455, "*Completed*", HCBSCompliance!$FE$2:$FE$455, "TRUE") + COUNTIFS(HCBSCompliance!$I$2:$I$455, $A120, HCBSCompliance!$D$2:$D$455,  "*950*", HCBSCompliance!$G$2:$G$455, "*Submitted*", HCBSCompliance!$FE$2:$FE$455, "TRUE"))+  (COUNTIFS(HCBSCompliance!$I$2:$I$455, $A120, HCBSCompliance!$D$2:$D$455,  "*954*", HCBSCompliance!$G$2:$G$455, "*Completed*", HCBSCompliance!$FE$2:$FE$455, "TRUE") + COUNTIFS(HCBSCompliance!$I$2:$I$455, $A120, HCBSCompliance!$D$2:$D$455,  "*954*", HCBSCompliance!$G$2:$G$455, "*Submitted*", HCBSCompliance!$FE$2:$FE$455, "TRUE")))    /  $C120</f>
        <v>#DIV/0!</v>
      </c>
      <c r="H120" s="89"/>
    </row>
    <row r="121" spans="1:8" hidden="1" x14ac:dyDescent="0.2">
      <c r="A121" s="54" t="s">
        <v>275</v>
      </c>
      <c r="B121" s="55">
        <f t="shared" si="5"/>
        <v>0</v>
      </c>
      <c r="C121" s="55">
        <f t="shared" si="5"/>
        <v>0</v>
      </c>
      <c r="D121" s="56" t="str">
        <f t="shared" si="6"/>
        <v>n/a</v>
      </c>
      <c r="E121" s="56" t="e">
        <f>((COUNTIFS(HCBSCompliance!$I$2:$I$455, $A121, HCBSCompliance!$D$2:$D$455,  "096", HCBSCompliance!$FA$2:$FA$455,"*no*", HCBSCompliance!$G$2:$G$455, "*Completed*") + COUNTIFS( HCBSCompliance!$I$2:$I$455, $A121, HCBSCompliance!$D$2:$D$455,  "*113*", HCBSCompliance!$FA$2:$FA$455,"*no*", HCBSCompliance!$G$2:$G$455, "*Completed*") + COUNTIFS( HCBSCompliance!$I$2:$I$455, $A121, HCBSCompliance!$D$2:$D$455,  "*904*", HCBSCompliance!$FA$2:$FA$455,"*no*", HCBSCompliance!$G$2:$G$455, "*Completed*") + COUNTIFS( HCBSCompliance!$I$2:$I$455, $A121, HCBSCompliance!$D$2:$D$455,  "*905*", HCBSCompliance!$FA$2:$FA$455,"*no*", HCBSCompliance!$G$2:$G$455, "*Completed*") + COUNTIFS( HCBSCompliance!$I$2:$I$455, $A121, HCBSCompliance!$D$2:$D$455,  "*915*", HCBSCompliance!$FA$2:$FA$455,"*no*", HCBSCompliance!$G$2:$G$455, "*Completed*") + COUNTIFS( HCBSCompliance!$I$2:$I$455, $A121, HCBSCompliance!$D$2:$D$455,  "*910*", HCBSCompliance!$FA$2:$FA$455,"*no*", HCBSCompliance!$G$2:$G$455, "*Completed*") + COUNTIFS( HCBSCompliance!$I$2:$I$455, $A121, HCBSCompliance!$D$2:$D$455,  "*920*", HCBSCompliance!$FA$2:$FA$455,"*no*", HCBSCompliance!$G$2:$G$455, "*Completed*") + COUNTIFS( HCBSCompliance!$I$2:$I$455, $A121, HCBSCompliance!$D$2:$D$455,  "096", HCBSCompliance!$FA$2:$FA$455,"*no*", HCBSCompliance!$G$2:$G$455, "*Submitted*") + COUNTIFS( HCBSCompliance!$I$2:$I$455, $A121, HCBSCompliance!$D$2:$D$455,  "*113*", HCBSCompliance!$FA$2:$FA$455,"*no*", HCBSCompliance!$G$2:$G$455, "*Submitted*") + COUNTIFS( HCBSCompliance!$I$2:$I$455, $A121, HCBSCompliance!$D$2:$D$455,  "*904*", HCBSCompliance!$FA$2:$FA$455,"*no*", HCBSCompliance!$G$2:$G$455, "*Submitted*") + COUNTIFS( HCBSCompliance!$I$2:$I$455, $A121, HCBSCompliance!$D$2:$D$455,  "*905*", HCBSCompliance!$FA$2:$FA$455,"*no*", HCBSCompliance!$G$2:$G$455, "*Submitted*") + COUNTIFS( HCBSCompliance!$I$2:$I$455, $A121, HCBSCompliance!$D$2:$D$455,  "*915*", HCBSCompliance!$FA$2:$FA$455,"*no*", HCBSCompliance!$G$2:$G$455, "*Submitted*") + COUNTIFS( HCBSCompliance!$I$2:$I$455, $A121, HCBSCompliance!$D$2:$D$455,  "*910*", HCBSCompliance!$FA$2:$FA$455,"*no*", HCBSCompliance!$G$2:$G$455, "*Submitted*") + COUNTIFS( HCBSCompliance!$I$2:$I$455, $A121, HCBSCompliance!$D$2:$D$455,  "*920*", HCBSCompliance!$FA$2:$FA$455,"*no*", HCBSCompliance!$G$2:$G$455, "*Submitted*")) +   (COUNTIFS(HCBSCompliance!$I$2:$I$455, $A121, HCBSCompliance!$D$2:$D$455,  "028", HCBSCompliance!$FA$2:$FA$455,"*no*", HCBSCompliance!$G$2:$G$455, "*Completed*") + COUNTIFS(HCBSCompliance!$I$2:$I$455, $A121, HCBSCompliance!$D$2:$D$455,  "055", HCBSCompliance!$FA$2:$FA$455,"*no*", HCBSCompliance!$G$2:$G$455, "*Completed*") + COUNTIFS(HCBSCompliance!$I$2:$I$455, $A121, HCBSCompliance!$D$2:$D$455,  "063", HCBSCompliance!$FA$2:$FA$455,"*no*", HCBSCompliance!$G$2:$G$455, "*Completed*") + COUNTIFS(HCBSCompliance!$I$2:$I$455, $A121, HCBSCompliance!$D$2:$D$455,  "*475*", HCBSCompliance!$FA$2:$FA$455,"*no*", HCBSCompliance!$G$2:$G$455, "*Completed*") + COUNTIFS(HCBSCompliance!$I$2:$I$455, $A121, HCBSCompliance!$D$2:$D$455,  "*505*", HCBSCompliance!$FA$2:$FA$455,"*no*", HCBSCompliance!$G$2:$G$455, "*Completed*") + COUNTIFS(HCBSCompliance!$I$2:$I$455, $A121, HCBSCompliance!$D$2:$D$455,  "*510*", HCBSCompliance!$FA$2:$FA$455,"*no*", HCBSCompliance!$G$2:$G$455, "*Completed*") + COUNTIFS(HCBSCompliance!$I$2:$I$455, $A121, HCBSCompliance!$D$2:$D$455,  "*515*", HCBSCompliance!$FA$2:$FA$455,"*no*", HCBSCompliance!$G$2:$G$455, "*Completed*") + COUNTIFS(HCBSCompliance!$I$2:$I$455, $A121, HCBSCompliance!$D$2:$D$455,  "*855*", HCBSCompliance!$FA$2:$FA$455,"*no*", HCBSCompliance!$G$2:$G$455, "*Completed*") +COUNTIFS(HCBSCompliance!$I$2:$I$455, $A121, HCBSCompliance!$D$2:$D$455,  "028", HCBSCompliance!$FA$2:$FA$455,"*no*", HCBSCompliance!$G$2:$G$455, "*Submitted*") + COUNTIFS(HCBSCompliance!$I$2:$I$455, $A121, HCBSCompliance!$D$2:$D$455,  "055", HCBSCompliance!$FA$2:$FA$455,"*no*", HCBSCompliance!$G$2:$G$455, "*Submitted*") + COUNTIFS(HCBSCompliance!$I$2:$I$455, $A121, HCBSCompliance!$D$2:$D$455,  "063", HCBSCompliance!$FA$2:$FA$455,"*no*", HCBSCompliance!$G$2:$G$455, "*Submitted*") + COUNTIFS(HCBSCompliance!$I$2:$I$455, $A121, HCBSCompliance!$D$2:$D$455,  "*475*", HCBSCompliance!$FA$2:$FA$455,"*no*", HCBSCompliance!$G$2:$G$455, "*Submitted*") + COUNTIFS(HCBSCompliance!$I$2:$I$455, $A121, HCBSCompliance!$D$2:$D$455,  "*505*", HCBSCompliance!$FA$2:$FA$455,"*no*", HCBSCompliance!$G$2:$G$455, "*Submitted*") + COUNTIFS(HCBSCompliance!$I$2:$I$455, $A121, HCBSCompliance!$D$2:$D$455,  "*510*", HCBSCompliance!$FA$2:$FA$455,"*no*", HCBSCompliance!$G$2:$G$455, "*Submitted*") + COUNTIFS(HCBSCompliance!$I$2:$I$455, $A121, HCBSCompliance!$D$2:$D$455,  "*515*", HCBSCompliance!$FA$2:$FA$455,"*no*", HCBSCompliance!$G$2:$G$455, "*Submitted*") + COUNTIFS(HCBSCompliance!$I$2:$I$455, $A121, HCBSCompliance!$D$2:$D$455,  "*855*", HCBSCompliance!$FA$2:$FA$455,"*no*", HCBSCompliance!$G$2:$G$455, "*Submitted*") )+   (COUNTIFS(HCBSCompliance!$I$2:$I$455, $A121, HCBSCompliance!$D$2:$D$455,  "*950*", HCBSCompliance!$FA$2:$FA$455,"*no*", HCBSCompliance!$G$2:$G$455, "*Completed*") + COUNTIFS(HCBSCompliance!$I$2:$I$455, $A121, HCBSCompliance!$D$2:$D$455,  "*950*", HCBSCompliance!$FA$2:$FA$455,"*no*", HCBSCompliance!$G$2:$G$455, "*Submitted*") )+  (COUNTIFS(HCBSCompliance!$I$2:$I$455, $A121, HCBSCompliance!$D$2:$D$455,  "*954*", HCBSCompliance!$FA$2:$FA$455,"*no*", HCBSCompliance!$G$2:$G$455, "*Completed*") + COUNTIFS(HCBSCompliance!$I$2:$I$455, $A121, HCBSCompliance!$D$2:$D$455,  "*954*", HCBSCompliance!$FA$2:$FA$455,"*no*", HCBSCompliance!$G$2:$G$455, "*Submitted*") )) /  $C121</f>
        <v>#DIV/0!</v>
      </c>
      <c r="F121" s="56" t="e">
        <f>((COUNTIFS(HCBSCompliance!$I$2:$I$455, $A121, HCBSCompliance!$D$2:$D$455,  "096", HCBSCompliance!$FA$2:$FA$455,"*yes*", HCBSCompliance!$G$2:$G$455, "*Completed*") + COUNTIFS( HCBSCompliance!$I$2:$I$455, $A121, HCBSCompliance!$D$2:$D$455,  "*113*", HCBSCompliance!$FA$2:$FA$455,"*yes*", HCBSCompliance!$G$2:$G$455, "*Completed*") + COUNTIFS( HCBSCompliance!$I$2:$I$455, $A121, HCBSCompliance!$D$2:$D$455,  "*904*", HCBSCompliance!$FA$2:$FA$455,"*yes*", HCBSCompliance!$G$2:$G$455, "*Completed*") + COUNTIFS( HCBSCompliance!$I$2:$I$455, $A121, HCBSCompliance!$D$2:$D$455,  "*905*", HCBSCompliance!$FA$2:$FA$455,"*yes*", HCBSCompliance!$G$2:$G$455, "*Completed*") + COUNTIFS( HCBSCompliance!$I$2:$I$455, $A121, HCBSCompliance!$D$2:$D$455,  "*915*", HCBSCompliance!$FA$2:$FA$455,"*yes*", HCBSCompliance!$G$2:$G$455, "*Completed*") + COUNTIFS( HCBSCompliance!$I$2:$I$455, $A121, HCBSCompliance!$D$2:$D$455,  "*910*", HCBSCompliance!$FA$2:$FA$455,"*yes*", HCBSCompliance!$G$2:$G$455, "*Completed*") + COUNTIFS( HCBSCompliance!$I$2:$I$455, $A121, HCBSCompliance!$D$2:$D$455,  "*920*", HCBSCompliance!$FA$2:$FA$455,"*yes*", HCBSCompliance!$G$2:$G$455, "*Completed*") + COUNTIFS( HCBSCompliance!$I$2:$I$455, $A121, HCBSCompliance!$D$2:$D$455,  "096", HCBSCompliance!$FA$2:$FA$455,"*yes*", HCBSCompliance!$G$2:$G$455, "*Submitted*") + COUNTIFS( HCBSCompliance!$I$2:$I$455, $A121, HCBSCompliance!$D$2:$D$455,  "*113*", HCBSCompliance!$FA$2:$FA$455,"*yes*", HCBSCompliance!$G$2:$G$455, "*Submitted*") + COUNTIFS( HCBSCompliance!$I$2:$I$455, $A121, HCBSCompliance!$D$2:$D$455,  "*904*", HCBSCompliance!$FA$2:$FA$455,"*yes*", HCBSCompliance!$G$2:$G$455, "*Submitted*") + COUNTIFS( HCBSCompliance!$I$2:$I$455, $A121, HCBSCompliance!$D$2:$D$455,  "*905*", HCBSCompliance!$FA$2:$FA$455,"*yes*", HCBSCompliance!$G$2:$G$455, "*Submitted*") + COUNTIFS( HCBSCompliance!$I$2:$I$455, $A121, HCBSCompliance!$D$2:$D$455,  "*915*", HCBSCompliance!$FA$2:$FA$455,"*yes*", HCBSCompliance!$G$2:$G$455, "*Submitted*") + COUNTIFS( HCBSCompliance!$I$2:$I$455, $A121, HCBSCompliance!$D$2:$D$455,  "*910*", HCBSCompliance!$FA$2:$FA$455,"*yes*", HCBSCompliance!$G$2:$G$455, "*Submitted*") + COUNTIFS( HCBSCompliance!$I$2:$I$455, $A121, HCBSCompliance!$D$2:$D$455,  "*920*", HCBSCompliance!$FA$2:$FA$455,"*yes*", HCBSCompliance!$G$2:$G$455, "*Submitted*")) +   (COUNTIFS(HCBSCompliance!$I$2:$I$455, $A121, HCBSCompliance!$D$2:$D$455,  "028", HCBSCompliance!$FA$2:$FA$455,"*yes*", HCBSCompliance!$G$2:$G$455, "*Completed*") + COUNTIFS(HCBSCompliance!$I$2:$I$455, $A121, HCBSCompliance!$D$2:$D$455,  "055", HCBSCompliance!$FA$2:$FA$455,"*yes*", HCBSCompliance!$G$2:$G$455, "*Completed*") + COUNTIFS(HCBSCompliance!$I$2:$I$455, $A121, HCBSCompliance!$D$2:$D$455,  "063", HCBSCompliance!$FA$2:$FA$455,"*yes*", HCBSCompliance!$G$2:$G$455, "*Completed*") + COUNTIFS(HCBSCompliance!$I$2:$I$455, $A121, HCBSCompliance!$D$2:$D$455,  "*475*", HCBSCompliance!$FA$2:$FA$455,"*yes*", HCBSCompliance!$G$2:$G$455, "*Completed*") + COUNTIFS(HCBSCompliance!$I$2:$I$455, $A121, HCBSCompliance!$D$2:$D$455,  "*505*", HCBSCompliance!$FA$2:$FA$455,"*yes*", HCBSCompliance!$G$2:$G$455, "*Completed*") + COUNTIFS(HCBSCompliance!$I$2:$I$455, $A121, HCBSCompliance!$D$2:$D$455,  "*510*", HCBSCompliance!$FA$2:$FA$455,"*yes*", HCBSCompliance!$G$2:$G$455, "*Completed*") + COUNTIFS(HCBSCompliance!$I$2:$I$455, $A121, HCBSCompliance!$D$2:$D$455,  "*515*", HCBSCompliance!$FA$2:$FA$455,"*yes*", HCBSCompliance!$G$2:$G$455, "*Completed*") + COUNTIFS(HCBSCompliance!$I$2:$I$455, $A121, HCBSCompliance!$D$2:$D$455,  "*855*", HCBSCompliance!$FA$2:$FA$455,"*yes*", HCBSCompliance!$G$2:$G$455, "*Completed*") +COUNTIFS(HCBSCompliance!$I$2:$I$455, $A121, HCBSCompliance!$D$2:$D$455,  "028", HCBSCompliance!$FA$2:$FA$455,"*yes*", HCBSCompliance!$G$2:$G$455, "*Submitted*") + COUNTIFS(HCBSCompliance!$I$2:$I$455, $A121, HCBSCompliance!$D$2:$D$455,  "055", HCBSCompliance!$FA$2:$FA$455,"*yes*", HCBSCompliance!$G$2:$G$455, "*Submitted*") + COUNTIFS(HCBSCompliance!$I$2:$I$455, $A121, HCBSCompliance!$D$2:$D$455,  "063", HCBSCompliance!$FA$2:$FA$455,"*yes*", HCBSCompliance!$G$2:$G$455, "*Submitted*") + COUNTIFS(HCBSCompliance!$I$2:$I$455, $A121, HCBSCompliance!$D$2:$D$455,  "*475*", HCBSCompliance!$FA$2:$FA$455,"*yes*", HCBSCompliance!$G$2:$G$455, "*Submitted*") + COUNTIFS(HCBSCompliance!$I$2:$I$455, $A121, HCBSCompliance!$D$2:$D$455,  "*505*", HCBSCompliance!$FA$2:$FA$455,"*yes*", HCBSCompliance!$G$2:$G$455, "*Submitted*") + COUNTIFS(HCBSCompliance!$I$2:$I$455, $A121, HCBSCompliance!$D$2:$D$455,  "*510*", HCBSCompliance!$FA$2:$FA$455,"*yes*", HCBSCompliance!$G$2:$G$455, "*Submitted*") + COUNTIFS(HCBSCompliance!$I$2:$I$455, $A121, HCBSCompliance!$D$2:$D$455,  "*515*", HCBSCompliance!$FA$2:$FA$455,"*yes*", HCBSCompliance!$G$2:$G$455, "*Submitted*") + COUNTIFS(HCBSCompliance!$I$2:$I$455, $A121, HCBSCompliance!$D$2:$D$455,  "*855*", HCBSCompliance!$FA$2:$FA$455,"*yes*", HCBSCompliance!$G$2:$G$455, "*Submitted*") )+   (COUNTIFS(HCBSCompliance!$I$2:$I$455, $A121, HCBSCompliance!$D$2:$D$455,  "*950*", HCBSCompliance!$FA$2:$FA$455,"*yes*", HCBSCompliance!$G$2:$G$455, "*Completed*") + COUNTIFS(HCBSCompliance!$I$2:$I$455, $A121, HCBSCompliance!$D$2:$D$455,  "*950*", HCBSCompliance!$FA$2:$FA$455,"*yes*", HCBSCompliance!$G$2:$G$455, "*Submitted*") )+  (COUNTIFS(HCBSCompliance!$I$2:$I$455, $A121, HCBSCompliance!$D$2:$D$455,  "*954*", HCBSCompliance!$FA$2:$FA$455,"*yes*", HCBSCompliance!$G$2:$G$455, "*Completed*") + COUNTIFS(HCBSCompliance!$I$2:$I$455, $A121, HCBSCompliance!$D$2:$D$455,  "*954*", HCBSCompliance!$FA$2:$FA$455,"*yes*", HCBSCompliance!$G$2:$G$455, "*Submitted*") )) /  $C121</f>
        <v>#DIV/0!</v>
      </c>
      <c r="G121" s="60" t="e">
        <f>((COUNTIFS(HCBSCompliance!$I$2:$I$455, $A121, HCBSCompliance!$D$2:$D$455,  "096",  HCBSCompliance!$G$2:$G$455, "*Completed*", HCBSCompliance!$FE$2:$FE$455, "TRUE") + COUNTIFS(HCBSCompliance!$I$2:$I$455, $A121, HCBSCompliance!$D$2:$D$455,  "*113*", HCBSCompliance!$G$2:$G$455, "*Completed*", HCBSCompliance!$FE$2:$FE$455, "TRUE") + COUNTIFS(HCBSCompliance!$I$2:$I$455, $A121, HCBSCompliance!$D$2:$D$455,  "*904*",  HCBSCompliance!$G$2:$G$455, "*Completed*", HCBSCompliance!$FE$2:$FE$455, "TRUE") + COUNTIFS(HCBSCompliance!$I$2:$I$455, $A121, HCBSCompliance!$D$2:$D$455,  "*905*",  HCBSCompliance!$G$2:$G$455, "*Completed*", HCBSCompliance!$FE$2:$FE$455, "TRUE") + COUNTIFS(HCBSCompliance!$I$2:$I$455, $A121, HCBSCompliance!$D$2:$D$455,  "*915*",  HCBSCompliance!$G$2:$G$455, "*Completed*", HCBSCompliance!$FE$2:$FE$455, "TRUE") + COUNTIFS(HCBSCompliance!$I$2:$I$455, $A121, HCBSCompliance!$D$2:$D$455,  "*910*", HCBSCompliance!$G$2:$G$455, "*Completed*", HCBSCompliance!$FE$2:$FE$455, "TRUE") + COUNTIFS(HCBSCompliance!$I$2:$I$455, $A121, HCBSCompliance!$D$2:$D$455,  "*920*",  HCBSCompliance!$G$2:$G$455, "*Completed*", HCBSCompliance!$FE$2:$FE$455, "TRUE") + COUNTIFS(HCBSCompliance!$I$2:$I$455, $A121, HCBSCompliance!$D$2:$D$455,  "096",  HCBSCompliance!$G$2:$G$455, "*Submitted*", HCBSCompliance!$FE$2:$FE$455, "TRUE") + COUNTIFS(HCBSCompliance!$I$2:$I$455, $A121, HCBSCompliance!$D$2:$D$455,  "*113*", HCBSCompliance!$G$2:$G$455, "*Submitted*", HCBSCompliance!$FE$2:$FE$455, "TRUE") + COUNTIFS(HCBSCompliance!$I$2:$I$455, $A121, HCBSCompliance!$D$2:$D$455,  "*904*",  HCBSCompliance!$G$2:$G$455, "*Submitted*", HCBSCompliance!$FE$2:$FE$455, "TRUE") + COUNTIFS(HCBSCompliance!$I$2:$I$455, $A121, HCBSCompliance!$D$2:$D$455,  "*905*",  HCBSCompliance!$G$2:$G$455, "*Submitted*", HCBSCompliance!$FE$2:$FE$455, "TRUE") + COUNTIFS(HCBSCompliance!$I$2:$I$455, $A121, HCBSCompliance!$D$2:$D$455,  "*915*",  HCBSCompliance!$G$2:$G$455, "*Submitted*", HCBSCompliance!$FE$2:$FE$455, "TRUE") + COUNTIFS(HCBSCompliance!$I$2:$I$455, $A121, HCBSCompliance!$D$2:$D$455,  "*910*",  HCBSCompliance!$G$2:$G$455, "*Submitted*", HCBSCompliance!$FE$2:$FE$455, "TRUE") + COUNTIFS(HCBSCompliance!$I$2:$I$455, $A121, HCBSCompliance!$D$2:$D$455,  "*920*", HCBSCompliance!$G$2:$G$455, "*Submitted*", HCBSCompliance!$FE$2:$FE$455, "TRUE"))+  (COUNTIFS(HCBSCompliance!$I$2:$I$455, $A121, HCBSCompliance!$D$2:$D$455,  "028", HCBSCompliance!$G$2:$G$455, "*Completed*", HCBSCompliance!$FE$2:$FE$455, "TRUE") + COUNTIFS(HCBSCompliance!$I$2:$I$455, $A121, HCBSCompliance!$D$2:$D$455,  "055", HCBSCompliance!$G$2:$G$455, "*Completed*", HCBSCompliance!$FE$2:$FE$455, "TRUE") + COUNTIFS(HCBSCompliance!$I$2:$I$455, $A121, HCBSCompliance!$D$2:$D$455,  "063", HCBSCompliance!$G$2:$G$455, "*Completed*", HCBSCompliance!$FE$2:$FE$455, "TRUE") + COUNTIFS(HCBSCompliance!$I$2:$I$455, $A121, HCBSCompliance!$D$2:$D$455,  "*475*", HCBSCompliance!$G$2:$G$455, "*Completed*", HCBSCompliance!$FE$2:$FE$455, "TRUE") + COUNTIFS(HCBSCompliance!$I$2:$I$455, $A121, HCBSCompliance!$D$2:$D$455,  "*505*", HCBSCompliance!$G$2:$G$455, "*Completed*", HCBSCompliance!$FE$2:$FE$455, "TRUE") + COUNTIFS(HCBSCompliance!$I$2:$I$455, $A121, HCBSCompliance!$D$2:$D$455,  "*510*", HCBSCompliance!$G$2:$G$455, "*Completed*", HCBSCompliance!$FE$2:$FE$455, "TRUE") + COUNTIFS(HCBSCompliance!$I$2:$I$455, $A121, HCBSCompliance!$D$2:$D$455,  "*515*", HCBSCompliance!$G$2:$G$455, "*Completed*", HCBSCompliance!$FE$2:$FE$455, "TRUE") + COUNTIFS(HCBSCompliance!$I$2:$I$455, $A121, HCBSCompliance!$D$2:$D$455,  "*855*", HCBSCompliance!$G$2:$G$455, "*Submitted*", HCBSCompliance!$FE$2:$FE$455, "TRUE") +COUNTIFS(HCBSCompliance!$I$2:$I$455, $A121, HCBSCompliance!$D$2:$D$455,  "028", HCBSCompliance!$G$2:$G$455, "*Submitted*", HCBSCompliance!$FE$2:$FE$455, "TRUE") + COUNTIFS(HCBSCompliance!$I$2:$I$455, $A121, HCBSCompliance!$D$2:$D$455,  "055", HCBSCompliance!$G$2:$G$455, "*Submitted*", HCBSCompliance!$FE$2:$FE$455, "TRUE") + COUNTIFS(HCBSCompliance!$I$2:$I$455, $A121, HCBSCompliance!$D$2:$D$455,  "063", HCBSCompliance!$G$2:$G$455, "*Submitted*", HCBSCompliance!$FE$2:$FE$455, "TRUE") + COUNTIFS(HCBSCompliance!$I$2:$I$455, $A121, HCBSCompliance!$D$2:$D$455,  "*475*", HCBSCompliance!$G$2:$G$455, "*Submitted*", HCBSCompliance!$FE$2:$FE$455, "TRUE") + COUNTIFS(HCBSCompliance!$I$2:$I$455, $A121, HCBSCompliance!$D$2:$D$455,  "*505*", HCBSCompliance!$G$2:$G$455, "*Submitted*", HCBSCompliance!$FE$2:$FE$455, "TRUE") + COUNTIFS(HCBSCompliance!$I$2:$I$455, $A121, HCBSCompliance!$D$2:$D$455,  "*510*", HCBSCompliance!$G$2:$G$455, "*Submitted*", HCBSCompliance!$FE$2:$FE$455, "TRUE") + COUNTIFS(HCBSCompliance!$I$2:$I$455, $A121, HCBSCompliance!$D$2:$D$455,  "*515*", HCBSCompliance!$G$2:$G$455, "*Submitted*", HCBSCompliance!$FE$2:$FE$455, "TRUE") + COUNTIFS(HCBSCompliance!$I$2:$I$455, $A121, HCBSCompliance!$D$2:$D$455,  "*855*", HCBSCompliance!$G$2:$G$455, "*Submitted*", HCBSCompliance!$FE$2:$FE$455, "TRUE"))+  (COUNTIFS(HCBSCompliance!$I$2:$I$455, $A121, HCBSCompliance!$D$2:$D$455,  "*950*", HCBSCompliance!$G$2:$G$455, "*Completed*", HCBSCompliance!$FE$2:$FE$455, "TRUE") + COUNTIFS(HCBSCompliance!$I$2:$I$455, $A121, HCBSCompliance!$D$2:$D$455,  "*950*", HCBSCompliance!$G$2:$G$455, "*Submitted*", HCBSCompliance!$FE$2:$FE$455, "TRUE"))+  (COUNTIFS(HCBSCompliance!$I$2:$I$455, $A121, HCBSCompliance!$D$2:$D$455,  "*954*", HCBSCompliance!$G$2:$G$455, "*Completed*", HCBSCompliance!$FE$2:$FE$455, "TRUE") + COUNTIFS(HCBSCompliance!$I$2:$I$455, $A121, HCBSCompliance!$D$2:$D$455,  "*954*", HCBSCompliance!$G$2:$G$455, "*Submitted*", HCBSCompliance!$FE$2:$FE$455, "TRUE")))    /  $C121</f>
        <v>#DIV/0!</v>
      </c>
      <c r="H121" s="89"/>
    </row>
    <row r="122" spans="1:8" hidden="1" x14ac:dyDescent="0.2">
      <c r="A122" s="54" t="s">
        <v>196</v>
      </c>
      <c r="B122" s="55">
        <f t="shared" si="5"/>
        <v>0</v>
      </c>
      <c r="C122" s="55">
        <f t="shared" si="5"/>
        <v>0</v>
      </c>
      <c r="D122" s="56" t="str">
        <f t="shared" si="6"/>
        <v>n/a</v>
      </c>
      <c r="E122" s="56" t="e">
        <f>((COUNTIFS(HCBSCompliance!$I$2:$I$455, $A122, HCBSCompliance!$D$2:$D$455,  "096", HCBSCompliance!$FA$2:$FA$455,"*no*", HCBSCompliance!$G$2:$G$455, "*Completed*") + COUNTIFS( HCBSCompliance!$I$2:$I$455, $A122, HCBSCompliance!$D$2:$D$455,  "*113*", HCBSCompliance!$FA$2:$FA$455,"*no*", HCBSCompliance!$G$2:$G$455, "*Completed*") + COUNTIFS( HCBSCompliance!$I$2:$I$455, $A122, HCBSCompliance!$D$2:$D$455,  "*904*", HCBSCompliance!$FA$2:$FA$455,"*no*", HCBSCompliance!$G$2:$G$455, "*Completed*") + COUNTIFS( HCBSCompliance!$I$2:$I$455, $A122, HCBSCompliance!$D$2:$D$455,  "*905*", HCBSCompliance!$FA$2:$FA$455,"*no*", HCBSCompliance!$G$2:$G$455, "*Completed*") + COUNTIFS( HCBSCompliance!$I$2:$I$455, $A122, HCBSCompliance!$D$2:$D$455,  "*915*", HCBSCompliance!$FA$2:$FA$455,"*no*", HCBSCompliance!$G$2:$G$455, "*Completed*") + COUNTIFS( HCBSCompliance!$I$2:$I$455, $A122, HCBSCompliance!$D$2:$D$455,  "*910*", HCBSCompliance!$FA$2:$FA$455,"*no*", HCBSCompliance!$G$2:$G$455, "*Completed*") + COUNTIFS( HCBSCompliance!$I$2:$I$455, $A122, HCBSCompliance!$D$2:$D$455,  "*920*", HCBSCompliance!$FA$2:$FA$455,"*no*", HCBSCompliance!$G$2:$G$455, "*Completed*") + COUNTIFS( HCBSCompliance!$I$2:$I$455, $A122, HCBSCompliance!$D$2:$D$455,  "096", HCBSCompliance!$FA$2:$FA$455,"*no*", HCBSCompliance!$G$2:$G$455, "*Submitted*") + COUNTIFS( HCBSCompliance!$I$2:$I$455, $A122, HCBSCompliance!$D$2:$D$455,  "*113*", HCBSCompliance!$FA$2:$FA$455,"*no*", HCBSCompliance!$G$2:$G$455, "*Submitted*") + COUNTIFS( HCBSCompliance!$I$2:$I$455, $A122, HCBSCompliance!$D$2:$D$455,  "*904*", HCBSCompliance!$FA$2:$FA$455,"*no*", HCBSCompliance!$G$2:$G$455, "*Submitted*") + COUNTIFS( HCBSCompliance!$I$2:$I$455, $A122, HCBSCompliance!$D$2:$D$455,  "*905*", HCBSCompliance!$FA$2:$FA$455,"*no*", HCBSCompliance!$G$2:$G$455, "*Submitted*") + COUNTIFS( HCBSCompliance!$I$2:$I$455, $A122, HCBSCompliance!$D$2:$D$455,  "*915*", HCBSCompliance!$FA$2:$FA$455,"*no*", HCBSCompliance!$G$2:$G$455, "*Submitted*") + COUNTIFS( HCBSCompliance!$I$2:$I$455, $A122, HCBSCompliance!$D$2:$D$455,  "*910*", HCBSCompliance!$FA$2:$FA$455,"*no*", HCBSCompliance!$G$2:$G$455, "*Submitted*") + COUNTIFS( HCBSCompliance!$I$2:$I$455, $A122, HCBSCompliance!$D$2:$D$455,  "*920*", HCBSCompliance!$FA$2:$FA$455,"*no*", HCBSCompliance!$G$2:$G$455, "*Submitted*")) +   (COUNTIFS(HCBSCompliance!$I$2:$I$455, $A122, HCBSCompliance!$D$2:$D$455,  "028", HCBSCompliance!$FA$2:$FA$455,"*no*", HCBSCompliance!$G$2:$G$455, "*Completed*") + COUNTIFS(HCBSCompliance!$I$2:$I$455, $A122, HCBSCompliance!$D$2:$D$455,  "055", HCBSCompliance!$FA$2:$FA$455,"*no*", HCBSCompliance!$G$2:$G$455, "*Completed*") + COUNTIFS(HCBSCompliance!$I$2:$I$455, $A122, HCBSCompliance!$D$2:$D$455,  "063", HCBSCompliance!$FA$2:$FA$455,"*no*", HCBSCompliance!$G$2:$G$455, "*Completed*") + COUNTIFS(HCBSCompliance!$I$2:$I$455, $A122, HCBSCompliance!$D$2:$D$455,  "*475*", HCBSCompliance!$FA$2:$FA$455,"*no*", HCBSCompliance!$G$2:$G$455, "*Completed*") + COUNTIFS(HCBSCompliance!$I$2:$I$455, $A122, HCBSCompliance!$D$2:$D$455,  "*505*", HCBSCompliance!$FA$2:$FA$455,"*no*", HCBSCompliance!$G$2:$G$455, "*Completed*") + COUNTIFS(HCBSCompliance!$I$2:$I$455, $A122, HCBSCompliance!$D$2:$D$455,  "*510*", HCBSCompliance!$FA$2:$FA$455,"*no*", HCBSCompliance!$G$2:$G$455, "*Completed*") + COUNTIFS(HCBSCompliance!$I$2:$I$455, $A122, HCBSCompliance!$D$2:$D$455,  "*515*", HCBSCompliance!$FA$2:$FA$455,"*no*", HCBSCompliance!$G$2:$G$455, "*Completed*") + COUNTIFS(HCBSCompliance!$I$2:$I$455, $A122, HCBSCompliance!$D$2:$D$455,  "*855*", HCBSCompliance!$FA$2:$FA$455,"*no*", HCBSCompliance!$G$2:$G$455, "*Completed*") +COUNTIFS(HCBSCompliance!$I$2:$I$455, $A122, HCBSCompliance!$D$2:$D$455,  "028", HCBSCompliance!$FA$2:$FA$455,"*no*", HCBSCompliance!$G$2:$G$455, "*Submitted*") + COUNTIFS(HCBSCompliance!$I$2:$I$455, $A122, HCBSCompliance!$D$2:$D$455,  "055", HCBSCompliance!$FA$2:$FA$455,"*no*", HCBSCompliance!$G$2:$G$455, "*Submitted*") + COUNTIFS(HCBSCompliance!$I$2:$I$455, $A122, HCBSCompliance!$D$2:$D$455,  "063", HCBSCompliance!$FA$2:$FA$455,"*no*", HCBSCompliance!$G$2:$G$455, "*Submitted*") + COUNTIFS(HCBSCompliance!$I$2:$I$455, $A122, HCBSCompliance!$D$2:$D$455,  "*475*", HCBSCompliance!$FA$2:$FA$455,"*no*", HCBSCompliance!$G$2:$G$455, "*Submitted*") + COUNTIFS(HCBSCompliance!$I$2:$I$455, $A122, HCBSCompliance!$D$2:$D$455,  "*505*", HCBSCompliance!$FA$2:$FA$455,"*no*", HCBSCompliance!$G$2:$G$455, "*Submitted*") + COUNTIFS(HCBSCompliance!$I$2:$I$455, $A122, HCBSCompliance!$D$2:$D$455,  "*510*", HCBSCompliance!$FA$2:$FA$455,"*no*", HCBSCompliance!$G$2:$G$455, "*Submitted*") + COUNTIFS(HCBSCompliance!$I$2:$I$455, $A122, HCBSCompliance!$D$2:$D$455,  "*515*", HCBSCompliance!$FA$2:$FA$455,"*no*", HCBSCompliance!$G$2:$G$455, "*Submitted*") + COUNTIFS(HCBSCompliance!$I$2:$I$455, $A122, HCBSCompliance!$D$2:$D$455,  "*855*", HCBSCompliance!$FA$2:$FA$455,"*no*", HCBSCompliance!$G$2:$G$455, "*Submitted*") )+   (COUNTIFS(HCBSCompliance!$I$2:$I$455, $A122, HCBSCompliance!$D$2:$D$455,  "*950*", HCBSCompliance!$FA$2:$FA$455,"*no*", HCBSCompliance!$G$2:$G$455, "*Completed*") + COUNTIFS(HCBSCompliance!$I$2:$I$455, $A122, HCBSCompliance!$D$2:$D$455,  "*950*", HCBSCompliance!$FA$2:$FA$455,"*no*", HCBSCompliance!$G$2:$G$455, "*Submitted*") )+  (COUNTIFS(HCBSCompliance!$I$2:$I$455, $A122, HCBSCompliance!$D$2:$D$455,  "*954*", HCBSCompliance!$FA$2:$FA$455,"*no*", HCBSCompliance!$G$2:$G$455, "*Completed*") + COUNTIFS(HCBSCompliance!$I$2:$I$455, $A122, HCBSCompliance!$D$2:$D$455,  "*954*", HCBSCompliance!$FA$2:$FA$455,"*no*", HCBSCompliance!$G$2:$G$455, "*Submitted*") )) /  $C122</f>
        <v>#DIV/0!</v>
      </c>
      <c r="F122" s="56" t="e">
        <f>((COUNTIFS(HCBSCompliance!$I$2:$I$455, $A122, HCBSCompliance!$D$2:$D$455,  "096", HCBSCompliance!$FA$2:$FA$455,"*yes*", HCBSCompliance!$G$2:$G$455, "*Completed*") + COUNTIFS( HCBSCompliance!$I$2:$I$455, $A122, HCBSCompliance!$D$2:$D$455,  "*113*", HCBSCompliance!$FA$2:$FA$455,"*yes*", HCBSCompliance!$G$2:$G$455, "*Completed*") + COUNTIFS( HCBSCompliance!$I$2:$I$455, $A122, HCBSCompliance!$D$2:$D$455,  "*904*", HCBSCompliance!$FA$2:$FA$455,"*yes*", HCBSCompliance!$G$2:$G$455, "*Completed*") + COUNTIFS( HCBSCompliance!$I$2:$I$455, $A122, HCBSCompliance!$D$2:$D$455,  "*905*", HCBSCompliance!$FA$2:$FA$455,"*yes*", HCBSCompliance!$G$2:$G$455, "*Completed*") + COUNTIFS( HCBSCompliance!$I$2:$I$455, $A122, HCBSCompliance!$D$2:$D$455,  "*915*", HCBSCompliance!$FA$2:$FA$455,"*yes*", HCBSCompliance!$G$2:$G$455, "*Completed*") + COUNTIFS( HCBSCompliance!$I$2:$I$455, $A122, HCBSCompliance!$D$2:$D$455,  "*910*", HCBSCompliance!$FA$2:$FA$455,"*yes*", HCBSCompliance!$G$2:$G$455, "*Completed*") + COUNTIFS( HCBSCompliance!$I$2:$I$455, $A122, HCBSCompliance!$D$2:$D$455,  "*920*", HCBSCompliance!$FA$2:$FA$455,"*yes*", HCBSCompliance!$G$2:$G$455, "*Completed*") + COUNTIFS( HCBSCompliance!$I$2:$I$455, $A122, HCBSCompliance!$D$2:$D$455,  "096", HCBSCompliance!$FA$2:$FA$455,"*yes*", HCBSCompliance!$G$2:$G$455, "*Submitted*") + COUNTIFS( HCBSCompliance!$I$2:$I$455, $A122, HCBSCompliance!$D$2:$D$455,  "*113*", HCBSCompliance!$FA$2:$FA$455,"*yes*", HCBSCompliance!$G$2:$G$455, "*Submitted*") + COUNTIFS( HCBSCompliance!$I$2:$I$455, $A122, HCBSCompliance!$D$2:$D$455,  "*904*", HCBSCompliance!$FA$2:$FA$455,"*yes*", HCBSCompliance!$G$2:$G$455, "*Submitted*") + COUNTIFS( HCBSCompliance!$I$2:$I$455, $A122, HCBSCompliance!$D$2:$D$455,  "*905*", HCBSCompliance!$FA$2:$FA$455,"*yes*", HCBSCompliance!$G$2:$G$455, "*Submitted*") + COUNTIFS( HCBSCompliance!$I$2:$I$455, $A122, HCBSCompliance!$D$2:$D$455,  "*915*", HCBSCompliance!$FA$2:$FA$455,"*yes*", HCBSCompliance!$G$2:$G$455, "*Submitted*") + COUNTIFS( HCBSCompliance!$I$2:$I$455, $A122, HCBSCompliance!$D$2:$D$455,  "*910*", HCBSCompliance!$FA$2:$FA$455,"*yes*", HCBSCompliance!$G$2:$G$455, "*Submitted*") + COUNTIFS( HCBSCompliance!$I$2:$I$455, $A122, HCBSCompliance!$D$2:$D$455,  "*920*", HCBSCompliance!$FA$2:$FA$455,"*yes*", HCBSCompliance!$G$2:$G$455, "*Submitted*")) +   (COUNTIFS(HCBSCompliance!$I$2:$I$455, $A122, HCBSCompliance!$D$2:$D$455,  "028", HCBSCompliance!$FA$2:$FA$455,"*yes*", HCBSCompliance!$G$2:$G$455, "*Completed*") + COUNTIFS(HCBSCompliance!$I$2:$I$455, $A122, HCBSCompliance!$D$2:$D$455,  "055", HCBSCompliance!$FA$2:$FA$455,"*yes*", HCBSCompliance!$G$2:$G$455, "*Completed*") + COUNTIFS(HCBSCompliance!$I$2:$I$455, $A122, HCBSCompliance!$D$2:$D$455,  "063", HCBSCompliance!$FA$2:$FA$455,"*yes*", HCBSCompliance!$G$2:$G$455, "*Completed*") + COUNTIFS(HCBSCompliance!$I$2:$I$455, $A122, HCBSCompliance!$D$2:$D$455,  "*475*", HCBSCompliance!$FA$2:$FA$455,"*yes*", HCBSCompliance!$G$2:$G$455, "*Completed*") + COUNTIFS(HCBSCompliance!$I$2:$I$455, $A122, HCBSCompliance!$D$2:$D$455,  "*505*", HCBSCompliance!$FA$2:$FA$455,"*yes*", HCBSCompliance!$G$2:$G$455, "*Completed*") + COUNTIFS(HCBSCompliance!$I$2:$I$455, $A122, HCBSCompliance!$D$2:$D$455,  "*510*", HCBSCompliance!$FA$2:$FA$455,"*yes*", HCBSCompliance!$G$2:$G$455, "*Completed*") + COUNTIFS(HCBSCompliance!$I$2:$I$455, $A122, HCBSCompliance!$D$2:$D$455,  "*515*", HCBSCompliance!$FA$2:$FA$455,"*yes*", HCBSCompliance!$G$2:$G$455, "*Completed*") + COUNTIFS(HCBSCompliance!$I$2:$I$455, $A122, HCBSCompliance!$D$2:$D$455,  "*855*", HCBSCompliance!$FA$2:$FA$455,"*yes*", HCBSCompliance!$G$2:$G$455, "*Completed*") +COUNTIFS(HCBSCompliance!$I$2:$I$455, $A122, HCBSCompliance!$D$2:$D$455,  "028", HCBSCompliance!$FA$2:$FA$455,"*yes*", HCBSCompliance!$G$2:$G$455, "*Submitted*") + COUNTIFS(HCBSCompliance!$I$2:$I$455, $A122, HCBSCompliance!$D$2:$D$455,  "055", HCBSCompliance!$FA$2:$FA$455,"*yes*", HCBSCompliance!$G$2:$G$455, "*Submitted*") + COUNTIFS(HCBSCompliance!$I$2:$I$455, $A122, HCBSCompliance!$D$2:$D$455,  "063", HCBSCompliance!$FA$2:$FA$455,"*yes*", HCBSCompliance!$G$2:$G$455, "*Submitted*") + COUNTIFS(HCBSCompliance!$I$2:$I$455, $A122, HCBSCompliance!$D$2:$D$455,  "*475*", HCBSCompliance!$FA$2:$FA$455,"*yes*", HCBSCompliance!$G$2:$G$455, "*Submitted*") + COUNTIFS(HCBSCompliance!$I$2:$I$455, $A122, HCBSCompliance!$D$2:$D$455,  "*505*", HCBSCompliance!$FA$2:$FA$455,"*yes*", HCBSCompliance!$G$2:$G$455, "*Submitted*") + COUNTIFS(HCBSCompliance!$I$2:$I$455, $A122, HCBSCompliance!$D$2:$D$455,  "*510*", HCBSCompliance!$FA$2:$FA$455,"*yes*", HCBSCompliance!$G$2:$G$455, "*Submitted*") + COUNTIFS(HCBSCompliance!$I$2:$I$455, $A122, HCBSCompliance!$D$2:$D$455,  "*515*", HCBSCompliance!$FA$2:$FA$455,"*yes*", HCBSCompliance!$G$2:$G$455, "*Submitted*") + COUNTIFS(HCBSCompliance!$I$2:$I$455, $A122, HCBSCompliance!$D$2:$D$455,  "*855*", HCBSCompliance!$FA$2:$FA$455,"*yes*", HCBSCompliance!$G$2:$G$455, "*Submitted*") )+   (COUNTIFS(HCBSCompliance!$I$2:$I$455, $A122, HCBSCompliance!$D$2:$D$455,  "*950*", HCBSCompliance!$FA$2:$FA$455,"*yes*", HCBSCompliance!$G$2:$G$455, "*Completed*") + COUNTIFS(HCBSCompliance!$I$2:$I$455, $A122, HCBSCompliance!$D$2:$D$455,  "*950*", HCBSCompliance!$FA$2:$FA$455,"*yes*", HCBSCompliance!$G$2:$G$455, "*Submitted*") )+  (COUNTIFS(HCBSCompliance!$I$2:$I$455, $A122, HCBSCompliance!$D$2:$D$455,  "*954*", HCBSCompliance!$FA$2:$FA$455,"*yes*", HCBSCompliance!$G$2:$G$455, "*Completed*") + COUNTIFS(HCBSCompliance!$I$2:$I$455, $A122, HCBSCompliance!$D$2:$D$455,  "*954*", HCBSCompliance!$FA$2:$FA$455,"*yes*", HCBSCompliance!$G$2:$G$455, "*Submitted*") )) /  $C122</f>
        <v>#DIV/0!</v>
      </c>
      <c r="G122" s="60" t="e">
        <f>((COUNTIFS(HCBSCompliance!$I$2:$I$455, $A122, HCBSCompliance!$D$2:$D$455,  "096",  HCBSCompliance!$G$2:$G$455, "*Completed*", HCBSCompliance!$FE$2:$FE$455, "TRUE") + COUNTIFS(HCBSCompliance!$I$2:$I$455, $A122, HCBSCompliance!$D$2:$D$455,  "*113*", HCBSCompliance!$G$2:$G$455, "*Completed*", HCBSCompliance!$FE$2:$FE$455, "TRUE") + COUNTIFS(HCBSCompliance!$I$2:$I$455, $A122, HCBSCompliance!$D$2:$D$455,  "*904*",  HCBSCompliance!$G$2:$G$455, "*Completed*", HCBSCompliance!$FE$2:$FE$455, "TRUE") + COUNTIFS(HCBSCompliance!$I$2:$I$455, $A122, HCBSCompliance!$D$2:$D$455,  "*905*",  HCBSCompliance!$G$2:$G$455, "*Completed*", HCBSCompliance!$FE$2:$FE$455, "TRUE") + COUNTIFS(HCBSCompliance!$I$2:$I$455, $A122, HCBSCompliance!$D$2:$D$455,  "*915*",  HCBSCompliance!$G$2:$G$455, "*Completed*", HCBSCompliance!$FE$2:$FE$455, "TRUE") + COUNTIFS(HCBSCompliance!$I$2:$I$455, $A122, HCBSCompliance!$D$2:$D$455,  "*910*", HCBSCompliance!$G$2:$G$455, "*Completed*", HCBSCompliance!$FE$2:$FE$455, "TRUE") + COUNTIFS(HCBSCompliance!$I$2:$I$455, $A122, HCBSCompliance!$D$2:$D$455,  "*920*",  HCBSCompliance!$G$2:$G$455, "*Completed*", HCBSCompliance!$FE$2:$FE$455, "TRUE") + COUNTIFS(HCBSCompliance!$I$2:$I$455, $A122, HCBSCompliance!$D$2:$D$455,  "096",  HCBSCompliance!$G$2:$G$455, "*Submitted*", HCBSCompliance!$FE$2:$FE$455, "TRUE") + COUNTIFS(HCBSCompliance!$I$2:$I$455, $A122, HCBSCompliance!$D$2:$D$455,  "*113*", HCBSCompliance!$G$2:$G$455, "*Submitted*", HCBSCompliance!$FE$2:$FE$455, "TRUE") + COUNTIFS(HCBSCompliance!$I$2:$I$455, $A122, HCBSCompliance!$D$2:$D$455,  "*904*",  HCBSCompliance!$G$2:$G$455, "*Submitted*", HCBSCompliance!$FE$2:$FE$455, "TRUE") + COUNTIFS(HCBSCompliance!$I$2:$I$455, $A122, HCBSCompliance!$D$2:$D$455,  "*905*",  HCBSCompliance!$G$2:$G$455, "*Submitted*", HCBSCompliance!$FE$2:$FE$455, "TRUE") + COUNTIFS(HCBSCompliance!$I$2:$I$455, $A122, HCBSCompliance!$D$2:$D$455,  "*915*",  HCBSCompliance!$G$2:$G$455, "*Submitted*", HCBSCompliance!$FE$2:$FE$455, "TRUE") + COUNTIFS(HCBSCompliance!$I$2:$I$455, $A122, HCBSCompliance!$D$2:$D$455,  "*910*",  HCBSCompliance!$G$2:$G$455, "*Submitted*", HCBSCompliance!$FE$2:$FE$455, "TRUE") + COUNTIFS(HCBSCompliance!$I$2:$I$455, $A122, HCBSCompliance!$D$2:$D$455,  "*920*", HCBSCompliance!$G$2:$G$455, "*Submitted*", HCBSCompliance!$FE$2:$FE$455, "TRUE"))+  (COUNTIFS(HCBSCompliance!$I$2:$I$455, $A122, HCBSCompliance!$D$2:$D$455,  "028", HCBSCompliance!$G$2:$G$455, "*Completed*", HCBSCompliance!$FE$2:$FE$455, "TRUE") + COUNTIFS(HCBSCompliance!$I$2:$I$455, $A122, HCBSCompliance!$D$2:$D$455,  "055", HCBSCompliance!$G$2:$G$455, "*Completed*", HCBSCompliance!$FE$2:$FE$455, "TRUE") + COUNTIFS(HCBSCompliance!$I$2:$I$455, $A122, HCBSCompliance!$D$2:$D$455,  "063", HCBSCompliance!$G$2:$G$455, "*Completed*", HCBSCompliance!$FE$2:$FE$455, "TRUE") + COUNTIFS(HCBSCompliance!$I$2:$I$455, $A122, HCBSCompliance!$D$2:$D$455,  "*475*", HCBSCompliance!$G$2:$G$455, "*Completed*", HCBSCompliance!$FE$2:$FE$455, "TRUE") + COUNTIFS(HCBSCompliance!$I$2:$I$455, $A122, HCBSCompliance!$D$2:$D$455,  "*505*", HCBSCompliance!$G$2:$G$455, "*Completed*", HCBSCompliance!$FE$2:$FE$455, "TRUE") + COUNTIFS(HCBSCompliance!$I$2:$I$455, $A122, HCBSCompliance!$D$2:$D$455,  "*510*", HCBSCompliance!$G$2:$G$455, "*Completed*", HCBSCompliance!$FE$2:$FE$455, "TRUE") + COUNTIFS(HCBSCompliance!$I$2:$I$455, $A122, HCBSCompliance!$D$2:$D$455,  "*515*", HCBSCompliance!$G$2:$G$455, "*Completed*", HCBSCompliance!$FE$2:$FE$455, "TRUE") + COUNTIFS(HCBSCompliance!$I$2:$I$455, $A122, HCBSCompliance!$D$2:$D$455,  "*855*", HCBSCompliance!$G$2:$G$455, "*Submitted*", HCBSCompliance!$FE$2:$FE$455, "TRUE") +COUNTIFS(HCBSCompliance!$I$2:$I$455, $A122, HCBSCompliance!$D$2:$D$455,  "028", HCBSCompliance!$G$2:$G$455, "*Submitted*", HCBSCompliance!$FE$2:$FE$455, "TRUE") + COUNTIFS(HCBSCompliance!$I$2:$I$455, $A122, HCBSCompliance!$D$2:$D$455,  "055", HCBSCompliance!$G$2:$G$455, "*Submitted*", HCBSCompliance!$FE$2:$FE$455, "TRUE") + COUNTIFS(HCBSCompliance!$I$2:$I$455, $A122, HCBSCompliance!$D$2:$D$455,  "063", HCBSCompliance!$G$2:$G$455, "*Submitted*", HCBSCompliance!$FE$2:$FE$455, "TRUE") + COUNTIFS(HCBSCompliance!$I$2:$I$455, $A122, HCBSCompliance!$D$2:$D$455,  "*475*", HCBSCompliance!$G$2:$G$455, "*Submitted*", HCBSCompliance!$FE$2:$FE$455, "TRUE") + COUNTIFS(HCBSCompliance!$I$2:$I$455, $A122, HCBSCompliance!$D$2:$D$455,  "*505*", HCBSCompliance!$G$2:$G$455, "*Submitted*", HCBSCompliance!$FE$2:$FE$455, "TRUE") + COUNTIFS(HCBSCompliance!$I$2:$I$455, $A122, HCBSCompliance!$D$2:$D$455,  "*510*", HCBSCompliance!$G$2:$G$455, "*Submitted*", HCBSCompliance!$FE$2:$FE$455, "TRUE") + COUNTIFS(HCBSCompliance!$I$2:$I$455, $A122, HCBSCompliance!$D$2:$D$455,  "*515*", HCBSCompliance!$G$2:$G$455, "*Submitted*", HCBSCompliance!$FE$2:$FE$455, "TRUE") + COUNTIFS(HCBSCompliance!$I$2:$I$455, $A122, HCBSCompliance!$D$2:$D$455,  "*855*", HCBSCompliance!$G$2:$G$455, "*Submitted*", HCBSCompliance!$FE$2:$FE$455, "TRUE"))+  (COUNTIFS(HCBSCompliance!$I$2:$I$455, $A122, HCBSCompliance!$D$2:$D$455,  "*950*", HCBSCompliance!$G$2:$G$455, "*Completed*", HCBSCompliance!$FE$2:$FE$455, "TRUE") + COUNTIFS(HCBSCompliance!$I$2:$I$455, $A122, HCBSCompliance!$D$2:$D$455,  "*950*", HCBSCompliance!$G$2:$G$455, "*Submitted*", HCBSCompliance!$FE$2:$FE$455, "TRUE"))+  (COUNTIFS(HCBSCompliance!$I$2:$I$455, $A122, HCBSCompliance!$D$2:$D$455,  "*954*", HCBSCompliance!$G$2:$G$455, "*Completed*", HCBSCompliance!$FE$2:$FE$455, "TRUE") + COUNTIFS(HCBSCompliance!$I$2:$I$455, $A122, HCBSCompliance!$D$2:$D$455,  "*954*", HCBSCompliance!$G$2:$G$455, "*Submitted*", HCBSCompliance!$FE$2:$FE$455, "TRUE")))    /  $C122</f>
        <v>#DIV/0!</v>
      </c>
      <c r="H122" s="89"/>
    </row>
    <row r="123" spans="1:8" x14ac:dyDescent="0.2">
      <c r="A123" s="54" t="s">
        <v>213</v>
      </c>
      <c r="B123" s="55">
        <f t="shared" si="5"/>
        <v>454</v>
      </c>
      <c r="C123" s="55">
        <f t="shared" si="5"/>
        <v>402</v>
      </c>
      <c r="D123" s="56">
        <f t="shared" si="6"/>
        <v>0.88546255506607929</v>
      </c>
      <c r="E123" s="56">
        <f>((COUNTIFS(HCBSCompliance!$I$2:$I$455, $A123, HCBSCompliance!$D$2:$D$455,  "096", HCBSCompliance!$FA$2:$FA$455,"*no*", HCBSCompliance!$G$2:$G$455, "*Completed*") + COUNTIFS( HCBSCompliance!$I$2:$I$455, $A123, HCBSCompliance!$D$2:$D$455,  "*113*", HCBSCompliance!$FA$2:$FA$455,"*no*", HCBSCompliance!$G$2:$G$455, "*Completed*") + COUNTIFS( HCBSCompliance!$I$2:$I$455, $A123, HCBSCompliance!$D$2:$D$455,  "*904*", HCBSCompliance!$FA$2:$FA$455,"*no*", HCBSCompliance!$G$2:$G$455, "*Completed*") + COUNTIFS( HCBSCompliance!$I$2:$I$455, $A123, HCBSCompliance!$D$2:$D$455,  "*905*", HCBSCompliance!$FA$2:$FA$455,"*no*", HCBSCompliance!$G$2:$G$455, "*Completed*") + COUNTIFS( HCBSCompliance!$I$2:$I$455, $A123, HCBSCompliance!$D$2:$D$455,  "*915*", HCBSCompliance!$FA$2:$FA$455,"*no*", HCBSCompliance!$G$2:$G$455, "*Completed*") + COUNTIFS( HCBSCompliance!$I$2:$I$455, $A123, HCBSCompliance!$D$2:$D$455,  "*910*", HCBSCompliance!$FA$2:$FA$455,"*no*", HCBSCompliance!$G$2:$G$455, "*Completed*") + COUNTIFS( HCBSCompliance!$I$2:$I$455, $A123, HCBSCompliance!$D$2:$D$455,  "*920*", HCBSCompliance!$FA$2:$FA$455,"*no*", HCBSCompliance!$G$2:$G$455, "*Completed*") + COUNTIFS( HCBSCompliance!$I$2:$I$455, $A123, HCBSCompliance!$D$2:$D$455,  "096", HCBSCompliance!$FA$2:$FA$455,"*no*", HCBSCompliance!$G$2:$G$455, "*Submitted*") + COUNTIFS( HCBSCompliance!$I$2:$I$455, $A123, HCBSCompliance!$D$2:$D$455,  "*113*", HCBSCompliance!$FA$2:$FA$455,"*no*", HCBSCompliance!$G$2:$G$455, "*Submitted*") + COUNTIFS( HCBSCompliance!$I$2:$I$455, $A123, HCBSCompliance!$D$2:$D$455,  "*904*", HCBSCompliance!$FA$2:$FA$455,"*no*", HCBSCompliance!$G$2:$G$455, "*Submitted*") + COUNTIFS( HCBSCompliance!$I$2:$I$455, $A123, HCBSCompliance!$D$2:$D$455,  "*905*", HCBSCompliance!$FA$2:$FA$455,"*no*", HCBSCompliance!$G$2:$G$455, "*Submitted*") + COUNTIFS( HCBSCompliance!$I$2:$I$455, $A123, HCBSCompliance!$D$2:$D$455,  "*915*", HCBSCompliance!$FA$2:$FA$455,"*no*", HCBSCompliance!$G$2:$G$455, "*Submitted*") + COUNTIFS( HCBSCompliance!$I$2:$I$455, $A123, HCBSCompliance!$D$2:$D$455,  "*910*", HCBSCompliance!$FA$2:$FA$455,"*no*", HCBSCompliance!$G$2:$G$455, "*Submitted*") + COUNTIFS( HCBSCompliance!$I$2:$I$455, $A123, HCBSCompliance!$D$2:$D$455,  "*920*", HCBSCompliance!$FA$2:$FA$455,"*no*", HCBSCompliance!$G$2:$G$455, "*Submitted*")) +   (COUNTIFS(HCBSCompliance!$I$2:$I$455, $A123, HCBSCompliance!$D$2:$D$455,  "028", HCBSCompliance!$FA$2:$FA$455,"*no*", HCBSCompliance!$G$2:$G$455, "*Completed*") + COUNTIFS(HCBSCompliance!$I$2:$I$455, $A123, HCBSCompliance!$D$2:$D$455,  "055", HCBSCompliance!$FA$2:$FA$455,"*no*", HCBSCompliance!$G$2:$G$455, "*Completed*") + COUNTIFS(HCBSCompliance!$I$2:$I$455, $A123, HCBSCompliance!$D$2:$D$455,  "063", HCBSCompliance!$FA$2:$FA$455,"*no*", HCBSCompliance!$G$2:$G$455, "*Completed*") + COUNTIFS(HCBSCompliance!$I$2:$I$455, $A123, HCBSCompliance!$D$2:$D$455,  "*475*", HCBSCompliance!$FA$2:$FA$455,"*no*", HCBSCompliance!$G$2:$G$455, "*Completed*") + COUNTIFS(HCBSCompliance!$I$2:$I$455, $A123, HCBSCompliance!$D$2:$D$455,  "*505*", HCBSCompliance!$FA$2:$FA$455,"*no*", HCBSCompliance!$G$2:$G$455, "*Completed*") + COUNTIFS(HCBSCompliance!$I$2:$I$455, $A123, HCBSCompliance!$D$2:$D$455,  "*510*", HCBSCompliance!$FA$2:$FA$455,"*no*", HCBSCompliance!$G$2:$G$455, "*Completed*") + COUNTIFS(HCBSCompliance!$I$2:$I$455, $A123, HCBSCompliance!$D$2:$D$455,  "*515*", HCBSCompliance!$FA$2:$FA$455,"*no*", HCBSCompliance!$G$2:$G$455, "*Completed*") + COUNTIFS(HCBSCompliance!$I$2:$I$455, $A123, HCBSCompliance!$D$2:$D$455,  "*855*", HCBSCompliance!$FA$2:$FA$455,"*no*", HCBSCompliance!$G$2:$G$455, "*Completed*") +COUNTIFS(HCBSCompliance!$I$2:$I$455, $A123, HCBSCompliance!$D$2:$D$455,  "028", HCBSCompliance!$FA$2:$FA$455,"*no*", HCBSCompliance!$G$2:$G$455, "*Submitted*") + COUNTIFS(HCBSCompliance!$I$2:$I$455, $A123, HCBSCompliance!$D$2:$D$455,  "055", HCBSCompliance!$FA$2:$FA$455,"*no*", HCBSCompliance!$G$2:$G$455, "*Submitted*") + COUNTIFS(HCBSCompliance!$I$2:$I$455, $A123, HCBSCompliance!$D$2:$D$455,  "063", HCBSCompliance!$FA$2:$FA$455,"*no*", HCBSCompliance!$G$2:$G$455, "*Submitted*") + COUNTIFS(HCBSCompliance!$I$2:$I$455, $A123, HCBSCompliance!$D$2:$D$455,  "*475*", HCBSCompliance!$FA$2:$FA$455,"*no*", HCBSCompliance!$G$2:$G$455, "*Submitted*") + COUNTIFS(HCBSCompliance!$I$2:$I$455, $A123, HCBSCompliance!$D$2:$D$455,  "*505*", HCBSCompliance!$FA$2:$FA$455,"*no*", HCBSCompliance!$G$2:$G$455, "*Submitted*") + COUNTIFS(HCBSCompliance!$I$2:$I$455, $A123, HCBSCompliance!$D$2:$D$455,  "*510*", HCBSCompliance!$FA$2:$FA$455,"*no*", HCBSCompliance!$G$2:$G$455, "*Submitted*") + COUNTIFS(HCBSCompliance!$I$2:$I$455, $A123, HCBSCompliance!$D$2:$D$455,  "*515*", HCBSCompliance!$FA$2:$FA$455,"*no*", HCBSCompliance!$G$2:$G$455, "*Submitted*") + COUNTIFS(HCBSCompliance!$I$2:$I$455, $A123, HCBSCompliance!$D$2:$D$455,  "*855*", HCBSCompliance!$FA$2:$FA$455,"*no*", HCBSCompliance!$G$2:$G$455, "*Submitted*") )+   (COUNTIFS(HCBSCompliance!$I$2:$I$455, $A123, HCBSCompliance!$D$2:$D$455,  "*950*", HCBSCompliance!$FA$2:$FA$455,"*no*", HCBSCompliance!$G$2:$G$455, "*Completed*") + COUNTIFS(HCBSCompliance!$I$2:$I$455, $A123, HCBSCompliance!$D$2:$D$455,  "*950*", HCBSCompliance!$FA$2:$FA$455,"*no*", HCBSCompliance!$G$2:$G$455, "*Submitted*") )+  (COUNTIFS(HCBSCompliance!$I$2:$I$455, $A123, HCBSCompliance!$D$2:$D$455,  "*954*", HCBSCompliance!$FA$2:$FA$455,"*no*", HCBSCompliance!$G$2:$G$455, "*Completed*") + COUNTIFS(HCBSCompliance!$I$2:$I$455, $A123, HCBSCompliance!$D$2:$D$455,  "*954*", HCBSCompliance!$FA$2:$FA$455,"*no*", HCBSCompliance!$G$2:$G$455, "*Submitted*") )) /  $C123</f>
        <v>0.62686567164179108</v>
      </c>
      <c r="F123" s="56">
        <f>((COUNTIFS(HCBSCompliance!$I$2:$I$455, $A123, HCBSCompliance!$D$2:$D$455,  "096", HCBSCompliance!$FA$2:$FA$455,"*yes*", HCBSCompliance!$G$2:$G$455, "*Completed*") + COUNTIFS( HCBSCompliance!$I$2:$I$455, $A123, HCBSCompliance!$D$2:$D$455,  "*113*", HCBSCompliance!$FA$2:$FA$455,"*yes*", HCBSCompliance!$G$2:$G$455, "*Completed*") + COUNTIFS( HCBSCompliance!$I$2:$I$455, $A123, HCBSCompliance!$D$2:$D$455,  "*904*", HCBSCompliance!$FA$2:$FA$455,"*yes*", HCBSCompliance!$G$2:$G$455, "*Completed*") + COUNTIFS( HCBSCompliance!$I$2:$I$455, $A123, HCBSCompliance!$D$2:$D$455,  "*905*", HCBSCompliance!$FA$2:$FA$455,"*yes*", HCBSCompliance!$G$2:$G$455, "*Completed*") + COUNTIFS( HCBSCompliance!$I$2:$I$455, $A123, HCBSCompliance!$D$2:$D$455,  "*915*", HCBSCompliance!$FA$2:$FA$455,"*yes*", HCBSCompliance!$G$2:$G$455, "*Completed*") + COUNTIFS( HCBSCompliance!$I$2:$I$455, $A123, HCBSCompliance!$D$2:$D$455,  "*910*", HCBSCompliance!$FA$2:$FA$455,"*yes*", HCBSCompliance!$G$2:$G$455, "*Completed*") + COUNTIFS( HCBSCompliance!$I$2:$I$455, $A123, HCBSCompliance!$D$2:$D$455,  "*920*", HCBSCompliance!$FA$2:$FA$455,"*yes*", HCBSCompliance!$G$2:$G$455, "*Completed*") + COUNTIFS( HCBSCompliance!$I$2:$I$455, $A123, HCBSCompliance!$D$2:$D$455,  "096", HCBSCompliance!$FA$2:$FA$455,"*yes*", HCBSCompliance!$G$2:$G$455, "*Submitted*") + COUNTIFS( HCBSCompliance!$I$2:$I$455, $A123, HCBSCompliance!$D$2:$D$455,  "*113*", HCBSCompliance!$FA$2:$FA$455,"*yes*", HCBSCompliance!$G$2:$G$455, "*Submitted*") + COUNTIFS( HCBSCompliance!$I$2:$I$455, $A123, HCBSCompliance!$D$2:$D$455,  "*904*", HCBSCompliance!$FA$2:$FA$455,"*yes*", HCBSCompliance!$G$2:$G$455, "*Submitted*") + COUNTIFS( HCBSCompliance!$I$2:$I$455, $A123, HCBSCompliance!$D$2:$D$455,  "*905*", HCBSCompliance!$FA$2:$FA$455,"*yes*", HCBSCompliance!$G$2:$G$455, "*Submitted*") + COUNTIFS( HCBSCompliance!$I$2:$I$455, $A123, HCBSCompliance!$D$2:$D$455,  "*915*", HCBSCompliance!$FA$2:$FA$455,"*yes*", HCBSCompliance!$G$2:$G$455, "*Submitted*") + COUNTIFS( HCBSCompliance!$I$2:$I$455, $A123, HCBSCompliance!$D$2:$D$455,  "*910*", HCBSCompliance!$FA$2:$FA$455,"*yes*", HCBSCompliance!$G$2:$G$455, "*Submitted*") + COUNTIFS( HCBSCompliance!$I$2:$I$455, $A123, HCBSCompliance!$D$2:$D$455,  "*920*", HCBSCompliance!$FA$2:$FA$455,"*yes*", HCBSCompliance!$G$2:$G$455, "*Submitted*")) +   (COUNTIFS(HCBSCompliance!$I$2:$I$455, $A123, HCBSCompliance!$D$2:$D$455,  "028", HCBSCompliance!$FA$2:$FA$455,"*yes*", HCBSCompliance!$G$2:$G$455, "*Completed*") + COUNTIFS(HCBSCompliance!$I$2:$I$455, $A123, HCBSCompliance!$D$2:$D$455,  "055", HCBSCompliance!$FA$2:$FA$455,"*yes*", HCBSCompliance!$G$2:$G$455, "*Completed*") + COUNTIFS(HCBSCompliance!$I$2:$I$455, $A123, HCBSCompliance!$D$2:$D$455,  "063", HCBSCompliance!$FA$2:$FA$455,"*yes*", HCBSCompliance!$G$2:$G$455, "*Completed*") + COUNTIFS(HCBSCompliance!$I$2:$I$455, $A123, HCBSCompliance!$D$2:$D$455,  "*475*", HCBSCompliance!$FA$2:$FA$455,"*yes*", HCBSCompliance!$G$2:$G$455, "*Completed*") + COUNTIFS(HCBSCompliance!$I$2:$I$455, $A123, HCBSCompliance!$D$2:$D$455,  "*505*", HCBSCompliance!$FA$2:$FA$455,"*yes*", HCBSCompliance!$G$2:$G$455, "*Completed*") + COUNTIFS(HCBSCompliance!$I$2:$I$455, $A123, HCBSCompliance!$D$2:$D$455,  "*510*", HCBSCompliance!$FA$2:$FA$455,"*yes*", HCBSCompliance!$G$2:$G$455, "*Completed*") + COUNTIFS(HCBSCompliance!$I$2:$I$455, $A123, HCBSCompliance!$D$2:$D$455,  "*515*", HCBSCompliance!$FA$2:$FA$455,"*yes*", HCBSCompliance!$G$2:$G$455, "*Completed*") + COUNTIFS(HCBSCompliance!$I$2:$I$455, $A123, HCBSCompliance!$D$2:$D$455,  "*855*", HCBSCompliance!$FA$2:$FA$455,"*yes*", HCBSCompliance!$G$2:$G$455, "*Completed*") +COUNTIFS(HCBSCompliance!$I$2:$I$455, $A123, HCBSCompliance!$D$2:$D$455,  "028", HCBSCompliance!$FA$2:$FA$455,"*yes*", HCBSCompliance!$G$2:$G$455, "*Submitted*") + COUNTIFS(HCBSCompliance!$I$2:$I$455, $A123, HCBSCompliance!$D$2:$D$455,  "055", HCBSCompliance!$FA$2:$FA$455,"*yes*", HCBSCompliance!$G$2:$G$455, "*Submitted*") + COUNTIFS(HCBSCompliance!$I$2:$I$455, $A123, HCBSCompliance!$D$2:$D$455,  "063", HCBSCompliance!$FA$2:$FA$455,"*yes*", HCBSCompliance!$G$2:$G$455, "*Submitted*") + COUNTIFS(HCBSCompliance!$I$2:$I$455, $A123, HCBSCompliance!$D$2:$D$455,  "*475*", HCBSCompliance!$FA$2:$FA$455,"*yes*", HCBSCompliance!$G$2:$G$455, "*Submitted*") + COUNTIFS(HCBSCompliance!$I$2:$I$455, $A123, HCBSCompliance!$D$2:$D$455,  "*505*", HCBSCompliance!$FA$2:$FA$455,"*yes*", HCBSCompliance!$G$2:$G$455, "*Submitted*") + COUNTIFS(HCBSCompliance!$I$2:$I$455, $A123, HCBSCompliance!$D$2:$D$455,  "*510*", HCBSCompliance!$FA$2:$FA$455,"*yes*", HCBSCompliance!$G$2:$G$455, "*Submitted*") + COUNTIFS(HCBSCompliance!$I$2:$I$455, $A123, HCBSCompliance!$D$2:$D$455,  "*515*", HCBSCompliance!$FA$2:$FA$455,"*yes*", HCBSCompliance!$G$2:$G$455, "*Submitted*") + COUNTIFS(HCBSCompliance!$I$2:$I$455, $A123, HCBSCompliance!$D$2:$D$455,  "*855*", HCBSCompliance!$FA$2:$FA$455,"*yes*", HCBSCompliance!$G$2:$G$455, "*Submitted*") )+   (COUNTIFS(HCBSCompliance!$I$2:$I$455, $A123, HCBSCompliance!$D$2:$D$455,  "*950*", HCBSCompliance!$FA$2:$FA$455,"*yes*", HCBSCompliance!$G$2:$G$455, "*Completed*") + COUNTIFS(HCBSCompliance!$I$2:$I$455, $A123, HCBSCompliance!$D$2:$D$455,  "*950*", HCBSCompliance!$FA$2:$FA$455,"*yes*", HCBSCompliance!$G$2:$G$455, "*Submitted*") )+  (COUNTIFS(HCBSCompliance!$I$2:$I$455, $A123, HCBSCompliance!$D$2:$D$455,  "*954*", HCBSCompliance!$FA$2:$FA$455,"*yes*", HCBSCompliance!$G$2:$G$455, "*Completed*") + COUNTIFS(HCBSCompliance!$I$2:$I$455, $A123, HCBSCompliance!$D$2:$D$455,  "*954*", HCBSCompliance!$FA$2:$FA$455,"*yes*", HCBSCompliance!$G$2:$G$455, "*Submitted*") )) /  $C123</f>
        <v>0.37313432835820898</v>
      </c>
      <c r="G123" s="60">
        <f>((COUNTIFS(HCBSCompliance!$I$2:$I$455, $A123, HCBSCompliance!$D$2:$D$455,  "096",  HCBSCompliance!$G$2:$G$455, "*Completed*", HCBSCompliance!$FE$2:$FE$455, "TRUE") + COUNTIFS(HCBSCompliance!$I$2:$I$455, $A123, HCBSCompliance!$D$2:$D$455,  "*113*", HCBSCompliance!$G$2:$G$455, "*Completed*", HCBSCompliance!$FE$2:$FE$455, "TRUE") + COUNTIFS(HCBSCompliance!$I$2:$I$455, $A123, HCBSCompliance!$D$2:$D$455,  "*904*",  HCBSCompliance!$G$2:$G$455, "*Completed*", HCBSCompliance!$FE$2:$FE$455, "TRUE") + COUNTIFS(HCBSCompliance!$I$2:$I$455, $A123, HCBSCompliance!$D$2:$D$455,  "*905*",  HCBSCompliance!$G$2:$G$455, "*Completed*", HCBSCompliance!$FE$2:$FE$455, "TRUE") + COUNTIFS(HCBSCompliance!$I$2:$I$455, $A123, HCBSCompliance!$D$2:$D$455,  "*915*",  HCBSCompliance!$G$2:$G$455, "*Completed*", HCBSCompliance!$FE$2:$FE$455, "TRUE") + COUNTIFS(HCBSCompliance!$I$2:$I$455, $A123, HCBSCompliance!$D$2:$D$455,  "*910*", HCBSCompliance!$G$2:$G$455, "*Completed*", HCBSCompliance!$FE$2:$FE$455, "TRUE") + COUNTIFS(HCBSCompliance!$I$2:$I$455, $A123, HCBSCompliance!$D$2:$D$455,  "*920*",  HCBSCompliance!$G$2:$G$455, "*Completed*", HCBSCompliance!$FE$2:$FE$455, "TRUE") + COUNTIFS(HCBSCompliance!$I$2:$I$455, $A123, HCBSCompliance!$D$2:$D$455,  "096",  HCBSCompliance!$G$2:$G$455, "*Submitted*", HCBSCompliance!$FE$2:$FE$455, "TRUE") + COUNTIFS(HCBSCompliance!$I$2:$I$455, $A123, HCBSCompliance!$D$2:$D$455,  "*113*", HCBSCompliance!$G$2:$G$455, "*Submitted*", HCBSCompliance!$FE$2:$FE$455, "TRUE") + COUNTIFS(HCBSCompliance!$I$2:$I$455, $A123, HCBSCompliance!$D$2:$D$455,  "*904*",  HCBSCompliance!$G$2:$G$455, "*Submitted*", HCBSCompliance!$FE$2:$FE$455, "TRUE") + COUNTIFS(HCBSCompliance!$I$2:$I$455, $A123, HCBSCompliance!$D$2:$D$455,  "*905*",  HCBSCompliance!$G$2:$G$455, "*Submitted*", HCBSCompliance!$FE$2:$FE$455, "TRUE") + COUNTIFS(HCBSCompliance!$I$2:$I$455, $A123, HCBSCompliance!$D$2:$D$455,  "*915*",  HCBSCompliance!$G$2:$G$455, "*Submitted*", HCBSCompliance!$FE$2:$FE$455, "TRUE") + COUNTIFS(HCBSCompliance!$I$2:$I$455, $A123, HCBSCompliance!$D$2:$D$455,  "*910*",  HCBSCompliance!$G$2:$G$455, "*Submitted*", HCBSCompliance!$FE$2:$FE$455, "TRUE") + COUNTIFS(HCBSCompliance!$I$2:$I$455, $A123, HCBSCompliance!$D$2:$D$455,  "*920*", HCBSCompliance!$G$2:$G$455, "*Submitted*", HCBSCompliance!$FE$2:$FE$455, "TRUE"))+  (COUNTIFS(HCBSCompliance!$I$2:$I$455, $A123, HCBSCompliance!$D$2:$D$455,  "028", HCBSCompliance!$G$2:$G$455, "*Completed*", HCBSCompliance!$FE$2:$FE$455, "TRUE") + COUNTIFS(HCBSCompliance!$I$2:$I$455, $A123, HCBSCompliance!$D$2:$D$455,  "055", HCBSCompliance!$G$2:$G$455, "*Completed*", HCBSCompliance!$FE$2:$FE$455, "TRUE") + COUNTIFS(HCBSCompliance!$I$2:$I$455, $A123, HCBSCompliance!$D$2:$D$455,  "063", HCBSCompliance!$G$2:$G$455, "*Completed*", HCBSCompliance!$FE$2:$FE$455, "TRUE") + COUNTIFS(HCBSCompliance!$I$2:$I$455, $A123, HCBSCompliance!$D$2:$D$455,  "*475*", HCBSCompliance!$G$2:$G$455, "*Completed*", HCBSCompliance!$FE$2:$FE$455, "TRUE") + COUNTIFS(HCBSCompliance!$I$2:$I$455, $A123, HCBSCompliance!$D$2:$D$455,  "*505*", HCBSCompliance!$G$2:$G$455, "*Completed*", HCBSCompliance!$FE$2:$FE$455, "TRUE") + COUNTIFS(HCBSCompliance!$I$2:$I$455, $A123, HCBSCompliance!$D$2:$D$455,  "*510*", HCBSCompliance!$G$2:$G$455, "*Completed*", HCBSCompliance!$FE$2:$FE$455, "TRUE") + COUNTIFS(HCBSCompliance!$I$2:$I$455, $A123, HCBSCompliance!$D$2:$D$455,  "*515*", HCBSCompliance!$G$2:$G$455, "*Completed*", HCBSCompliance!$FE$2:$FE$455, "TRUE") + COUNTIFS(HCBSCompliance!$I$2:$I$455, $A123, HCBSCompliance!$D$2:$D$455,  "*855*", HCBSCompliance!$G$2:$G$455, "*Submitted*", HCBSCompliance!$FE$2:$FE$455, "TRUE") +COUNTIFS(HCBSCompliance!$I$2:$I$455, $A123, HCBSCompliance!$D$2:$D$455,  "028", HCBSCompliance!$G$2:$G$455, "*Submitted*", HCBSCompliance!$FE$2:$FE$455, "TRUE") + COUNTIFS(HCBSCompliance!$I$2:$I$455, $A123, HCBSCompliance!$D$2:$D$455,  "055", HCBSCompliance!$G$2:$G$455, "*Submitted*", HCBSCompliance!$FE$2:$FE$455, "TRUE") + COUNTIFS(HCBSCompliance!$I$2:$I$455, $A123, HCBSCompliance!$D$2:$D$455,  "063", HCBSCompliance!$G$2:$G$455, "*Submitted*", HCBSCompliance!$FE$2:$FE$455, "TRUE") + COUNTIFS(HCBSCompliance!$I$2:$I$455, $A123, HCBSCompliance!$D$2:$D$455,  "*475*", HCBSCompliance!$G$2:$G$455, "*Submitted*", HCBSCompliance!$FE$2:$FE$455, "TRUE") + COUNTIFS(HCBSCompliance!$I$2:$I$455, $A123, HCBSCompliance!$D$2:$D$455,  "*505*", HCBSCompliance!$G$2:$G$455, "*Submitted*", HCBSCompliance!$FE$2:$FE$455, "TRUE") + COUNTIFS(HCBSCompliance!$I$2:$I$455, $A123, HCBSCompliance!$D$2:$D$455,  "*510*", HCBSCompliance!$G$2:$G$455, "*Submitted*", HCBSCompliance!$FE$2:$FE$455, "TRUE") + COUNTIFS(HCBSCompliance!$I$2:$I$455, $A123, HCBSCompliance!$D$2:$D$455,  "*515*", HCBSCompliance!$G$2:$G$455, "*Submitted*", HCBSCompliance!$FE$2:$FE$455, "TRUE") + COUNTIFS(HCBSCompliance!$I$2:$I$455, $A123, HCBSCompliance!$D$2:$D$455,  "*855*", HCBSCompliance!$G$2:$G$455, "*Submitted*", HCBSCompliance!$FE$2:$FE$455, "TRUE"))+  (COUNTIFS(HCBSCompliance!$I$2:$I$455, $A123, HCBSCompliance!$D$2:$D$455,  "*950*", HCBSCompliance!$G$2:$G$455, "*Completed*", HCBSCompliance!$FE$2:$FE$455, "TRUE") + COUNTIFS(HCBSCompliance!$I$2:$I$455, $A123, HCBSCompliance!$D$2:$D$455,  "*950*", HCBSCompliance!$G$2:$G$455, "*Submitted*", HCBSCompliance!$FE$2:$FE$455, "TRUE"))+  (COUNTIFS(HCBSCompliance!$I$2:$I$455, $A123, HCBSCompliance!$D$2:$D$455,  "*954*", HCBSCompliance!$G$2:$G$455, "*Completed*", HCBSCompliance!$FE$2:$FE$455, "TRUE") + COUNTIFS(HCBSCompliance!$I$2:$I$455, $A123, HCBSCompliance!$D$2:$D$455,  "*954*", HCBSCompliance!$G$2:$G$455, "*Submitted*", HCBSCompliance!$FE$2:$FE$455, "TRUE")))    /  $C123</f>
        <v>8.7064676616915429E-2</v>
      </c>
      <c r="H123" s="89"/>
    </row>
    <row r="124" spans="1:8" hidden="1" x14ac:dyDescent="0.2">
      <c r="A124" s="54" t="s">
        <v>290</v>
      </c>
      <c r="B124" s="55">
        <f t="shared" si="5"/>
        <v>0</v>
      </c>
      <c r="C124" s="55">
        <f t="shared" si="5"/>
        <v>0</v>
      </c>
      <c r="D124" s="56" t="str">
        <f t="shared" si="6"/>
        <v>n/a</v>
      </c>
      <c r="E124" s="56" t="e">
        <f>((COUNTIFS(HCBSCompliance!$I$2:$I$455, $A124, HCBSCompliance!$D$2:$D$455,  "096", HCBSCompliance!$FA$2:$FA$455,"*no*", HCBSCompliance!$G$2:$G$455, "*Completed*") + COUNTIFS( HCBSCompliance!$I$2:$I$455, $A124, HCBSCompliance!$D$2:$D$455,  "*113*", HCBSCompliance!$FA$2:$FA$455,"*no*", HCBSCompliance!$G$2:$G$455, "*Completed*") + COUNTIFS( HCBSCompliance!$I$2:$I$455, $A124, HCBSCompliance!$D$2:$D$455,  "*904*", HCBSCompliance!$FA$2:$FA$455,"*no*", HCBSCompliance!$G$2:$G$455, "*Completed*") + COUNTIFS( HCBSCompliance!$I$2:$I$455, $A124, HCBSCompliance!$D$2:$D$455,  "*905*", HCBSCompliance!$FA$2:$FA$455,"*no*", HCBSCompliance!$G$2:$G$455, "*Completed*") + COUNTIFS( HCBSCompliance!$I$2:$I$455, $A124, HCBSCompliance!$D$2:$D$455,  "*915*", HCBSCompliance!$FA$2:$FA$455,"*no*", HCBSCompliance!$G$2:$G$455, "*Completed*") + COUNTIFS( HCBSCompliance!$I$2:$I$455, $A124, HCBSCompliance!$D$2:$D$455,  "*910*", HCBSCompliance!$FA$2:$FA$455,"*no*", HCBSCompliance!$G$2:$G$455, "*Completed*") + COUNTIFS( HCBSCompliance!$I$2:$I$455, $A124, HCBSCompliance!$D$2:$D$455,  "*920*", HCBSCompliance!$FA$2:$FA$455,"*no*", HCBSCompliance!$G$2:$G$455, "*Completed*") + COUNTIFS( HCBSCompliance!$I$2:$I$455, $A124, HCBSCompliance!$D$2:$D$455,  "096", HCBSCompliance!$FA$2:$FA$455,"*no*", HCBSCompliance!$G$2:$G$455, "*Submitted*") + COUNTIFS( HCBSCompliance!$I$2:$I$455, $A124, HCBSCompliance!$D$2:$D$455,  "*113*", HCBSCompliance!$FA$2:$FA$455,"*no*", HCBSCompliance!$G$2:$G$455, "*Submitted*") + COUNTIFS( HCBSCompliance!$I$2:$I$455, $A124, HCBSCompliance!$D$2:$D$455,  "*904*", HCBSCompliance!$FA$2:$FA$455,"*no*", HCBSCompliance!$G$2:$G$455, "*Submitted*") + COUNTIFS( HCBSCompliance!$I$2:$I$455, $A124, HCBSCompliance!$D$2:$D$455,  "*905*", HCBSCompliance!$FA$2:$FA$455,"*no*", HCBSCompliance!$G$2:$G$455, "*Submitted*") + COUNTIFS( HCBSCompliance!$I$2:$I$455, $A124, HCBSCompliance!$D$2:$D$455,  "*915*", HCBSCompliance!$FA$2:$FA$455,"*no*", HCBSCompliance!$G$2:$G$455, "*Submitted*") + COUNTIFS( HCBSCompliance!$I$2:$I$455, $A124, HCBSCompliance!$D$2:$D$455,  "*910*", HCBSCompliance!$FA$2:$FA$455,"*no*", HCBSCompliance!$G$2:$G$455, "*Submitted*") + COUNTIFS( HCBSCompliance!$I$2:$I$455, $A124, HCBSCompliance!$D$2:$D$455,  "*920*", HCBSCompliance!$FA$2:$FA$455,"*no*", HCBSCompliance!$G$2:$G$455, "*Submitted*")) +   (COUNTIFS(HCBSCompliance!$I$2:$I$455, $A124, HCBSCompliance!$D$2:$D$455,  "028", HCBSCompliance!$FA$2:$FA$455,"*no*", HCBSCompliance!$G$2:$G$455, "*Completed*") + COUNTIFS(HCBSCompliance!$I$2:$I$455, $A124, HCBSCompliance!$D$2:$D$455,  "055", HCBSCompliance!$FA$2:$FA$455,"*no*", HCBSCompliance!$G$2:$G$455, "*Completed*") + COUNTIFS(HCBSCompliance!$I$2:$I$455, $A124, HCBSCompliance!$D$2:$D$455,  "063", HCBSCompliance!$FA$2:$FA$455,"*no*", HCBSCompliance!$G$2:$G$455, "*Completed*") + COUNTIFS(HCBSCompliance!$I$2:$I$455, $A124, HCBSCompliance!$D$2:$D$455,  "*475*", HCBSCompliance!$FA$2:$FA$455,"*no*", HCBSCompliance!$G$2:$G$455, "*Completed*") + COUNTIFS(HCBSCompliance!$I$2:$I$455, $A124, HCBSCompliance!$D$2:$D$455,  "*505*", HCBSCompliance!$FA$2:$FA$455,"*no*", HCBSCompliance!$G$2:$G$455, "*Completed*") + COUNTIFS(HCBSCompliance!$I$2:$I$455, $A124, HCBSCompliance!$D$2:$D$455,  "*510*", HCBSCompliance!$FA$2:$FA$455,"*no*", HCBSCompliance!$G$2:$G$455, "*Completed*") + COUNTIFS(HCBSCompliance!$I$2:$I$455, $A124, HCBSCompliance!$D$2:$D$455,  "*515*", HCBSCompliance!$FA$2:$FA$455,"*no*", HCBSCompliance!$G$2:$G$455, "*Completed*") + COUNTIFS(HCBSCompliance!$I$2:$I$455, $A124, HCBSCompliance!$D$2:$D$455,  "*855*", HCBSCompliance!$FA$2:$FA$455,"*no*", HCBSCompliance!$G$2:$G$455, "*Completed*") +COUNTIFS(HCBSCompliance!$I$2:$I$455, $A124, HCBSCompliance!$D$2:$D$455,  "028", HCBSCompliance!$FA$2:$FA$455,"*no*", HCBSCompliance!$G$2:$G$455, "*Submitted*") + COUNTIFS(HCBSCompliance!$I$2:$I$455, $A124, HCBSCompliance!$D$2:$D$455,  "055", HCBSCompliance!$FA$2:$FA$455,"*no*", HCBSCompliance!$G$2:$G$455, "*Submitted*") + COUNTIFS(HCBSCompliance!$I$2:$I$455, $A124, HCBSCompliance!$D$2:$D$455,  "063", HCBSCompliance!$FA$2:$FA$455,"*no*", HCBSCompliance!$G$2:$G$455, "*Submitted*") + COUNTIFS(HCBSCompliance!$I$2:$I$455, $A124, HCBSCompliance!$D$2:$D$455,  "*475*", HCBSCompliance!$FA$2:$FA$455,"*no*", HCBSCompliance!$G$2:$G$455, "*Submitted*") + COUNTIFS(HCBSCompliance!$I$2:$I$455, $A124, HCBSCompliance!$D$2:$D$455,  "*505*", HCBSCompliance!$FA$2:$FA$455,"*no*", HCBSCompliance!$G$2:$G$455, "*Submitted*") + COUNTIFS(HCBSCompliance!$I$2:$I$455, $A124, HCBSCompliance!$D$2:$D$455,  "*510*", HCBSCompliance!$FA$2:$FA$455,"*no*", HCBSCompliance!$G$2:$G$455, "*Submitted*") + COUNTIFS(HCBSCompliance!$I$2:$I$455, $A124, HCBSCompliance!$D$2:$D$455,  "*515*", HCBSCompliance!$FA$2:$FA$455,"*no*", HCBSCompliance!$G$2:$G$455, "*Submitted*") + COUNTIFS(HCBSCompliance!$I$2:$I$455, $A124, HCBSCompliance!$D$2:$D$455,  "*855*", HCBSCompliance!$FA$2:$FA$455,"*no*", HCBSCompliance!$G$2:$G$455, "*Submitted*") )+   (COUNTIFS(HCBSCompliance!$I$2:$I$455, $A124, HCBSCompliance!$D$2:$D$455,  "*950*", HCBSCompliance!$FA$2:$FA$455,"*no*", HCBSCompliance!$G$2:$G$455, "*Completed*") + COUNTIFS(HCBSCompliance!$I$2:$I$455, $A124, HCBSCompliance!$D$2:$D$455,  "*950*", HCBSCompliance!$FA$2:$FA$455,"*no*", HCBSCompliance!$G$2:$G$455, "*Submitted*") )+  (COUNTIFS(HCBSCompliance!$I$2:$I$455, $A124, HCBSCompliance!$D$2:$D$455,  "*954*", HCBSCompliance!$FA$2:$FA$455,"*no*", HCBSCompliance!$G$2:$G$455, "*Completed*") + COUNTIFS(HCBSCompliance!$I$2:$I$455, $A124, HCBSCompliance!$D$2:$D$455,  "*954*", HCBSCompliance!$FA$2:$FA$455,"*no*", HCBSCompliance!$G$2:$G$455, "*Submitted*") )) /  $C124</f>
        <v>#DIV/0!</v>
      </c>
      <c r="F124" s="56" t="e">
        <f>((COUNTIFS(HCBSCompliance!$I$2:$I$455, $A124, HCBSCompliance!$D$2:$D$455,  "096", HCBSCompliance!$FA$2:$FA$455,"*yes*", HCBSCompliance!$G$2:$G$455, "*Completed*") + COUNTIFS( HCBSCompliance!$I$2:$I$455, $A124, HCBSCompliance!$D$2:$D$455,  "*113*", HCBSCompliance!$FA$2:$FA$455,"*yes*", HCBSCompliance!$G$2:$G$455, "*Completed*") + COUNTIFS( HCBSCompliance!$I$2:$I$455, $A124, HCBSCompliance!$D$2:$D$455,  "*904*", HCBSCompliance!$FA$2:$FA$455,"*yes*", HCBSCompliance!$G$2:$G$455, "*Completed*") + COUNTIFS( HCBSCompliance!$I$2:$I$455, $A124, HCBSCompliance!$D$2:$D$455,  "*905*", HCBSCompliance!$FA$2:$FA$455,"*yes*", HCBSCompliance!$G$2:$G$455, "*Completed*") + COUNTIFS( HCBSCompliance!$I$2:$I$455, $A124, HCBSCompliance!$D$2:$D$455,  "*915*", HCBSCompliance!$FA$2:$FA$455,"*yes*", HCBSCompliance!$G$2:$G$455, "*Completed*") + COUNTIFS( HCBSCompliance!$I$2:$I$455, $A124, HCBSCompliance!$D$2:$D$455,  "*910*", HCBSCompliance!$FA$2:$FA$455,"*yes*", HCBSCompliance!$G$2:$G$455, "*Completed*") + COUNTIFS( HCBSCompliance!$I$2:$I$455, $A124, HCBSCompliance!$D$2:$D$455,  "*920*", HCBSCompliance!$FA$2:$FA$455,"*yes*", HCBSCompliance!$G$2:$G$455, "*Completed*") + COUNTIFS( HCBSCompliance!$I$2:$I$455, $A124, HCBSCompliance!$D$2:$D$455,  "096", HCBSCompliance!$FA$2:$FA$455,"*yes*", HCBSCompliance!$G$2:$G$455, "*Submitted*") + COUNTIFS( HCBSCompliance!$I$2:$I$455, $A124, HCBSCompliance!$D$2:$D$455,  "*113*", HCBSCompliance!$FA$2:$FA$455,"*yes*", HCBSCompliance!$G$2:$G$455, "*Submitted*") + COUNTIFS( HCBSCompliance!$I$2:$I$455, $A124, HCBSCompliance!$D$2:$D$455,  "*904*", HCBSCompliance!$FA$2:$FA$455,"*yes*", HCBSCompliance!$G$2:$G$455, "*Submitted*") + COUNTIFS( HCBSCompliance!$I$2:$I$455, $A124, HCBSCompliance!$D$2:$D$455,  "*905*", HCBSCompliance!$FA$2:$FA$455,"*yes*", HCBSCompliance!$G$2:$G$455, "*Submitted*") + COUNTIFS( HCBSCompliance!$I$2:$I$455, $A124, HCBSCompliance!$D$2:$D$455,  "*915*", HCBSCompliance!$FA$2:$FA$455,"*yes*", HCBSCompliance!$G$2:$G$455, "*Submitted*") + COUNTIFS( HCBSCompliance!$I$2:$I$455, $A124, HCBSCompliance!$D$2:$D$455,  "*910*", HCBSCompliance!$FA$2:$FA$455,"*yes*", HCBSCompliance!$G$2:$G$455, "*Submitted*") + COUNTIFS( HCBSCompliance!$I$2:$I$455, $A124, HCBSCompliance!$D$2:$D$455,  "*920*", HCBSCompliance!$FA$2:$FA$455,"*yes*", HCBSCompliance!$G$2:$G$455, "*Submitted*")) +   (COUNTIFS(HCBSCompliance!$I$2:$I$455, $A124, HCBSCompliance!$D$2:$D$455,  "028", HCBSCompliance!$FA$2:$FA$455,"*yes*", HCBSCompliance!$G$2:$G$455, "*Completed*") + COUNTIFS(HCBSCompliance!$I$2:$I$455, $A124, HCBSCompliance!$D$2:$D$455,  "055", HCBSCompliance!$FA$2:$FA$455,"*yes*", HCBSCompliance!$G$2:$G$455, "*Completed*") + COUNTIFS(HCBSCompliance!$I$2:$I$455, $A124, HCBSCompliance!$D$2:$D$455,  "063", HCBSCompliance!$FA$2:$FA$455,"*yes*", HCBSCompliance!$G$2:$G$455, "*Completed*") + COUNTIFS(HCBSCompliance!$I$2:$I$455, $A124, HCBSCompliance!$D$2:$D$455,  "*475*", HCBSCompliance!$FA$2:$FA$455,"*yes*", HCBSCompliance!$G$2:$G$455, "*Completed*") + COUNTIFS(HCBSCompliance!$I$2:$I$455, $A124, HCBSCompliance!$D$2:$D$455,  "*505*", HCBSCompliance!$FA$2:$FA$455,"*yes*", HCBSCompliance!$G$2:$G$455, "*Completed*") + COUNTIFS(HCBSCompliance!$I$2:$I$455, $A124, HCBSCompliance!$D$2:$D$455,  "*510*", HCBSCompliance!$FA$2:$FA$455,"*yes*", HCBSCompliance!$G$2:$G$455, "*Completed*") + COUNTIFS(HCBSCompliance!$I$2:$I$455, $A124, HCBSCompliance!$D$2:$D$455,  "*515*", HCBSCompliance!$FA$2:$FA$455,"*yes*", HCBSCompliance!$G$2:$G$455, "*Completed*") + COUNTIFS(HCBSCompliance!$I$2:$I$455, $A124, HCBSCompliance!$D$2:$D$455,  "*855*", HCBSCompliance!$FA$2:$FA$455,"*yes*", HCBSCompliance!$G$2:$G$455, "*Completed*") +COUNTIFS(HCBSCompliance!$I$2:$I$455, $A124, HCBSCompliance!$D$2:$D$455,  "028", HCBSCompliance!$FA$2:$FA$455,"*yes*", HCBSCompliance!$G$2:$G$455, "*Submitted*") + COUNTIFS(HCBSCompliance!$I$2:$I$455, $A124, HCBSCompliance!$D$2:$D$455,  "055", HCBSCompliance!$FA$2:$FA$455,"*yes*", HCBSCompliance!$G$2:$G$455, "*Submitted*") + COUNTIFS(HCBSCompliance!$I$2:$I$455, $A124, HCBSCompliance!$D$2:$D$455,  "063", HCBSCompliance!$FA$2:$FA$455,"*yes*", HCBSCompliance!$G$2:$G$455, "*Submitted*") + COUNTIFS(HCBSCompliance!$I$2:$I$455, $A124, HCBSCompliance!$D$2:$D$455,  "*475*", HCBSCompliance!$FA$2:$FA$455,"*yes*", HCBSCompliance!$G$2:$G$455, "*Submitted*") + COUNTIFS(HCBSCompliance!$I$2:$I$455, $A124, HCBSCompliance!$D$2:$D$455,  "*505*", HCBSCompliance!$FA$2:$FA$455,"*yes*", HCBSCompliance!$G$2:$G$455, "*Submitted*") + COUNTIFS(HCBSCompliance!$I$2:$I$455, $A124, HCBSCompliance!$D$2:$D$455,  "*510*", HCBSCompliance!$FA$2:$FA$455,"*yes*", HCBSCompliance!$G$2:$G$455, "*Submitted*") + COUNTIFS(HCBSCompliance!$I$2:$I$455, $A124, HCBSCompliance!$D$2:$D$455,  "*515*", HCBSCompliance!$FA$2:$FA$455,"*yes*", HCBSCompliance!$G$2:$G$455, "*Submitted*") + COUNTIFS(HCBSCompliance!$I$2:$I$455, $A124, HCBSCompliance!$D$2:$D$455,  "*855*", HCBSCompliance!$FA$2:$FA$455,"*yes*", HCBSCompliance!$G$2:$G$455, "*Submitted*") )+   (COUNTIFS(HCBSCompliance!$I$2:$I$455, $A124, HCBSCompliance!$D$2:$D$455,  "*950*", HCBSCompliance!$FA$2:$FA$455,"*yes*", HCBSCompliance!$G$2:$G$455, "*Completed*") + COUNTIFS(HCBSCompliance!$I$2:$I$455, $A124, HCBSCompliance!$D$2:$D$455,  "*950*", HCBSCompliance!$FA$2:$FA$455,"*yes*", HCBSCompliance!$G$2:$G$455, "*Submitted*") )+  (COUNTIFS(HCBSCompliance!$I$2:$I$455, $A124, HCBSCompliance!$D$2:$D$455,  "*954*", HCBSCompliance!$FA$2:$FA$455,"*yes*", HCBSCompliance!$G$2:$G$455, "*Completed*") + COUNTIFS(HCBSCompliance!$I$2:$I$455, $A124, HCBSCompliance!$D$2:$D$455,  "*954*", HCBSCompliance!$FA$2:$FA$455,"*yes*", HCBSCompliance!$G$2:$G$455, "*Submitted*") )) /  $C124</f>
        <v>#DIV/0!</v>
      </c>
      <c r="G124" s="60" t="e">
        <f>((COUNTIFS(HCBSCompliance!$I$2:$I$455, $A124, HCBSCompliance!$D$2:$D$455,  "096",  HCBSCompliance!$G$2:$G$455, "*Completed*", HCBSCompliance!$FE$2:$FE$455, "TRUE") + COUNTIFS(HCBSCompliance!$I$2:$I$455, $A124, HCBSCompliance!$D$2:$D$455,  "*113*", HCBSCompliance!$G$2:$G$455, "*Completed*", HCBSCompliance!$FE$2:$FE$455, "TRUE") + COUNTIFS(HCBSCompliance!$I$2:$I$455, $A124, HCBSCompliance!$D$2:$D$455,  "*904*",  HCBSCompliance!$G$2:$G$455, "*Completed*", HCBSCompliance!$FE$2:$FE$455, "TRUE") + COUNTIFS(HCBSCompliance!$I$2:$I$455, $A124, HCBSCompliance!$D$2:$D$455,  "*905*",  HCBSCompliance!$G$2:$G$455, "*Completed*", HCBSCompliance!$FE$2:$FE$455, "TRUE") + COUNTIFS(HCBSCompliance!$I$2:$I$455, $A124, HCBSCompliance!$D$2:$D$455,  "*915*",  HCBSCompliance!$G$2:$G$455, "*Completed*", HCBSCompliance!$FE$2:$FE$455, "TRUE") + COUNTIFS(HCBSCompliance!$I$2:$I$455, $A124, HCBSCompliance!$D$2:$D$455,  "*910*", HCBSCompliance!$G$2:$G$455, "*Completed*", HCBSCompliance!$FE$2:$FE$455, "TRUE") + COUNTIFS(HCBSCompliance!$I$2:$I$455, $A124, HCBSCompliance!$D$2:$D$455,  "*920*",  HCBSCompliance!$G$2:$G$455, "*Completed*", HCBSCompliance!$FE$2:$FE$455, "TRUE") + COUNTIFS(HCBSCompliance!$I$2:$I$455, $A124, HCBSCompliance!$D$2:$D$455,  "096",  HCBSCompliance!$G$2:$G$455, "*Submitted*", HCBSCompliance!$FE$2:$FE$455, "TRUE") + COUNTIFS(HCBSCompliance!$I$2:$I$455, $A124, HCBSCompliance!$D$2:$D$455,  "*113*", HCBSCompliance!$G$2:$G$455, "*Submitted*", HCBSCompliance!$FE$2:$FE$455, "TRUE") + COUNTIFS(HCBSCompliance!$I$2:$I$455, $A124, HCBSCompliance!$D$2:$D$455,  "*904*",  HCBSCompliance!$G$2:$G$455, "*Submitted*", HCBSCompliance!$FE$2:$FE$455, "TRUE") + COUNTIFS(HCBSCompliance!$I$2:$I$455, $A124, HCBSCompliance!$D$2:$D$455,  "*905*",  HCBSCompliance!$G$2:$G$455, "*Submitted*", HCBSCompliance!$FE$2:$FE$455, "TRUE") + COUNTIFS(HCBSCompliance!$I$2:$I$455, $A124, HCBSCompliance!$D$2:$D$455,  "*915*",  HCBSCompliance!$G$2:$G$455, "*Submitted*", HCBSCompliance!$FE$2:$FE$455, "TRUE") + COUNTIFS(HCBSCompliance!$I$2:$I$455, $A124, HCBSCompliance!$D$2:$D$455,  "*910*",  HCBSCompliance!$G$2:$G$455, "*Submitted*", HCBSCompliance!$FE$2:$FE$455, "TRUE") + COUNTIFS(HCBSCompliance!$I$2:$I$455, $A124, HCBSCompliance!$D$2:$D$455,  "*920*", HCBSCompliance!$G$2:$G$455, "*Submitted*", HCBSCompliance!$FE$2:$FE$455, "TRUE"))+  (COUNTIFS(HCBSCompliance!$I$2:$I$455, $A124, HCBSCompliance!$D$2:$D$455,  "028", HCBSCompliance!$G$2:$G$455, "*Completed*", HCBSCompliance!$FE$2:$FE$455, "TRUE") + COUNTIFS(HCBSCompliance!$I$2:$I$455, $A124, HCBSCompliance!$D$2:$D$455,  "055", HCBSCompliance!$G$2:$G$455, "*Completed*", HCBSCompliance!$FE$2:$FE$455, "TRUE") + COUNTIFS(HCBSCompliance!$I$2:$I$455, $A124, HCBSCompliance!$D$2:$D$455,  "063", HCBSCompliance!$G$2:$G$455, "*Completed*", HCBSCompliance!$FE$2:$FE$455, "TRUE") + COUNTIFS(HCBSCompliance!$I$2:$I$455, $A124, HCBSCompliance!$D$2:$D$455,  "*475*", HCBSCompliance!$G$2:$G$455, "*Completed*", HCBSCompliance!$FE$2:$FE$455, "TRUE") + COUNTIFS(HCBSCompliance!$I$2:$I$455, $A124, HCBSCompliance!$D$2:$D$455,  "*505*", HCBSCompliance!$G$2:$G$455, "*Completed*", HCBSCompliance!$FE$2:$FE$455, "TRUE") + COUNTIFS(HCBSCompliance!$I$2:$I$455, $A124, HCBSCompliance!$D$2:$D$455,  "*510*", HCBSCompliance!$G$2:$G$455, "*Completed*", HCBSCompliance!$FE$2:$FE$455, "TRUE") + COUNTIFS(HCBSCompliance!$I$2:$I$455, $A124, HCBSCompliance!$D$2:$D$455,  "*515*", HCBSCompliance!$G$2:$G$455, "*Completed*", HCBSCompliance!$FE$2:$FE$455, "TRUE") + COUNTIFS(HCBSCompliance!$I$2:$I$455, $A124, HCBSCompliance!$D$2:$D$455,  "*855*", HCBSCompliance!$G$2:$G$455, "*Submitted*", HCBSCompliance!$FE$2:$FE$455, "TRUE") +COUNTIFS(HCBSCompliance!$I$2:$I$455, $A124, HCBSCompliance!$D$2:$D$455,  "028", HCBSCompliance!$G$2:$G$455, "*Submitted*", HCBSCompliance!$FE$2:$FE$455, "TRUE") + COUNTIFS(HCBSCompliance!$I$2:$I$455, $A124, HCBSCompliance!$D$2:$D$455,  "055", HCBSCompliance!$G$2:$G$455, "*Submitted*", HCBSCompliance!$FE$2:$FE$455, "TRUE") + COUNTIFS(HCBSCompliance!$I$2:$I$455, $A124, HCBSCompliance!$D$2:$D$455,  "063", HCBSCompliance!$G$2:$G$455, "*Submitted*", HCBSCompliance!$FE$2:$FE$455, "TRUE") + COUNTIFS(HCBSCompliance!$I$2:$I$455, $A124, HCBSCompliance!$D$2:$D$455,  "*475*", HCBSCompliance!$G$2:$G$455, "*Submitted*", HCBSCompliance!$FE$2:$FE$455, "TRUE") + COUNTIFS(HCBSCompliance!$I$2:$I$455, $A124, HCBSCompliance!$D$2:$D$455,  "*505*", HCBSCompliance!$G$2:$G$455, "*Submitted*", HCBSCompliance!$FE$2:$FE$455, "TRUE") + COUNTIFS(HCBSCompliance!$I$2:$I$455, $A124, HCBSCompliance!$D$2:$D$455,  "*510*", HCBSCompliance!$G$2:$G$455, "*Submitted*", HCBSCompliance!$FE$2:$FE$455, "TRUE") + COUNTIFS(HCBSCompliance!$I$2:$I$455, $A124, HCBSCompliance!$D$2:$D$455,  "*515*", HCBSCompliance!$G$2:$G$455, "*Submitted*", HCBSCompliance!$FE$2:$FE$455, "TRUE") + COUNTIFS(HCBSCompliance!$I$2:$I$455, $A124, HCBSCompliance!$D$2:$D$455,  "*855*", HCBSCompliance!$G$2:$G$455, "*Submitted*", HCBSCompliance!$FE$2:$FE$455, "TRUE"))+  (COUNTIFS(HCBSCompliance!$I$2:$I$455, $A124, HCBSCompliance!$D$2:$D$455,  "*950*", HCBSCompliance!$G$2:$G$455, "*Completed*", HCBSCompliance!$FE$2:$FE$455, "TRUE") + COUNTIFS(HCBSCompliance!$I$2:$I$455, $A124, HCBSCompliance!$D$2:$D$455,  "*950*", HCBSCompliance!$G$2:$G$455, "*Submitted*", HCBSCompliance!$FE$2:$FE$455, "TRUE"))+  (COUNTIFS(HCBSCompliance!$I$2:$I$455, $A124, HCBSCompliance!$D$2:$D$455,  "*954*", HCBSCompliance!$G$2:$G$455, "*Completed*", HCBSCompliance!$FE$2:$FE$455, "TRUE") + COUNTIFS(HCBSCompliance!$I$2:$I$455, $A124, HCBSCompliance!$D$2:$D$455,  "*954*", HCBSCompliance!$G$2:$G$455, "*Submitted*", HCBSCompliance!$FE$2:$FE$455, "TRUE")))    /  $C124</f>
        <v>#DIV/0!</v>
      </c>
      <c r="H124" s="89"/>
    </row>
    <row r="125" spans="1:8" hidden="1" x14ac:dyDescent="0.2">
      <c r="A125" s="54" t="s">
        <v>291</v>
      </c>
      <c r="B125" s="55">
        <f t="shared" si="5"/>
        <v>0</v>
      </c>
      <c r="C125" s="55">
        <f t="shared" si="5"/>
        <v>0</v>
      </c>
      <c r="D125" s="56" t="str">
        <f t="shared" si="6"/>
        <v>n/a</v>
      </c>
      <c r="E125" s="56" t="e">
        <f>((COUNTIFS(HCBSCompliance!$I$2:$I$455, $A125, HCBSCompliance!$D$2:$D$455,  "096", HCBSCompliance!$FA$2:$FA$455,"*no*", HCBSCompliance!$G$2:$G$455, "*Completed*") + COUNTIFS( HCBSCompliance!$I$2:$I$455, $A125, HCBSCompliance!$D$2:$D$455,  "*113*", HCBSCompliance!$FA$2:$FA$455,"*no*", HCBSCompliance!$G$2:$G$455, "*Completed*") + COUNTIFS( HCBSCompliance!$I$2:$I$455, $A125, HCBSCompliance!$D$2:$D$455,  "*904*", HCBSCompliance!$FA$2:$FA$455,"*no*", HCBSCompliance!$G$2:$G$455, "*Completed*") + COUNTIFS( HCBSCompliance!$I$2:$I$455, $A125, HCBSCompliance!$D$2:$D$455,  "*905*", HCBSCompliance!$FA$2:$FA$455,"*no*", HCBSCompliance!$G$2:$G$455, "*Completed*") + COUNTIFS( HCBSCompliance!$I$2:$I$455, $A125, HCBSCompliance!$D$2:$D$455,  "*915*", HCBSCompliance!$FA$2:$FA$455,"*no*", HCBSCompliance!$G$2:$G$455, "*Completed*") + COUNTIFS( HCBSCompliance!$I$2:$I$455, $A125, HCBSCompliance!$D$2:$D$455,  "*910*", HCBSCompliance!$FA$2:$FA$455,"*no*", HCBSCompliance!$G$2:$G$455, "*Completed*") + COUNTIFS( HCBSCompliance!$I$2:$I$455, $A125, HCBSCompliance!$D$2:$D$455,  "*920*", HCBSCompliance!$FA$2:$FA$455,"*no*", HCBSCompliance!$G$2:$G$455, "*Completed*") + COUNTIFS( HCBSCompliance!$I$2:$I$455, $A125, HCBSCompliance!$D$2:$D$455,  "096", HCBSCompliance!$FA$2:$FA$455,"*no*", HCBSCompliance!$G$2:$G$455, "*Submitted*") + COUNTIFS( HCBSCompliance!$I$2:$I$455, $A125, HCBSCompliance!$D$2:$D$455,  "*113*", HCBSCompliance!$FA$2:$FA$455,"*no*", HCBSCompliance!$G$2:$G$455, "*Submitted*") + COUNTIFS( HCBSCompliance!$I$2:$I$455, $A125, HCBSCompliance!$D$2:$D$455,  "*904*", HCBSCompliance!$FA$2:$FA$455,"*no*", HCBSCompliance!$G$2:$G$455, "*Submitted*") + COUNTIFS( HCBSCompliance!$I$2:$I$455, $A125, HCBSCompliance!$D$2:$D$455,  "*905*", HCBSCompliance!$FA$2:$FA$455,"*no*", HCBSCompliance!$G$2:$G$455, "*Submitted*") + COUNTIFS( HCBSCompliance!$I$2:$I$455, $A125, HCBSCompliance!$D$2:$D$455,  "*915*", HCBSCompliance!$FA$2:$FA$455,"*no*", HCBSCompliance!$G$2:$G$455, "*Submitted*") + COUNTIFS( HCBSCompliance!$I$2:$I$455, $A125, HCBSCompliance!$D$2:$D$455,  "*910*", HCBSCompliance!$FA$2:$FA$455,"*no*", HCBSCompliance!$G$2:$G$455, "*Submitted*") + COUNTIFS( HCBSCompliance!$I$2:$I$455, $A125, HCBSCompliance!$D$2:$D$455,  "*920*", HCBSCompliance!$FA$2:$FA$455,"*no*", HCBSCompliance!$G$2:$G$455, "*Submitted*")) +   (COUNTIFS(HCBSCompliance!$I$2:$I$455, $A125, HCBSCompliance!$D$2:$D$455,  "028", HCBSCompliance!$FA$2:$FA$455,"*no*", HCBSCompliance!$G$2:$G$455, "*Completed*") + COUNTIFS(HCBSCompliance!$I$2:$I$455, $A125, HCBSCompliance!$D$2:$D$455,  "055", HCBSCompliance!$FA$2:$FA$455,"*no*", HCBSCompliance!$G$2:$G$455, "*Completed*") + COUNTIFS(HCBSCompliance!$I$2:$I$455, $A125, HCBSCompliance!$D$2:$D$455,  "063", HCBSCompliance!$FA$2:$FA$455,"*no*", HCBSCompliance!$G$2:$G$455, "*Completed*") + COUNTIFS(HCBSCompliance!$I$2:$I$455, $A125, HCBSCompliance!$D$2:$D$455,  "*475*", HCBSCompliance!$FA$2:$FA$455,"*no*", HCBSCompliance!$G$2:$G$455, "*Completed*") + COUNTIFS(HCBSCompliance!$I$2:$I$455, $A125, HCBSCompliance!$D$2:$D$455,  "*505*", HCBSCompliance!$FA$2:$FA$455,"*no*", HCBSCompliance!$G$2:$G$455, "*Completed*") + COUNTIFS(HCBSCompliance!$I$2:$I$455, $A125, HCBSCompliance!$D$2:$D$455,  "*510*", HCBSCompliance!$FA$2:$FA$455,"*no*", HCBSCompliance!$G$2:$G$455, "*Completed*") + COUNTIFS(HCBSCompliance!$I$2:$I$455, $A125, HCBSCompliance!$D$2:$D$455,  "*515*", HCBSCompliance!$FA$2:$FA$455,"*no*", HCBSCompliance!$G$2:$G$455, "*Completed*") + COUNTIFS(HCBSCompliance!$I$2:$I$455, $A125, HCBSCompliance!$D$2:$D$455,  "*855*", HCBSCompliance!$FA$2:$FA$455,"*no*", HCBSCompliance!$G$2:$G$455, "*Completed*") +COUNTIFS(HCBSCompliance!$I$2:$I$455, $A125, HCBSCompliance!$D$2:$D$455,  "028", HCBSCompliance!$FA$2:$FA$455,"*no*", HCBSCompliance!$G$2:$G$455, "*Submitted*") + COUNTIFS(HCBSCompliance!$I$2:$I$455, $A125, HCBSCompliance!$D$2:$D$455,  "055", HCBSCompliance!$FA$2:$FA$455,"*no*", HCBSCompliance!$G$2:$G$455, "*Submitted*") + COUNTIFS(HCBSCompliance!$I$2:$I$455, $A125, HCBSCompliance!$D$2:$D$455,  "063", HCBSCompliance!$FA$2:$FA$455,"*no*", HCBSCompliance!$G$2:$G$455, "*Submitted*") + COUNTIFS(HCBSCompliance!$I$2:$I$455, $A125, HCBSCompliance!$D$2:$D$455,  "*475*", HCBSCompliance!$FA$2:$FA$455,"*no*", HCBSCompliance!$G$2:$G$455, "*Submitted*") + COUNTIFS(HCBSCompliance!$I$2:$I$455, $A125, HCBSCompliance!$D$2:$D$455,  "*505*", HCBSCompliance!$FA$2:$FA$455,"*no*", HCBSCompliance!$G$2:$G$455, "*Submitted*") + COUNTIFS(HCBSCompliance!$I$2:$I$455, $A125, HCBSCompliance!$D$2:$D$455,  "*510*", HCBSCompliance!$FA$2:$FA$455,"*no*", HCBSCompliance!$G$2:$G$455, "*Submitted*") + COUNTIFS(HCBSCompliance!$I$2:$I$455, $A125, HCBSCompliance!$D$2:$D$455,  "*515*", HCBSCompliance!$FA$2:$FA$455,"*no*", HCBSCompliance!$G$2:$G$455, "*Submitted*") + COUNTIFS(HCBSCompliance!$I$2:$I$455, $A125, HCBSCompliance!$D$2:$D$455,  "*855*", HCBSCompliance!$FA$2:$FA$455,"*no*", HCBSCompliance!$G$2:$G$455, "*Submitted*") )+   (COUNTIFS(HCBSCompliance!$I$2:$I$455, $A125, HCBSCompliance!$D$2:$D$455,  "*950*", HCBSCompliance!$FA$2:$FA$455,"*no*", HCBSCompliance!$G$2:$G$455, "*Completed*") + COUNTIFS(HCBSCompliance!$I$2:$I$455, $A125, HCBSCompliance!$D$2:$D$455,  "*950*", HCBSCompliance!$FA$2:$FA$455,"*no*", HCBSCompliance!$G$2:$G$455, "*Submitted*") )+  (COUNTIFS(HCBSCompliance!$I$2:$I$455, $A125, HCBSCompliance!$D$2:$D$455,  "*954*", HCBSCompliance!$FA$2:$FA$455,"*no*", HCBSCompliance!$G$2:$G$455, "*Completed*") + COUNTIFS(HCBSCompliance!$I$2:$I$455, $A125, HCBSCompliance!$D$2:$D$455,  "*954*", HCBSCompliance!$FA$2:$FA$455,"*no*", HCBSCompliance!$G$2:$G$455, "*Submitted*") )) /  $C125</f>
        <v>#DIV/0!</v>
      </c>
      <c r="F125" s="56" t="e">
        <f>((COUNTIFS(HCBSCompliance!$I$2:$I$455, $A125, HCBSCompliance!$D$2:$D$455,  "096", HCBSCompliance!$FA$2:$FA$455,"*yes*", HCBSCompliance!$G$2:$G$455, "*Completed*") + COUNTIFS( HCBSCompliance!$I$2:$I$455, $A125, HCBSCompliance!$D$2:$D$455,  "*113*", HCBSCompliance!$FA$2:$FA$455,"*yes*", HCBSCompliance!$G$2:$G$455, "*Completed*") + COUNTIFS( HCBSCompliance!$I$2:$I$455, $A125, HCBSCompliance!$D$2:$D$455,  "*904*", HCBSCompliance!$FA$2:$FA$455,"*yes*", HCBSCompliance!$G$2:$G$455, "*Completed*") + COUNTIFS( HCBSCompliance!$I$2:$I$455, $A125, HCBSCompliance!$D$2:$D$455,  "*905*", HCBSCompliance!$FA$2:$FA$455,"*yes*", HCBSCompliance!$G$2:$G$455, "*Completed*") + COUNTIFS( HCBSCompliance!$I$2:$I$455, $A125, HCBSCompliance!$D$2:$D$455,  "*915*", HCBSCompliance!$FA$2:$FA$455,"*yes*", HCBSCompliance!$G$2:$G$455, "*Completed*") + COUNTIFS( HCBSCompliance!$I$2:$I$455, $A125, HCBSCompliance!$D$2:$D$455,  "*910*", HCBSCompliance!$FA$2:$FA$455,"*yes*", HCBSCompliance!$G$2:$G$455, "*Completed*") + COUNTIFS( HCBSCompliance!$I$2:$I$455, $A125, HCBSCompliance!$D$2:$D$455,  "*920*", HCBSCompliance!$FA$2:$FA$455,"*yes*", HCBSCompliance!$G$2:$G$455, "*Completed*") + COUNTIFS( HCBSCompliance!$I$2:$I$455, $A125, HCBSCompliance!$D$2:$D$455,  "096", HCBSCompliance!$FA$2:$FA$455,"*yes*", HCBSCompliance!$G$2:$G$455, "*Submitted*") + COUNTIFS( HCBSCompliance!$I$2:$I$455, $A125, HCBSCompliance!$D$2:$D$455,  "*113*", HCBSCompliance!$FA$2:$FA$455,"*yes*", HCBSCompliance!$G$2:$G$455, "*Submitted*") + COUNTIFS( HCBSCompliance!$I$2:$I$455, $A125, HCBSCompliance!$D$2:$D$455,  "*904*", HCBSCompliance!$FA$2:$FA$455,"*yes*", HCBSCompliance!$G$2:$G$455, "*Submitted*") + COUNTIFS( HCBSCompliance!$I$2:$I$455, $A125, HCBSCompliance!$D$2:$D$455,  "*905*", HCBSCompliance!$FA$2:$FA$455,"*yes*", HCBSCompliance!$G$2:$G$455, "*Submitted*") + COUNTIFS( HCBSCompliance!$I$2:$I$455, $A125, HCBSCompliance!$D$2:$D$455,  "*915*", HCBSCompliance!$FA$2:$FA$455,"*yes*", HCBSCompliance!$G$2:$G$455, "*Submitted*") + COUNTIFS( HCBSCompliance!$I$2:$I$455, $A125, HCBSCompliance!$D$2:$D$455,  "*910*", HCBSCompliance!$FA$2:$FA$455,"*yes*", HCBSCompliance!$G$2:$G$455, "*Submitted*") + COUNTIFS( HCBSCompliance!$I$2:$I$455, $A125, HCBSCompliance!$D$2:$D$455,  "*920*", HCBSCompliance!$FA$2:$FA$455,"*yes*", HCBSCompliance!$G$2:$G$455, "*Submitted*")) +   (COUNTIFS(HCBSCompliance!$I$2:$I$455, $A125, HCBSCompliance!$D$2:$D$455,  "028", HCBSCompliance!$FA$2:$FA$455,"*yes*", HCBSCompliance!$G$2:$G$455, "*Completed*") + COUNTIFS(HCBSCompliance!$I$2:$I$455, $A125, HCBSCompliance!$D$2:$D$455,  "055", HCBSCompliance!$FA$2:$FA$455,"*yes*", HCBSCompliance!$G$2:$G$455, "*Completed*") + COUNTIFS(HCBSCompliance!$I$2:$I$455, $A125, HCBSCompliance!$D$2:$D$455,  "063", HCBSCompliance!$FA$2:$FA$455,"*yes*", HCBSCompliance!$G$2:$G$455, "*Completed*") + COUNTIFS(HCBSCompliance!$I$2:$I$455, $A125, HCBSCompliance!$D$2:$D$455,  "*475*", HCBSCompliance!$FA$2:$FA$455,"*yes*", HCBSCompliance!$G$2:$G$455, "*Completed*") + COUNTIFS(HCBSCompliance!$I$2:$I$455, $A125, HCBSCompliance!$D$2:$D$455,  "*505*", HCBSCompliance!$FA$2:$FA$455,"*yes*", HCBSCompliance!$G$2:$G$455, "*Completed*") + COUNTIFS(HCBSCompliance!$I$2:$I$455, $A125, HCBSCompliance!$D$2:$D$455,  "*510*", HCBSCompliance!$FA$2:$FA$455,"*yes*", HCBSCompliance!$G$2:$G$455, "*Completed*") + COUNTIFS(HCBSCompliance!$I$2:$I$455, $A125, HCBSCompliance!$D$2:$D$455,  "*515*", HCBSCompliance!$FA$2:$FA$455,"*yes*", HCBSCompliance!$G$2:$G$455, "*Completed*") + COUNTIFS(HCBSCompliance!$I$2:$I$455, $A125, HCBSCompliance!$D$2:$D$455,  "*855*", HCBSCompliance!$FA$2:$FA$455,"*yes*", HCBSCompliance!$G$2:$G$455, "*Completed*") +COUNTIFS(HCBSCompliance!$I$2:$I$455, $A125, HCBSCompliance!$D$2:$D$455,  "028", HCBSCompliance!$FA$2:$FA$455,"*yes*", HCBSCompliance!$G$2:$G$455, "*Submitted*") + COUNTIFS(HCBSCompliance!$I$2:$I$455, $A125, HCBSCompliance!$D$2:$D$455,  "055", HCBSCompliance!$FA$2:$FA$455,"*yes*", HCBSCompliance!$G$2:$G$455, "*Submitted*") + COUNTIFS(HCBSCompliance!$I$2:$I$455, $A125, HCBSCompliance!$D$2:$D$455,  "063", HCBSCompliance!$FA$2:$FA$455,"*yes*", HCBSCompliance!$G$2:$G$455, "*Submitted*") + COUNTIFS(HCBSCompliance!$I$2:$I$455, $A125, HCBSCompliance!$D$2:$D$455,  "*475*", HCBSCompliance!$FA$2:$FA$455,"*yes*", HCBSCompliance!$G$2:$G$455, "*Submitted*") + COUNTIFS(HCBSCompliance!$I$2:$I$455, $A125, HCBSCompliance!$D$2:$D$455,  "*505*", HCBSCompliance!$FA$2:$FA$455,"*yes*", HCBSCompliance!$G$2:$G$455, "*Submitted*") + COUNTIFS(HCBSCompliance!$I$2:$I$455, $A125, HCBSCompliance!$D$2:$D$455,  "*510*", HCBSCompliance!$FA$2:$FA$455,"*yes*", HCBSCompliance!$G$2:$G$455, "*Submitted*") + COUNTIFS(HCBSCompliance!$I$2:$I$455, $A125, HCBSCompliance!$D$2:$D$455,  "*515*", HCBSCompliance!$FA$2:$FA$455,"*yes*", HCBSCompliance!$G$2:$G$455, "*Submitted*") + COUNTIFS(HCBSCompliance!$I$2:$I$455, $A125, HCBSCompliance!$D$2:$D$455,  "*855*", HCBSCompliance!$FA$2:$FA$455,"*yes*", HCBSCompliance!$G$2:$G$455, "*Submitted*") )+   (COUNTIFS(HCBSCompliance!$I$2:$I$455, $A125, HCBSCompliance!$D$2:$D$455,  "*950*", HCBSCompliance!$FA$2:$FA$455,"*yes*", HCBSCompliance!$G$2:$G$455, "*Completed*") + COUNTIFS(HCBSCompliance!$I$2:$I$455, $A125, HCBSCompliance!$D$2:$D$455,  "*950*", HCBSCompliance!$FA$2:$FA$455,"*yes*", HCBSCompliance!$G$2:$G$455, "*Submitted*") )+  (COUNTIFS(HCBSCompliance!$I$2:$I$455, $A125, HCBSCompliance!$D$2:$D$455,  "*954*", HCBSCompliance!$FA$2:$FA$455,"*yes*", HCBSCompliance!$G$2:$G$455, "*Completed*") + COUNTIFS(HCBSCompliance!$I$2:$I$455, $A125, HCBSCompliance!$D$2:$D$455,  "*954*", HCBSCompliance!$FA$2:$FA$455,"*yes*", HCBSCompliance!$G$2:$G$455, "*Submitted*") )) /  $C125</f>
        <v>#DIV/0!</v>
      </c>
      <c r="G125" s="60" t="e">
        <f>((COUNTIFS(HCBSCompliance!$I$2:$I$455, $A125, HCBSCompliance!$D$2:$D$455,  "096",  HCBSCompliance!$G$2:$G$455, "*Completed*", HCBSCompliance!$FE$2:$FE$455, "TRUE") + COUNTIFS(HCBSCompliance!$I$2:$I$455, $A125, HCBSCompliance!$D$2:$D$455,  "*113*", HCBSCompliance!$G$2:$G$455, "*Completed*", HCBSCompliance!$FE$2:$FE$455, "TRUE") + COUNTIFS(HCBSCompliance!$I$2:$I$455, $A125, HCBSCompliance!$D$2:$D$455,  "*904*",  HCBSCompliance!$G$2:$G$455, "*Completed*", HCBSCompliance!$FE$2:$FE$455, "TRUE") + COUNTIFS(HCBSCompliance!$I$2:$I$455, $A125, HCBSCompliance!$D$2:$D$455,  "*905*",  HCBSCompliance!$G$2:$G$455, "*Completed*", HCBSCompliance!$FE$2:$FE$455, "TRUE") + COUNTIFS(HCBSCompliance!$I$2:$I$455, $A125, HCBSCompliance!$D$2:$D$455,  "*915*",  HCBSCompliance!$G$2:$G$455, "*Completed*", HCBSCompliance!$FE$2:$FE$455, "TRUE") + COUNTIFS(HCBSCompliance!$I$2:$I$455, $A125, HCBSCompliance!$D$2:$D$455,  "*910*", HCBSCompliance!$G$2:$G$455, "*Completed*", HCBSCompliance!$FE$2:$FE$455, "TRUE") + COUNTIFS(HCBSCompliance!$I$2:$I$455, $A125, HCBSCompliance!$D$2:$D$455,  "*920*",  HCBSCompliance!$G$2:$G$455, "*Completed*", HCBSCompliance!$FE$2:$FE$455, "TRUE") + COUNTIFS(HCBSCompliance!$I$2:$I$455, $A125, HCBSCompliance!$D$2:$D$455,  "096",  HCBSCompliance!$G$2:$G$455, "*Submitted*", HCBSCompliance!$FE$2:$FE$455, "TRUE") + COUNTIFS(HCBSCompliance!$I$2:$I$455, $A125, HCBSCompliance!$D$2:$D$455,  "*113*", HCBSCompliance!$G$2:$G$455, "*Submitted*", HCBSCompliance!$FE$2:$FE$455, "TRUE") + COUNTIFS(HCBSCompliance!$I$2:$I$455, $A125, HCBSCompliance!$D$2:$D$455,  "*904*",  HCBSCompliance!$G$2:$G$455, "*Submitted*", HCBSCompliance!$FE$2:$FE$455, "TRUE") + COUNTIFS(HCBSCompliance!$I$2:$I$455, $A125, HCBSCompliance!$D$2:$D$455,  "*905*",  HCBSCompliance!$G$2:$G$455, "*Submitted*", HCBSCompliance!$FE$2:$FE$455, "TRUE") + COUNTIFS(HCBSCompliance!$I$2:$I$455, $A125, HCBSCompliance!$D$2:$D$455,  "*915*",  HCBSCompliance!$G$2:$G$455, "*Submitted*", HCBSCompliance!$FE$2:$FE$455, "TRUE") + COUNTIFS(HCBSCompliance!$I$2:$I$455, $A125, HCBSCompliance!$D$2:$D$455,  "*910*",  HCBSCompliance!$G$2:$G$455, "*Submitted*", HCBSCompliance!$FE$2:$FE$455, "TRUE") + COUNTIFS(HCBSCompliance!$I$2:$I$455, $A125, HCBSCompliance!$D$2:$D$455,  "*920*", HCBSCompliance!$G$2:$G$455, "*Submitted*", HCBSCompliance!$FE$2:$FE$455, "TRUE"))+  (COUNTIFS(HCBSCompliance!$I$2:$I$455, $A125, HCBSCompliance!$D$2:$D$455,  "028", HCBSCompliance!$G$2:$G$455, "*Completed*", HCBSCompliance!$FE$2:$FE$455, "TRUE") + COUNTIFS(HCBSCompliance!$I$2:$I$455, $A125, HCBSCompliance!$D$2:$D$455,  "055", HCBSCompliance!$G$2:$G$455, "*Completed*", HCBSCompliance!$FE$2:$FE$455, "TRUE") + COUNTIFS(HCBSCompliance!$I$2:$I$455, $A125, HCBSCompliance!$D$2:$D$455,  "063", HCBSCompliance!$G$2:$G$455, "*Completed*", HCBSCompliance!$FE$2:$FE$455, "TRUE") + COUNTIFS(HCBSCompliance!$I$2:$I$455, $A125, HCBSCompliance!$D$2:$D$455,  "*475*", HCBSCompliance!$G$2:$G$455, "*Completed*", HCBSCompliance!$FE$2:$FE$455, "TRUE") + COUNTIFS(HCBSCompliance!$I$2:$I$455, $A125, HCBSCompliance!$D$2:$D$455,  "*505*", HCBSCompliance!$G$2:$G$455, "*Completed*", HCBSCompliance!$FE$2:$FE$455, "TRUE") + COUNTIFS(HCBSCompliance!$I$2:$I$455, $A125, HCBSCompliance!$D$2:$D$455,  "*510*", HCBSCompliance!$G$2:$G$455, "*Completed*", HCBSCompliance!$FE$2:$FE$455, "TRUE") + COUNTIFS(HCBSCompliance!$I$2:$I$455, $A125, HCBSCompliance!$D$2:$D$455,  "*515*", HCBSCompliance!$G$2:$G$455, "*Completed*", HCBSCompliance!$FE$2:$FE$455, "TRUE") + COUNTIFS(HCBSCompliance!$I$2:$I$455, $A125, HCBSCompliance!$D$2:$D$455,  "*855*", HCBSCompliance!$G$2:$G$455, "*Submitted*", HCBSCompliance!$FE$2:$FE$455, "TRUE") +COUNTIFS(HCBSCompliance!$I$2:$I$455, $A125, HCBSCompliance!$D$2:$D$455,  "028", HCBSCompliance!$G$2:$G$455, "*Submitted*", HCBSCompliance!$FE$2:$FE$455, "TRUE") + COUNTIFS(HCBSCompliance!$I$2:$I$455, $A125, HCBSCompliance!$D$2:$D$455,  "055", HCBSCompliance!$G$2:$G$455, "*Submitted*", HCBSCompliance!$FE$2:$FE$455, "TRUE") + COUNTIFS(HCBSCompliance!$I$2:$I$455, $A125, HCBSCompliance!$D$2:$D$455,  "063", HCBSCompliance!$G$2:$G$455, "*Submitted*", HCBSCompliance!$FE$2:$FE$455, "TRUE") + COUNTIFS(HCBSCompliance!$I$2:$I$455, $A125, HCBSCompliance!$D$2:$D$455,  "*475*", HCBSCompliance!$G$2:$G$455, "*Submitted*", HCBSCompliance!$FE$2:$FE$455, "TRUE") + COUNTIFS(HCBSCompliance!$I$2:$I$455, $A125, HCBSCompliance!$D$2:$D$455,  "*505*", HCBSCompliance!$G$2:$G$455, "*Submitted*", HCBSCompliance!$FE$2:$FE$455, "TRUE") + COUNTIFS(HCBSCompliance!$I$2:$I$455, $A125, HCBSCompliance!$D$2:$D$455,  "*510*", HCBSCompliance!$G$2:$G$455, "*Submitted*", HCBSCompliance!$FE$2:$FE$455, "TRUE") + COUNTIFS(HCBSCompliance!$I$2:$I$455, $A125, HCBSCompliance!$D$2:$D$455,  "*515*", HCBSCompliance!$G$2:$G$455, "*Submitted*", HCBSCompliance!$FE$2:$FE$455, "TRUE") + COUNTIFS(HCBSCompliance!$I$2:$I$455, $A125, HCBSCompliance!$D$2:$D$455,  "*855*", HCBSCompliance!$G$2:$G$455, "*Submitted*", HCBSCompliance!$FE$2:$FE$455, "TRUE"))+  (COUNTIFS(HCBSCompliance!$I$2:$I$455, $A125, HCBSCompliance!$D$2:$D$455,  "*950*", HCBSCompliance!$G$2:$G$455, "*Completed*", HCBSCompliance!$FE$2:$FE$455, "TRUE") + COUNTIFS(HCBSCompliance!$I$2:$I$455, $A125, HCBSCompliance!$D$2:$D$455,  "*950*", HCBSCompliance!$G$2:$G$455, "*Submitted*", HCBSCompliance!$FE$2:$FE$455, "TRUE"))+  (COUNTIFS(HCBSCompliance!$I$2:$I$455, $A125, HCBSCompliance!$D$2:$D$455,  "*954*", HCBSCompliance!$G$2:$G$455, "*Completed*", HCBSCompliance!$FE$2:$FE$455, "TRUE") + COUNTIFS(HCBSCompliance!$I$2:$I$455, $A125, HCBSCompliance!$D$2:$D$455,  "*954*", HCBSCompliance!$G$2:$G$455, "*Submitted*", HCBSCompliance!$FE$2:$FE$455, "TRUE")))    /  $C125</f>
        <v>#DIV/0!</v>
      </c>
      <c r="H125" s="89"/>
    </row>
    <row r="126" spans="1:8" hidden="1" x14ac:dyDescent="0.2">
      <c r="A126" s="54" t="s">
        <v>255</v>
      </c>
      <c r="B126" s="55">
        <f t="shared" si="5"/>
        <v>0</v>
      </c>
      <c r="C126" s="55">
        <f t="shared" si="5"/>
        <v>0</v>
      </c>
      <c r="D126" s="56" t="str">
        <f t="shared" si="6"/>
        <v>n/a</v>
      </c>
      <c r="E126" s="56" t="e">
        <f>((COUNTIFS(HCBSCompliance!$I$2:$I$455, $A126, HCBSCompliance!$D$2:$D$455,  "096", HCBSCompliance!$FA$2:$FA$455,"*no*", HCBSCompliance!$G$2:$G$455, "*Completed*") + COUNTIFS( HCBSCompliance!$I$2:$I$455, $A126, HCBSCompliance!$D$2:$D$455,  "*113*", HCBSCompliance!$FA$2:$FA$455,"*no*", HCBSCompliance!$G$2:$G$455, "*Completed*") + COUNTIFS( HCBSCompliance!$I$2:$I$455, $A126, HCBSCompliance!$D$2:$D$455,  "*904*", HCBSCompliance!$FA$2:$FA$455,"*no*", HCBSCompliance!$G$2:$G$455, "*Completed*") + COUNTIFS( HCBSCompliance!$I$2:$I$455, $A126, HCBSCompliance!$D$2:$D$455,  "*905*", HCBSCompliance!$FA$2:$FA$455,"*no*", HCBSCompliance!$G$2:$G$455, "*Completed*") + COUNTIFS( HCBSCompliance!$I$2:$I$455, $A126, HCBSCompliance!$D$2:$D$455,  "*915*", HCBSCompliance!$FA$2:$FA$455,"*no*", HCBSCompliance!$G$2:$G$455, "*Completed*") + COUNTIFS( HCBSCompliance!$I$2:$I$455, $A126, HCBSCompliance!$D$2:$D$455,  "*910*", HCBSCompliance!$FA$2:$FA$455,"*no*", HCBSCompliance!$G$2:$G$455, "*Completed*") + COUNTIFS( HCBSCompliance!$I$2:$I$455, $A126, HCBSCompliance!$D$2:$D$455,  "*920*", HCBSCompliance!$FA$2:$FA$455,"*no*", HCBSCompliance!$G$2:$G$455, "*Completed*") + COUNTIFS( HCBSCompliance!$I$2:$I$455, $A126, HCBSCompliance!$D$2:$D$455,  "096", HCBSCompliance!$FA$2:$FA$455,"*no*", HCBSCompliance!$G$2:$G$455, "*Submitted*") + COUNTIFS( HCBSCompliance!$I$2:$I$455, $A126, HCBSCompliance!$D$2:$D$455,  "*113*", HCBSCompliance!$FA$2:$FA$455,"*no*", HCBSCompliance!$G$2:$G$455, "*Submitted*") + COUNTIFS( HCBSCompliance!$I$2:$I$455, $A126, HCBSCompliance!$D$2:$D$455,  "*904*", HCBSCompliance!$FA$2:$FA$455,"*no*", HCBSCompliance!$G$2:$G$455, "*Submitted*") + COUNTIFS( HCBSCompliance!$I$2:$I$455, $A126, HCBSCompliance!$D$2:$D$455,  "*905*", HCBSCompliance!$FA$2:$FA$455,"*no*", HCBSCompliance!$G$2:$G$455, "*Submitted*") + COUNTIFS( HCBSCompliance!$I$2:$I$455, $A126, HCBSCompliance!$D$2:$D$455,  "*915*", HCBSCompliance!$FA$2:$FA$455,"*no*", HCBSCompliance!$G$2:$G$455, "*Submitted*") + COUNTIFS( HCBSCompliance!$I$2:$I$455, $A126, HCBSCompliance!$D$2:$D$455,  "*910*", HCBSCompliance!$FA$2:$FA$455,"*no*", HCBSCompliance!$G$2:$G$455, "*Submitted*") + COUNTIFS( HCBSCompliance!$I$2:$I$455, $A126, HCBSCompliance!$D$2:$D$455,  "*920*", HCBSCompliance!$FA$2:$FA$455,"*no*", HCBSCompliance!$G$2:$G$455, "*Submitted*")) +   (COUNTIFS(HCBSCompliance!$I$2:$I$455, $A126, HCBSCompliance!$D$2:$D$455,  "028", HCBSCompliance!$FA$2:$FA$455,"*no*", HCBSCompliance!$G$2:$G$455, "*Completed*") + COUNTIFS(HCBSCompliance!$I$2:$I$455, $A126, HCBSCompliance!$D$2:$D$455,  "055", HCBSCompliance!$FA$2:$FA$455,"*no*", HCBSCompliance!$G$2:$G$455, "*Completed*") + COUNTIFS(HCBSCompliance!$I$2:$I$455, $A126, HCBSCompliance!$D$2:$D$455,  "063", HCBSCompliance!$FA$2:$FA$455,"*no*", HCBSCompliance!$G$2:$G$455, "*Completed*") + COUNTIFS(HCBSCompliance!$I$2:$I$455, $A126, HCBSCompliance!$D$2:$D$455,  "*475*", HCBSCompliance!$FA$2:$FA$455,"*no*", HCBSCompliance!$G$2:$G$455, "*Completed*") + COUNTIFS(HCBSCompliance!$I$2:$I$455, $A126, HCBSCompliance!$D$2:$D$455,  "*505*", HCBSCompliance!$FA$2:$FA$455,"*no*", HCBSCompliance!$G$2:$G$455, "*Completed*") + COUNTIFS(HCBSCompliance!$I$2:$I$455, $A126, HCBSCompliance!$D$2:$D$455,  "*510*", HCBSCompliance!$FA$2:$FA$455,"*no*", HCBSCompliance!$G$2:$G$455, "*Completed*") + COUNTIFS(HCBSCompliance!$I$2:$I$455, $A126, HCBSCompliance!$D$2:$D$455,  "*515*", HCBSCompliance!$FA$2:$FA$455,"*no*", HCBSCompliance!$G$2:$G$455, "*Completed*") + COUNTIFS(HCBSCompliance!$I$2:$I$455, $A126, HCBSCompliance!$D$2:$D$455,  "*855*", HCBSCompliance!$FA$2:$FA$455,"*no*", HCBSCompliance!$G$2:$G$455, "*Completed*") +COUNTIFS(HCBSCompliance!$I$2:$I$455, $A126, HCBSCompliance!$D$2:$D$455,  "028", HCBSCompliance!$FA$2:$FA$455,"*no*", HCBSCompliance!$G$2:$G$455, "*Submitted*") + COUNTIFS(HCBSCompliance!$I$2:$I$455, $A126, HCBSCompliance!$D$2:$D$455,  "055", HCBSCompliance!$FA$2:$FA$455,"*no*", HCBSCompliance!$G$2:$G$455, "*Submitted*") + COUNTIFS(HCBSCompliance!$I$2:$I$455, $A126, HCBSCompliance!$D$2:$D$455,  "063", HCBSCompliance!$FA$2:$FA$455,"*no*", HCBSCompliance!$G$2:$G$455, "*Submitted*") + COUNTIFS(HCBSCompliance!$I$2:$I$455, $A126, HCBSCompliance!$D$2:$D$455,  "*475*", HCBSCompliance!$FA$2:$FA$455,"*no*", HCBSCompliance!$G$2:$G$455, "*Submitted*") + COUNTIFS(HCBSCompliance!$I$2:$I$455, $A126, HCBSCompliance!$D$2:$D$455,  "*505*", HCBSCompliance!$FA$2:$FA$455,"*no*", HCBSCompliance!$G$2:$G$455, "*Submitted*") + COUNTIFS(HCBSCompliance!$I$2:$I$455, $A126, HCBSCompliance!$D$2:$D$455,  "*510*", HCBSCompliance!$FA$2:$FA$455,"*no*", HCBSCompliance!$G$2:$G$455, "*Submitted*") + COUNTIFS(HCBSCompliance!$I$2:$I$455, $A126, HCBSCompliance!$D$2:$D$455,  "*515*", HCBSCompliance!$FA$2:$FA$455,"*no*", HCBSCompliance!$G$2:$G$455, "*Submitted*") + COUNTIFS(HCBSCompliance!$I$2:$I$455, $A126, HCBSCompliance!$D$2:$D$455,  "*855*", HCBSCompliance!$FA$2:$FA$455,"*no*", HCBSCompliance!$G$2:$G$455, "*Submitted*") )+   (COUNTIFS(HCBSCompliance!$I$2:$I$455, $A126, HCBSCompliance!$D$2:$D$455,  "*950*", HCBSCompliance!$FA$2:$FA$455,"*no*", HCBSCompliance!$G$2:$G$455, "*Completed*") + COUNTIFS(HCBSCompliance!$I$2:$I$455, $A126, HCBSCompliance!$D$2:$D$455,  "*950*", HCBSCompliance!$FA$2:$FA$455,"*no*", HCBSCompliance!$G$2:$G$455, "*Submitted*") )+  (COUNTIFS(HCBSCompliance!$I$2:$I$455, $A126, HCBSCompliance!$D$2:$D$455,  "*954*", HCBSCompliance!$FA$2:$FA$455,"*no*", HCBSCompliance!$G$2:$G$455, "*Completed*") + COUNTIFS(HCBSCompliance!$I$2:$I$455, $A126, HCBSCompliance!$D$2:$D$455,  "*954*", HCBSCompliance!$FA$2:$FA$455,"*no*", HCBSCompliance!$G$2:$G$455, "*Submitted*") )) /  $C126</f>
        <v>#DIV/0!</v>
      </c>
      <c r="F126" s="56" t="e">
        <f>((COUNTIFS(HCBSCompliance!$I$2:$I$455, $A126, HCBSCompliance!$D$2:$D$455,  "096", HCBSCompliance!$FA$2:$FA$455,"*yes*", HCBSCompliance!$G$2:$G$455, "*Completed*") + COUNTIFS( HCBSCompliance!$I$2:$I$455, $A126, HCBSCompliance!$D$2:$D$455,  "*113*", HCBSCompliance!$FA$2:$FA$455,"*yes*", HCBSCompliance!$G$2:$G$455, "*Completed*") + COUNTIFS( HCBSCompliance!$I$2:$I$455, $A126, HCBSCompliance!$D$2:$D$455,  "*904*", HCBSCompliance!$FA$2:$FA$455,"*yes*", HCBSCompliance!$G$2:$G$455, "*Completed*") + COUNTIFS( HCBSCompliance!$I$2:$I$455, $A126, HCBSCompliance!$D$2:$D$455,  "*905*", HCBSCompliance!$FA$2:$FA$455,"*yes*", HCBSCompliance!$G$2:$G$455, "*Completed*") + COUNTIFS( HCBSCompliance!$I$2:$I$455, $A126, HCBSCompliance!$D$2:$D$455,  "*915*", HCBSCompliance!$FA$2:$FA$455,"*yes*", HCBSCompliance!$G$2:$G$455, "*Completed*") + COUNTIFS( HCBSCompliance!$I$2:$I$455, $A126, HCBSCompliance!$D$2:$D$455,  "*910*", HCBSCompliance!$FA$2:$FA$455,"*yes*", HCBSCompliance!$G$2:$G$455, "*Completed*") + COUNTIFS( HCBSCompliance!$I$2:$I$455, $A126, HCBSCompliance!$D$2:$D$455,  "*920*", HCBSCompliance!$FA$2:$FA$455,"*yes*", HCBSCompliance!$G$2:$G$455, "*Completed*") + COUNTIFS( HCBSCompliance!$I$2:$I$455, $A126, HCBSCompliance!$D$2:$D$455,  "096", HCBSCompliance!$FA$2:$FA$455,"*yes*", HCBSCompliance!$G$2:$G$455, "*Submitted*") + COUNTIFS( HCBSCompliance!$I$2:$I$455, $A126, HCBSCompliance!$D$2:$D$455,  "*113*", HCBSCompliance!$FA$2:$FA$455,"*yes*", HCBSCompliance!$G$2:$G$455, "*Submitted*") + COUNTIFS( HCBSCompliance!$I$2:$I$455, $A126, HCBSCompliance!$D$2:$D$455,  "*904*", HCBSCompliance!$FA$2:$FA$455,"*yes*", HCBSCompliance!$G$2:$G$455, "*Submitted*") + COUNTIFS( HCBSCompliance!$I$2:$I$455, $A126, HCBSCompliance!$D$2:$D$455,  "*905*", HCBSCompliance!$FA$2:$FA$455,"*yes*", HCBSCompliance!$G$2:$G$455, "*Submitted*") + COUNTIFS( HCBSCompliance!$I$2:$I$455, $A126, HCBSCompliance!$D$2:$D$455,  "*915*", HCBSCompliance!$FA$2:$FA$455,"*yes*", HCBSCompliance!$G$2:$G$455, "*Submitted*") + COUNTIFS( HCBSCompliance!$I$2:$I$455, $A126, HCBSCompliance!$D$2:$D$455,  "*910*", HCBSCompliance!$FA$2:$FA$455,"*yes*", HCBSCompliance!$G$2:$G$455, "*Submitted*") + COUNTIFS( HCBSCompliance!$I$2:$I$455, $A126, HCBSCompliance!$D$2:$D$455,  "*920*", HCBSCompliance!$FA$2:$FA$455,"*yes*", HCBSCompliance!$G$2:$G$455, "*Submitted*")) +   (COUNTIFS(HCBSCompliance!$I$2:$I$455, $A126, HCBSCompliance!$D$2:$D$455,  "028", HCBSCompliance!$FA$2:$FA$455,"*yes*", HCBSCompliance!$G$2:$G$455, "*Completed*") + COUNTIFS(HCBSCompliance!$I$2:$I$455, $A126, HCBSCompliance!$D$2:$D$455,  "055", HCBSCompliance!$FA$2:$FA$455,"*yes*", HCBSCompliance!$G$2:$G$455, "*Completed*") + COUNTIFS(HCBSCompliance!$I$2:$I$455, $A126, HCBSCompliance!$D$2:$D$455,  "063", HCBSCompliance!$FA$2:$FA$455,"*yes*", HCBSCompliance!$G$2:$G$455, "*Completed*") + COUNTIFS(HCBSCompliance!$I$2:$I$455, $A126, HCBSCompliance!$D$2:$D$455,  "*475*", HCBSCompliance!$FA$2:$FA$455,"*yes*", HCBSCompliance!$G$2:$G$455, "*Completed*") + COUNTIFS(HCBSCompliance!$I$2:$I$455, $A126, HCBSCompliance!$D$2:$D$455,  "*505*", HCBSCompliance!$FA$2:$FA$455,"*yes*", HCBSCompliance!$G$2:$G$455, "*Completed*") + COUNTIFS(HCBSCompliance!$I$2:$I$455, $A126, HCBSCompliance!$D$2:$D$455,  "*510*", HCBSCompliance!$FA$2:$FA$455,"*yes*", HCBSCompliance!$G$2:$G$455, "*Completed*") + COUNTIFS(HCBSCompliance!$I$2:$I$455, $A126, HCBSCompliance!$D$2:$D$455,  "*515*", HCBSCompliance!$FA$2:$FA$455,"*yes*", HCBSCompliance!$G$2:$G$455, "*Completed*") + COUNTIFS(HCBSCompliance!$I$2:$I$455, $A126, HCBSCompliance!$D$2:$D$455,  "*855*", HCBSCompliance!$FA$2:$FA$455,"*yes*", HCBSCompliance!$G$2:$G$455, "*Completed*") +COUNTIFS(HCBSCompliance!$I$2:$I$455, $A126, HCBSCompliance!$D$2:$D$455,  "028", HCBSCompliance!$FA$2:$FA$455,"*yes*", HCBSCompliance!$G$2:$G$455, "*Submitted*") + COUNTIFS(HCBSCompliance!$I$2:$I$455, $A126, HCBSCompliance!$D$2:$D$455,  "055", HCBSCompliance!$FA$2:$FA$455,"*yes*", HCBSCompliance!$G$2:$G$455, "*Submitted*") + COUNTIFS(HCBSCompliance!$I$2:$I$455, $A126, HCBSCompliance!$D$2:$D$455,  "063", HCBSCompliance!$FA$2:$FA$455,"*yes*", HCBSCompliance!$G$2:$G$455, "*Submitted*") + COUNTIFS(HCBSCompliance!$I$2:$I$455, $A126, HCBSCompliance!$D$2:$D$455,  "*475*", HCBSCompliance!$FA$2:$FA$455,"*yes*", HCBSCompliance!$G$2:$G$455, "*Submitted*") + COUNTIFS(HCBSCompliance!$I$2:$I$455, $A126, HCBSCompliance!$D$2:$D$455,  "*505*", HCBSCompliance!$FA$2:$FA$455,"*yes*", HCBSCompliance!$G$2:$G$455, "*Submitted*") + COUNTIFS(HCBSCompliance!$I$2:$I$455, $A126, HCBSCompliance!$D$2:$D$455,  "*510*", HCBSCompliance!$FA$2:$FA$455,"*yes*", HCBSCompliance!$G$2:$G$455, "*Submitted*") + COUNTIFS(HCBSCompliance!$I$2:$I$455, $A126, HCBSCompliance!$D$2:$D$455,  "*515*", HCBSCompliance!$FA$2:$FA$455,"*yes*", HCBSCompliance!$G$2:$G$455, "*Submitted*") + COUNTIFS(HCBSCompliance!$I$2:$I$455, $A126, HCBSCompliance!$D$2:$D$455,  "*855*", HCBSCompliance!$FA$2:$FA$455,"*yes*", HCBSCompliance!$G$2:$G$455, "*Submitted*") )+   (COUNTIFS(HCBSCompliance!$I$2:$I$455, $A126, HCBSCompliance!$D$2:$D$455,  "*950*", HCBSCompliance!$FA$2:$FA$455,"*yes*", HCBSCompliance!$G$2:$G$455, "*Completed*") + COUNTIFS(HCBSCompliance!$I$2:$I$455, $A126, HCBSCompliance!$D$2:$D$455,  "*950*", HCBSCompliance!$FA$2:$FA$455,"*yes*", HCBSCompliance!$G$2:$G$455, "*Submitted*") )+  (COUNTIFS(HCBSCompliance!$I$2:$I$455, $A126, HCBSCompliance!$D$2:$D$455,  "*954*", HCBSCompliance!$FA$2:$FA$455,"*yes*", HCBSCompliance!$G$2:$G$455, "*Completed*") + COUNTIFS(HCBSCompliance!$I$2:$I$455, $A126, HCBSCompliance!$D$2:$D$455,  "*954*", HCBSCompliance!$FA$2:$FA$455,"*yes*", HCBSCompliance!$G$2:$G$455, "*Submitted*") )) /  $C126</f>
        <v>#DIV/0!</v>
      </c>
      <c r="G126" s="60" t="e">
        <f>((COUNTIFS(HCBSCompliance!$I$2:$I$455, $A126, HCBSCompliance!$D$2:$D$455,  "096",  HCBSCompliance!$G$2:$G$455, "*Completed*", HCBSCompliance!$FE$2:$FE$455, "TRUE") + COUNTIFS(HCBSCompliance!$I$2:$I$455, $A126, HCBSCompliance!$D$2:$D$455,  "*113*", HCBSCompliance!$G$2:$G$455, "*Completed*", HCBSCompliance!$FE$2:$FE$455, "TRUE") + COUNTIFS(HCBSCompliance!$I$2:$I$455, $A126, HCBSCompliance!$D$2:$D$455,  "*904*",  HCBSCompliance!$G$2:$G$455, "*Completed*", HCBSCompliance!$FE$2:$FE$455, "TRUE") + COUNTIFS(HCBSCompliance!$I$2:$I$455, $A126, HCBSCompliance!$D$2:$D$455,  "*905*",  HCBSCompliance!$G$2:$G$455, "*Completed*", HCBSCompliance!$FE$2:$FE$455, "TRUE") + COUNTIFS(HCBSCompliance!$I$2:$I$455, $A126, HCBSCompliance!$D$2:$D$455,  "*915*",  HCBSCompliance!$G$2:$G$455, "*Completed*", HCBSCompliance!$FE$2:$FE$455, "TRUE") + COUNTIFS(HCBSCompliance!$I$2:$I$455, $A126, HCBSCompliance!$D$2:$D$455,  "*910*", HCBSCompliance!$G$2:$G$455, "*Completed*", HCBSCompliance!$FE$2:$FE$455, "TRUE") + COUNTIFS(HCBSCompliance!$I$2:$I$455, $A126, HCBSCompliance!$D$2:$D$455,  "*920*",  HCBSCompliance!$G$2:$G$455, "*Completed*", HCBSCompliance!$FE$2:$FE$455, "TRUE") + COUNTIFS(HCBSCompliance!$I$2:$I$455, $A126, HCBSCompliance!$D$2:$D$455,  "096",  HCBSCompliance!$G$2:$G$455, "*Submitted*", HCBSCompliance!$FE$2:$FE$455, "TRUE") + COUNTIFS(HCBSCompliance!$I$2:$I$455, $A126, HCBSCompliance!$D$2:$D$455,  "*113*", HCBSCompliance!$G$2:$G$455, "*Submitted*", HCBSCompliance!$FE$2:$FE$455, "TRUE") + COUNTIFS(HCBSCompliance!$I$2:$I$455, $A126, HCBSCompliance!$D$2:$D$455,  "*904*",  HCBSCompliance!$G$2:$G$455, "*Submitted*", HCBSCompliance!$FE$2:$FE$455, "TRUE") + COUNTIFS(HCBSCompliance!$I$2:$I$455, $A126, HCBSCompliance!$D$2:$D$455,  "*905*",  HCBSCompliance!$G$2:$G$455, "*Submitted*", HCBSCompliance!$FE$2:$FE$455, "TRUE") + COUNTIFS(HCBSCompliance!$I$2:$I$455, $A126, HCBSCompliance!$D$2:$D$455,  "*915*",  HCBSCompliance!$G$2:$G$455, "*Submitted*", HCBSCompliance!$FE$2:$FE$455, "TRUE") + COUNTIFS(HCBSCompliance!$I$2:$I$455, $A126, HCBSCompliance!$D$2:$D$455,  "*910*",  HCBSCompliance!$G$2:$G$455, "*Submitted*", HCBSCompliance!$FE$2:$FE$455, "TRUE") + COUNTIFS(HCBSCompliance!$I$2:$I$455, $A126, HCBSCompliance!$D$2:$D$455,  "*920*", HCBSCompliance!$G$2:$G$455, "*Submitted*", HCBSCompliance!$FE$2:$FE$455, "TRUE"))+  (COUNTIFS(HCBSCompliance!$I$2:$I$455, $A126, HCBSCompliance!$D$2:$D$455,  "028", HCBSCompliance!$G$2:$G$455, "*Completed*", HCBSCompliance!$FE$2:$FE$455, "TRUE") + COUNTIFS(HCBSCompliance!$I$2:$I$455, $A126, HCBSCompliance!$D$2:$D$455,  "055", HCBSCompliance!$G$2:$G$455, "*Completed*", HCBSCompliance!$FE$2:$FE$455, "TRUE") + COUNTIFS(HCBSCompliance!$I$2:$I$455, $A126, HCBSCompliance!$D$2:$D$455,  "063", HCBSCompliance!$G$2:$G$455, "*Completed*", HCBSCompliance!$FE$2:$FE$455, "TRUE") + COUNTIFS(HCBSCompliance!$I$2:$I$455, $A126, HCBSCompliance!$D$2:$D$455,  "*475*", HCBSCompliance!$G$2:$G$455, "*Completed*", HCBSCompliance!$FE$2:$FE$455, "TRUE") + COUNTIFS(HCBSCompliance!$I$2:$I$455, $A126, HCBSCompliance!$D$2:$D$455,  "*505*", HCBSCompliance!$G$2:$G$455, "*Completed*", HCBSCompliance!$FE$2:$FE$455, "TRUE") + COUNTIFS(HCBSCompliance!$I$2:$I$455, $A126, HCBSCompliance!$D$2:$D$455,  "*510*", HCBSCompliance!$G$2:$G$455, "*Completed*", HCBSCompliance!$FE$2:$FE$455, "TRUE") + COUNTIFS(HCBSCompliance!$I$2:$I$455, $A126, HCBSCompliance!$D$2:$D$455,  "*515*", HCBSCompliance!$G$2:$G$455, "*Completed*", HCBSCompliance!$FE$2:$FE$455, "TRUE") + COUNTIFS(HCBSCompliance!$I$2:$I$455, $A126, HCBSCompliance!$D$2:$D$455,  "*855*", HCBSCompliance!$G$2:$G$455, "*Submitted*", HCBSCompliance!$FE$2:$FE$455, "TRUE") +COUNTIFS(HCBSCompliance!$I$2:$I$455, $A126, HCBSCompliance!$D$2:$D$455,  "028", HCBSCompliance!$G$2:$G$455, "*Submitted*", HCBSCompliance!$FE$2:$FE$455, "TRUE") + COUNTIFS(HCBSCompliance!$I$2:$I$455, $A126, HCBSCompliance!$D$2:$D$455,  "055", HCBSCompliance!$G$2:$G$455, "*Submitted*", HCBSCompliance!$FE$2:$FE$455, "TRUE") + COUNTIFS(HCBSCompliance!$I$2:$I$455, $A126, HCBSCompliance!$D$2:$D$455,  "063", HCBSCompliance!$G$2:$G$455, "*Submitted*", HCBSCompliance!$FE$2:$FE$455, "TRUE") + COUNTIFS(HCBSCompliance!$I$2:$I$455, $A126, HCBSCompliance!$D$2:$D$455,  "*475*", HCBSCompliance!$G$2:$G$455, "*Submitted*", HCBSCompliance!$FE$2:$FE$455, "TRUE") + COUNTIFS(HCBSCompliance!$I$2:$I$455, $A126, HCBSCompliance!$D$2:$D$455,  "*505*", HCBSCompliance!$G$2:$G$455, "*Submitted*", HCBSCompliance!$FE$2:$FE$455, "TRUE") + COUNTIFS(HCBSCompliance!$I$2:$I$455, $A126, HCBSCompliance!$D$2:$D$455,  "*510*", HCBSCompliance!$G$2:$G$455, "*Submitted*", HCBSCompliance!$FE$2:$FE$455, "TRUE") + COUNTIFS(HCBSCompliance!$I$2:$I$455, $A126, HCBSCompliance!$D$2:$D$455,  "*515*", HCBSCompliance!$G$2:$G$455, "*Submitted*", HCBSCompliance!$FE$2:$FE$455, "TRUE") + COUNTIFS(HCBSCompliance!$I$2:$I$455, $A126, HCBSCompliance!$D$2:$D$455,  "*855*", HCBSCompliance!$G$2:$G$455, "*Submitted*", HCBSCompliance!$FE$2:$FE$455, "TRUE"))+  (COUNTIFS(HCBSCompliance!$I$2:$I$455, $A126, HCBSCompliance!$D$2:$D$455,  "*950*", HCBSCompliance!$G$2:$G$455, "*Completed*", HCBSCompliance!$FE$2:$FE$455, "TRUE") + COUNTIFS(HCBSCompliance!$I$2:$I$455, $A126, HCBSCompliance!$D$2:$D$455,  "*950*", HCBSCompliance!$G$2:$G$455, "*Submitted*", HCBSCompliance!$FE$2:$FE$455, "TRUE"))+  (COUNTIFS(HCBSCompliance!$I$2:$I$455, $A126, HCBSCompliance!$D$2:$D$455,  "*954*", HCBSCompliance!$G$2:$G$455, "*Completed*", HCBSCompliance!$FE$2:$FE$455, "TRUE") + COUNTIFS(HCBSCompliance!$I$2:$I$455, $A126, HCBSCompliance!$D$2:$D$455,  "*954*", HCBSCompliance!$G$2:$G$455, "*Submitted*", HCBSCompliance!$FE$2:$FE$455, "TRUE")))    /  $C126</f>
        <v>#DIV/0!</v>
      </c>
      <c r="H126" s="89"/>
    </row>
    <row r="127" spans="1:8" hidden="1" x14ac:dyDescent="0.2">
      <c r="A127" s="54" t="s">
        <v>178</v>
      </c>
      <c r="B127" s="55">
        <f t="shared" si="5"/>
        <v>0</v>
      </c>
      <c r="C127" s="55">
        <f t="shared" si="5"/>
        <v>0</v>
      </c>
      <c r="D127" s="56" t="str">
        <f t="shared" si="6"/>
        <v>n/a</v>
      </c>
      <c r="E127" s="56" t="e">
        <f>((COUNTIFS(HCBSCompliance!$I$2:$I$455, $A127, HCBSCompliance!$D$2:$D$455,  "096", HCBSCompliance!$FA$2:$FA$455,"*no*", HCBSCompliance!$G$2:$G$455, "*Completed*") + COUNTIFS( HCBSCompliance!$I$2:$I$455, $A127, HCBSCompliance!$D$2:$D$455,  "*113*", HCBSCompliance!$FA$2:$FA$455,"*no*", HCBSCompliance!$G$2:$G$455, "*Completed*") + COUNTIFS( HCBSCompliance!$I$2:$I$455, $A127, HCBSCompliance!$D$2:$D$455,  "*904*", HCBSCompliance!$FA$2:$FA$455,"*no*", HCBSCompliance!$G$2:$G$455, "*Completed*") + COUNTIFS( HCBSCompliance!$I$2:$I$455, $A127, HCBSCompliance!$D$2:$D$455,  "*905*", HCBSCompliance!$FA$2:$FA$455,"*no*", HCBSCompliance!$G$2:$G$455, "*Completed*") + COUNTIFS( HCBSCompliance!$I$2:$I$455, $A127, HCBSCompliance!$D$2:$D$455,  "*915*", HCBSCompliance!$FA$2:$FA$455,"*no*", HCBSCompliance!$G$2:$G$455, "*Completed*") + COUNTIFS( HCBSCompliance!$I$2:$I$455, $A127, HCBSCompliance!$D$2:$D$455,  "*910*", HCBSCompliance!$FA$2:$FA$455,"*no*", HCBSCompliance!$G$2:$G$455, "*Completed*") + COUNTIFS( HCBSCompliance!$I$2:$I$455, $A127, HCBSCompliance!$D$2:$D$455,  "*920*", HCBSCompliance!$FA$2:$FA$455,"*no*", HCBSCompliance!$G$2:$G$455, "*Completed*") + COUNTIFS( HCBSCompliance!$I$2:$I$455, $A127, HCBSCompliance!$D$2:$D$455,  "096", HCBSCompliance!$FA$2:$FA$455,"*no*", HCBSCompliance!$G$2:$G$455, "*Submitted*") + COUNTIFS( HCBSCompliance!$I$2:$I$455, $A127, HCBSCompliance!$D$2:$D$455,  "*113*", HCBSCompliance!$FA$2:$FA$455,"*no*", HCBSCompliance!$G$2:$G$455, "*Submitted*") + COUNTIFS( HCBSCompliance!$I$2:$I$455, $A127, HCBSCompliance!$D$2:$D$455,  "*904*", HCBSCompliance!$FA$2:$FA$455,"*no*", HCBSCompliance!$G$2:$G$455, "*Submitted*") + COUNTIFS( HCBSCompliance!$I$2:$I$455, $A127, HCBSCompliance!$D$2:$D$455,  "*905*", HCBSCompliance!$FA$2:$FA$455,"*no*", HCBSCompliance!$G$2:$G$455, "*Submitted*") + COUNTIFS( HCBSCompliance!$I$2:$I$455, $A127, HCBSCompliance!$D$2:$D$455,  "*915*", HCBSCompliance!$FA$2:$FA$455,"*no*", HCBSCompliance!$G$2:$G$455, "*Submitted*") + COUNTIFS( HCBSCompliance!$I$2:$I$455, $A127, HCBSCompliance!$D$2:$D$455,  "*910*", HCBSCompliance!$FA$2:$FA$455,"*no*", HCBSCompliance!$G$2:$G$455, "*Submitted*") + COUNTIFS( HCBSCompliance!$I$2:$I$455, $A127, HCBSCompliance!$D$2:$D$455,  "*920*", HCBSCompliance!$FA$2:$FA$455,"*no*", HCBSCompliance!$G$2:$G$455, "*Submitted*")) +   (COUNTIFS(HCBSCompliance!$I$2:$I$455, $A127, HCBSCompliance!$D$2:$D$455,  "028", HCBSCompliance!$FA$2:$FA$455,"*no*", HCBSCompliance!$G$2:$G$455, "*Completed*") + COUNTIFS(HCBSCompliance!$I$2:$I$455, $A127, HCBSCompliance!$D$2:$D$455,  "055", HCBSCompliance!$FA$2:$FA$455,"*no*", HCBSCompliance!$G$2:$G$455, "*Completed*") + COUNTIFS(HCBSCompliance!$I$2:$I$455, $A127, HCBSCompliance!$D$2:$D$455,  "063", HCBSCompliance!$FA$2:$FA$455,"*no*", HCBSCompliance!$G$2:$G$455, "*Completed*") + COUNTIFS(HCBSCompliance!$I$2:$I$455, $A127, HCBSCompliance!$D$2:$D$455,  "*475*", HCBSCompliance!$FA$2:$FA$455,"*no*", HCBSCompliance!$G$2:$G$455, "*Completed*") + COUNTIFS(HCBSCompliance!$I$2:$I$455, $A127, HCBSCompliance!$D$2:$D$455,  "*505*", HCBSCompliance!$FA$2:$FA$455,"*no*", HCBSCompliance!$G$2:$G$455, "*Completed*") + COUNTIFS(HCBSCompliance!$I$2:$I$455, $A127, HCBSCompliance!$D$2:$D$455,  "*510*", HCBSCompliance!$FA$2:$FA$455,"*no*", HCBSCompliance!$G$2:$G$455, "*Completed*") + COUNTIFS(HCBSCompliance!$I$2:$I$455, $A127, HCBSCompliance!$D$2:$D$455,  "*515*", HCBSCompliance!$FA$2:$FA$455,"*no*", HCBSCompliance!$G$2:$G$455, "*Completed*") + COUNTIFS(HCBSCompliance!$I$2:$I$455, $A127, HCBSCompliance!$D$2:$D$455,  "*855*", HCBSCompliance!$FA$2:$FA$455,"*no*", HCBSCompliance!$G$2:$G$455, "*Completed*") +COUNTIFS(HCBSCompliance!$I$2:$I$455, $A127, HCBSCompliance!$D$2:$D$455,  "028", HCBSCompliance!$FA$2:$FA$455,"*no*", HCBSCompliance!$G$2:$G$455, "*Submitted*") + COUNTIFS(HCBSCompliance!$I$2:$I$455, $A127, HCBSCompliance!$D$2:$D$455,  "055", HCBSCompliance!$FA$2:$FA$455,"*no*", HCBSCompliance!$G$2:$G$455, "*Submitted*") + COUNTIFS(HCBSCompliance!$I$2:$I$455, $A127, HCBSCompliance!$D$2:$D$455,  "063", HCBSCompliance!$FA$2:$FA$455,"*no*", HCBSCompliance!$G$2:$G$455, "*Submitted*") + COUNTIFS(HCBSCompliance!$I$2:$I$455, $A127, HCBSCompliance!$D$2:$D$455,  "*475*", HCBSCompliance!$FA$2:$FA$455,"*no*", HCBSCompliance!$G$2:$G$455, "*Submitted*") + COUNTIFS(HCBSCompliance!$I$2:$I$455, $A127, HCBSCompliance!$D$2:$D$455,  "*505*", HCBSCompliance!$FA$2:$FA$455,"*no*", HCBSCompliance!$G$2:$G$455, "*Submitted*") + COUNTIFS(HCBSCompliance!$I$2:$I$455, $A127, HCBSCompliance!$D$2:$D$455,  "*510*", HCBSCompliance!$FA$2:$FA$455,"*no*", HCBSCompliance!$G$2:$G$455, "*Submitted*") + COUNTIFS(HCBSCompliance!$I$2:$I$455, $A127, HCBSCompliance!$D$2:$D$455,  "*515*", HCBSCompliance!$FA$2:$FA$455,"*no*", HCBSCompliance!$G$2:$G$455, "*Submitted*") + COUNTIFS(HCBSCompliance!$I$2:$I$455, $A127, HCBSCompliance!$D$2:$D$455,  "*855*", HCBSCompliance!$FA$2:$FA$455,"*no*", HCBSCompliance!$G$2:$G$455, "*Submitted*") )+   (COUNTIFS(HCBSCompliance!$I$2:$I$455, $A127, HCBSCompliance!$D$2:$D$455,  "*950*", HCBSCompliance!$FA$2:$FA$455,"*no*", HCBSCompliance!$G$2:$G$455, "*Completed*") + COUNTIFS(HCBSCompliance!$I$2:$I$455, $A127, HCBSCompliance!$D$2:$D$455,  "*950*", HCBSCompliance!$FA$2:$FA$455,"*no*", HCBSCompliance!$G$2:$G$455, "*Submitted*") )+  (COUNTIFS(HCBSCompliance!$I$2:$I$455, $A127, HCBSCompliance!$D$2:$D$455,  "*954*", HCBSCompliance!$FA$2:$FA$455,"*no*", HCBSCompliance!$G$2:$G$455, "*Completed*") + COUNTIFS(HCBSCompliance!$I$2:$I$455, $A127, HCBSCompliance!$D$2:$D$455,  "*954*", HCBSCompliance!$FA$2:$FA$455,"*no*", HCBSCompliance!$G$2:$G$455, "*Submitted*") )) /  $C127</f>
        <v>#DIV/0!</v>
      </c>
      <c r="F127" s="56" t="e">
        <f>((COUNTIFS(HCBSCompliance!$I$2:$I$455, $A127, HCBSCompliance!$D$2:$D$455,  "096", HCBSCompliance!$FA$2:$FA$455,"*yes*", HCBSCompliance!$G$2:$G$455, "*Completed*") + COUNTIFS( HCBSCompliance!$I$2:$I$455, $A127, HCBSCompliance!$D$2:$D$455,  "*113*", HCBSCompliance!$FA$2:$FA$455,"*yes*", HCBSCompliance!$G$2:$G$455, "*Completed*") + COUNTIFS( HCBSCompliance!$I$2:$I$455, $A127, HCBSCompliance!$D$2:$D$455,  "*904*", HCBSCompliance!$FA$2:$FA$455,"*yes*", HCBSCompliance!$G$2:$G$455, "*Completed*") + COUNTIFS( HCBSCompliance!$I$2:$I$455, $A127, HCBSCompliance!$D$2:$D$455,  "*905*", HCBSCompliance!$FA$2:$FA$455,"*yes*", HCBSCompliance!$G$2:$G$455, "*Completed*") + COUNTIFS( HCBSCompliance!$I$2:$I$455, $A127, HCBSCompliance!$D$2:$D$455,  "*915*", HCBSCompliance!$FA$2:$FA$455,"*yes*", HCBSCompliance!$G$2:$G$455, "*Completed*") + COUNTIFS( HCBSCompliance!$I$2:$I$455, $A127, HCBSCompliance!$D$2:$D$455,  "*910*", HCBSCompliance!$FA$2:$FA$455,"*yes*", HCBSCompliance!$G$2:$G$455, "*Completed*") + COUNTIFS( HCBSCompliance!$I$2:$I$455, $A127, HCBSCompliance!$D$2:$D$455,  "*920*", HCBSCompliance!$FA$2:$FA$455,"*yes*", HCBSCompliance!$G$2:$G$455, "*Completed*") + COUNTIFS( HCBSCompliance!$I$2:$I$455, $A127, HCBSCompliance!$D$2:$D$455,  "096", HCBSCompliance!$FA$2:$FA$455,"*yes*", HCBSCompliance!$G$2:$G$455, "*Submitted*") + COUNTIFS( HCBSCompliance!$I$2:$I$455, $A127, HCBSCompliance!$D$2:$D$455,  "*113*", HCBSCompliance!$FA$2:$FA$455,"*yes*", HCBSCompliance!$G$2:$G$455, "*Submitted*") + COUNTIFS( HCBSCompliance!$I$2:$I$455, $A127, HCBSCompliance!$D$2:$D$455,  "*904*", HCBSCompliance!$FA$2:$FA$455,"*yes*", HCBSCompliance!$G$2:$G$455, "*Submitted*") + COUNTIFS( HCBSCompliance!$I$2:$I$455, $A127, HCBSCompliance!$D$2:$D$455,  "*905*", HCBSCompliance!$FA$2:$FA$455,"*yes*", HCBSCompliance!$G$2:$G$455, "*Submitted*") + COUNTIFS( HCBSCompliance!$I$2:$I$455, $A127, HCBSCompliance!$D$2:$D$455,  "*915*", HCBSCompliance!$FA$2:$FA$455,"*yes*", HCBSCompliance!$G$2:$G$455, "*Submitted*") + COUNTIFS( HCBSCompliance!$I$2:$I$455, $A127, HCBSCompliance!$D$2:$D$455,  "*910*", HCBSCompliance!$FA$2:$FA$455,"*yes*", HCBSCompliance!$G$2:$G$455, "*Submitted*") + COUNTIFS( HCBSCompliance!$I$2:$I$455, $A127, HCBSCompliance!$D$2:$D$455,  "*920*", HCBSCompliance!$FA$2:$FA$455,"*yes*", HCBSCompliance!$G$2:$G$455, "*Submitted*")) +   (COUNTIFS(HCBSCompliance!$I$2:$I$455, $A127, HCBSCompliance!$D$2:$D$455,  "028", HCBSCompliance!$FA$2:$FA$455,"*yes*", HCBSCompliance!$G$2:$G$455, "*Completed*") + COUNTIFS(HCBSCompliance!$I$2:$I$455, $A127, HCBSCompliance!$D$2:$D$455,  "055", HCBSCompliance!$FA$2:$FA$455,"*yes*", HCBSCompliance!$G$2:$G$455, "*Completed*") + COUNTIFS(HCBSCompliance!$I$2:$I$455, $A127, HCBSCompliance!$D$2:$D$455,  "063", HCBSCompliance!$FA$2:$FA$455,"*yes*", HCBSCompliance!$G$2:$G$455, "*Completed*") + COUNTIFS(HCBSCompliance!$I$2:$I$455, $A127, HCBSCompliance!$D$2:$D$455,  "*475*", HCBSCompliance!$FA$2:$FA$455,"*yes*", HCBSCompliance!$G$2:$G$455, "*Completed*") + COUNTIFS(HCBSCompliance!$I$2:$I$455, $A127, HCBSCompliance!$D$2:$D$455,  "*505*", HCBSCompliance!$FA$2:$FA$455,"*yes*", HCBSCompliance!$G$2:$G$455, "*Completed*") + COUNTIFS(HCBSCompliance!$I$2:$I$455, $A127, HCBSCompliance!$D$2:$D$455,  "*510*", HCBSCompliance!$FA$2:$FA$455,"*yes*", HCBSCompliance!$G$2:$G$455, "*Completed*") + COUNTIFS(HCBSCompliance!$I$2:$I$455, $A127, HCBSCompliance!$D$2:$D$455,  "*515*", HCBSCompliance!$FA$2:$FA$455,"*yes*", HCBSCompliance!$G$2:$G$455, "*Completed*") + COUNTIFS(HCBSCompliance!$I$2:$I$455, $A127, HCBSCompliance!$D$2:$D$455,  "*855*", HCBSCompliance!$FA$2:$FA$455,"*yes*", HCBSCompliance!$G$2:$G$455, "*Completed*") +COUNTIFS(HCBSCompliance!$I$2:$I$455, $A127, HCBSCompliance!$D$2:$D$455,  "028", HCBSCompliance!$FA$2:$FA$455,"*yes*", HCBSCompliance!$G$2:$G$455, "*Submitted*") + COUNTIFS(HCBSCompliance!$I$2:$I$455, $A127, HCBSCompliance!$D$2:$D$455,  "055", HCBSCompliance!$FA$2:$FA$455,"*yes*", HCBSCompliance!$G$2:$G$455, "*Submitted*") + COUNTIFS(HCBSCompliance!$I$2:$I$455, $A127, HCBSCompliance!$D$2:$D$455,  "063", HCBSCompliance!$FA$2:$FA$455,"*yes*", HCBSCompliance!$G$2:$G$455, "*Submitted*") + COUNTIFS(HCBSCompliance!$I$2:$I$455, $A127, HCBSCompliance!$D$2:$D$455,  "*475*", HCBSCompliance!$FA$2:$FA$455,"*yes*", HCBSCompliance!$G$2:$G$455, "*Submitted*") + COUNTIFS(HCBSCompliance!$I$2:$I$455, $A127, HCBSCompliance!$D$2:$D$455,  "*505*", HCBSCompliance!$FA$2:$FA$455,"*yes*", HCBSCompliance!$G$2:$G$455, "*Submitted*") + COUNTIFS(HCBSCompliance!$I$2:$I$455, $A127, HCBSCompliance!$D$2:$D$455,  "*510*", HCBSCompliance!$FA$2:$FA$455,"*yes*", HCBSCompliance!$G$2:$G$455, "*Submitted*") + COUNTIFS(HCBSCompliance!$I$2:$I$455, $A127, HCBSCompliance!$D$2:$D$455,  "*515*", HCBSCompliance!$FA$2:$FA$455,"*yes*", HCBSCompliance!$G$2:$G$455, "*Submitted*") + COUNTIFS(HCBSCompliance!$I$2:$I$455, $A127, HCBSCompliance!$D$2:$D$455,  "*855*", HCBSCompliance!$FA$2:$FA$455,"*yes*", HCBSCompliance!$G$2:$G$455, "*Submitted*") )+   (COUNTIFS(HCBSCompliance!$I$2:$I$455, $A127, HCBSCompliance!$D$2:$D$455,  "*950*", HCBSCompliance!$FA$2:$FA$455,"*yes*", HCBSCompliance!$G$2:$G$455, "*Completed*") + COUNTIFS(HCBSCompliance!$I$2:$I$455, $A127, HCBSCompliance!$D$2:$D$455,  "*950*", HCBSCompliance!$FA$2:$FA$455,"*yes*", HCBSCompliance!$G$2:$G$455, "*Submitted*") )+  (COUNTIFS(HCBSCompliance!$I$2:$I$455, $A127, HCBSCompliance!$D$2:$D$455,  "*954*", HCBSCompliance!$FA$2:$FA$455,"*yes*", HCBSCompliance!$G$2:$G$455, "*Completed*") + COUNTIFS(HCBSCompliance!$I$2:$I$455, $A127, HCBSCompliance!$D$2:$D$455,  "*954*", HCBSCompliance!$FA$2:$FA$455,"*yes*", HCBSCompliance!$G$2:$G$455, "*Submitted*") )) /  $C127</f>
        <v>#DIV/0!</v>
      </c>
      <c r="G127" s="60" t="e">
        <f>((COUNTIFS(HCBSCompliance!$I$2:$I$455, $A127, HCBSCompliance!$D$2:$D$455,  "096",  HCBSCompliance!$G$2:$G$455, "*Completed*", HCBSCompliance!$FE$2:$FE$455, "TRUE") + COUNTIFS(HCBSCompliance!$I$2:$I$455, $A127, HCBSCompliance!$D$2:$D$455,  "*113*", HCBSCompliance!$G$2:$G$455, "*Completed*", HCBSCompliance!$FE$2:$FE$455, "TRUE") + COUNTIFS(HCBSCompliance!$I$2:$I$455, $A127, HCBSCompliance!$D$2:$D$455,  "*904*",  HCBSCompliance!$G$2:$G$455, "*Completed*", HCBSCompliance!$FE$2:$FE$455, "TRUE") + COUNTIFS(HCBSCompliance!$I$2:$I$455, $A127, HCBSCompliance!$D$2:$D$455,  "*905*",  HCBSCompliance!$G$2:$G$455, "*Completed*", HCBSCompliance!$FE$2:$FE$455, "TRUE") + COUNTIFS(HCBSCompliance!$I$2:$I$455, $A127, HCBSCompliance!$D$2:$D$455,  "*915*",  HCBSCompliance!$G$2:$G$455, "*Completed*", HCBSCompliance!$FE$2:$FE$455, "TRUE") + COUNTIFS(HCBSCompliance!$I$2:$I$455, $A127, HCBSCompliance!$D$2:$D$455,  "*910*", HCBSCompliance!$G$2:$G$455, "*Completed*", HCBSCompliance!$FE$2:$FE$455, "TRUE") + COUNTIFS(HCBSCompliance!$I$2:$I$455, $A127, HCBSCompliance!$D$2:$D$455,  "*920*",  HCBSCompliance!$G$2:$G$455, "*Completed*", HCBSCompliance!$FE$2:$FE$455, "TRUE") + COUNTIFS(HCBSCompliance!$I$2:$I$455, $A127, HCBSCompliance!$D$2:$D$455,  "096",  HCBSCompliance!$G$2:$G$455, "*Submitted*", HCBSCompliance!$FE$2:$FE$455, "TRUE") + COUNTIFS(HCBSCompliance!$I$2:$I$455, $A127, HCBSCompliance!$D$2:$D$455,  "*113*", HCBSCompliance!$G$2:$G$455, "*Submitted*", HCBSCompliance!$FE$2:$FE$455, "TRUE") + COUNTIFS(HCBSCompliance!$I$2:$I$455, $A127, HCBSCompliance!$D$2:$D$455,  "*904*",  HCBSCompliance!$G$2:$G$455, "*Submitted*", HCBSCompliance!$FE$2:$FE$455, "TRUE") + COUNTIFS(HCBSCompliance!$I$2:$I$455, $A127, HCBSCompliance!$D$2:$D$455,  "*905*",  HCBSCompliance!$G$2:$G$455, "*Submitted*", HCBSCompliance!$FE$2:$FE$455, "TRUE") + COUNTIFS(HCBSCompliance!$I$2:$I$455, $A127, HCBSCompliance!$D$2:$D$455,  "*915*",  HCBSCompliance!$G$2:$G$455, "*Submitted*", HCBSCompliance!$FE$2:$FE$455, "TRUE") + COUNTIFS(HCBSCompliance!$I$2:$I$455, $A127, HCBSCompliance!$D$2:$D$455,  "*910*",  HCBSCompliance!$G$2:$G$455, "*Submitted*", HCBSCompliance!$FE$2:$FE$455, "TRUE") + COUNTIFS(HCBSCompliance!$I$2:$I$455, $A127, HCBSCompliance!$D$2:$D$455,  "*920*", HCBSCompliance!$G$2:$G$455, "*Submitted*", HCBSCompliance!$FE$2:$FE$455, "TRUE"))+  (COUNTIFS(HCBSCompliance!$I$2:$I$455, $A127, HCBSCompliance!$D$2:$D$455,  "028", HCBSCompliance!$G$2:$G$455, "*Completed*", HCBSCompliance!$FE$2:$FE$455, "TRUE") + COUNTIFS(HCBSCompliance!$I$2:$I$455, $A127, HCBSCompliance!$D$2:$D$455,  "055", HCBSCompliance!$G$2:$G$455, "*Completed*", HCBSCompliance!$FE$2:$FE$455, "TRUE") + COUNTIFS(HCBSCompliance!$I$2:$I$455, $A127, HCBSCompliance!$D$2:$D$455,  "063", HCBSCompliance!$G$2:$G$455, "*Completed*", HCBSCompliance!$FE$2:$FE$455, "TRUE") + COUNTIFS(HCBSCompliance!$I$2:$I$455, $A127, HCBSCompliance!$D$2:$D$455,  "*475*", HCBSCompliance!$G$2:$G$455, "*Completed*", HCBSCompliance!$FE$2:$FE$455, "TRUE") + COUNTIFS(HCBSCompliance!$I$2:$I$455, $A127, HCBSCompliance!$D$2:$D$455,  "*505*", HCBSCompliance!$G$2:$G$455, "*Completed*", HCBSCompliance!$FE$2:$FE$455, "TRUE") + COUNTIFS(HCBSCompliance!$I$2:$I$455, $A127, HCBSCompliance!$D$2:$D$455,  "*510*", HCBSCompliance!$G$2:$G$455, "*Completed*", HCBSCompliance!$FE$2:$FE$455, "TRUE") + COUNTIFS(HCBSCompliance!$I$2:$I$455, $A127, HCBSCompliance!$D$2:$D$455,  "*515*", HCBSCompliance!$G$2:$G$455, "*Completed*", HCBSCompliance!$FE$2:$FE$455, "TRUE") + COUNTIFS(HCBSCompliance!$I$2:$I$455, $A127, HCBSCompliance!$D$2:$D$455,  "*855*", HCBSCompliance!$G$2:$G$455, "*Submitted*", HCBSCompliance!$FE$2:$FE$455, "TRUE") +COUNTIFS(HCBSCompliance!$I$2:$I$455, $A127, HCBSCompliance!$D$2:$D$455,  "028", HCBSCompliance!$G$2:$G$455, "*Submitted*", HCBSCompliance!$FE$2:$FE$455, "TRUE") + COUNTIFS(HCBSCompliance!$I$2:$I$455, $A127, HCBSCompliance!$D$2:$D$455,  "055", HCBSCompliance!$G$2:$G$455, "*Submitted*", HCBSCompliance!$FE$2:$FE$455, "TRUE") + COUNTIFS(HCBSCompliance!$I$2:$I$455, $A127, HCBSCompliance!$D$2:$D$455,  "063", HCBSCompliance!$G$2:$G$455, "*Submitted*", HCBSCompliance!$FE$2:$FE$455, "TRUE") + COUNTIFS(HCBSCompliance!$I$2:$I$455, $A127, HCBSCompliance!$D$2:$D$455,  "*475*", HCBSCompliance!$G$2:$G$455, "*Submitted*", HCBSCompliance!$FE$2:$FE$455, "TRUE") + COUNTIFS(HCBSCompliance!$I$2:$I$455, $A127, HCBSCompliance!$D$2:$D$455,  "*505*", HCBSCompliance!$G$2:$G$455, "*Submitted*", HCBSCompliance!$FE$2:$FE$455, "TRUE") + COUNTIFS(HCBSCompliance!$I$2:$I$455, $A127, HCBSCompliance!$D$2:$D$455,  "*510*", HCBSCompliance!$G$2:$G$455, "*Submitted*", HCBSCompliance!$FE$2:$FE$455, "TRUE") + COUNTIFS(HCBSCompliance!$I$2:$I$455, $A127, HCBSCompliance!$D$2:$D$455,  "*515*", HCBSCompliance!$G$2:$G$455, "*Submitted*", HCBSCompliance!$FE$2:$FE$455, "TRUE") + COUNTIFS(HCBSCompliance!$I$2:$I$455, $A127, HCBSCompliance!$D$2:$D$455,  "*855*", HCBSCompliance!$G$2:$G$455, "*Submitted*", HCBSCompliance!$FE$2:$FE$455, "TRUE"))+  (COUNTIFS(HCBSCompliance!$I$2:$I$455, $A127, HCBSCompliance!$D$2:$D$455,  "*950*", HCBSCompliance!$G$2:$G$455, "*Completed*", HCBSCompliance!$FE$2:$FE$455, "TRUE") + COUNTIFS(HCBSCompliance!$I$2:$I$455, $A127, HCBSCompliance!$D$2:$D$455,  "*950*", HCBSCompliance!$G$2:$G$455, "*Submitted*", HCBSCompliance!$FE$2:$FE$455, "TRUE"))+  (COUNTIFS(HCBSCompliance!$I$2:$I$455, $A127, HCBSCompliance!$D$2:$D$455,  "*954*", HCBSCompliance!$G$2:$G$455, "*Completed*", HCBSCompliance!$FE$2:$FE$455, "TRUE") + COUNTIFS(HCBSCompliance!$I$2:$I$455, $A127, HCBSCompliance!$D$2:$D$455,  "*954*", HCBSCompliance!$G$2:$G$455, "*Submitted*", HCBSCompliance!$FE$2:$FE$455, "TRUE")))    /  $C127</f>
        <v>#DIV/0!</v>
      </c>
      <c r="H127" s="89"/>
    </row>
    <row r="128" spans="1:8" hidden="1" x14ac:dyDescent="0.2">
      <c r="A128" s="54" t="s">
        <v>289</v>
      </c>
      <c r="B128" s="55">
        <f t="shared" si="5"/>
        <v>0</v>
      </c>
      <c r="C128" s="55">
        <f t="shared" si="5"/>
        <v>0</v>
      </c>
      <c r="D128" s="56" t="str">
        <f t="shared" si="6"/>
        <v>n/a</v>
      </c>
      <c r="E128" s="56" t="e">
        <f>((COUNTIFS(HCBSCompliance!$I$2:$I$455, $A128, HCBSCompliance!$D$2:$D$455,  "096", HCBSCompliance!$FA$2:$FA$455,"*no*", HCBSCompliance!$G$2:$G$455, "*Completed*") + COUNTIFS( HCBSCompliance!$I$2:$I$455, $A128, HCBSCompliance!$D$2:$D$455,  "*113*", HCBSCompliance!$FA$2:$FA$455,"*no*", HCBSCompliance!$G$2:$G$455, "*Completed*") + COUNTIFS( HCBSCompliance!$I$2:$I$455, $A128, HCBSCompliance!$D$2:$D$455,  "*904*", HCBSCompliance!$FA$2:$FA$455,"*no*", HCBSCompliance!$G$2:$G$455, "*Completed*") + COUNTIFS( HCBSCompliance!$I$2:$I$455, $A128, HCBSCompliance!$D$2:$D$455,  "*905*", HCBSCompliance!$FA$2:$FA$455,"*no*", HCBSCompliance!$G$2:$G$455, "*Completed*") + COUNTIFS( HCBSCompliance!$I$2:$I$455, $A128, HCBSCompliance!$D$2:$D$455,  "*915*", HCBSCompliance!$FA$2:$FA$455,"*no*", HCBSCompliance!$G$2:$G$455, "*Completed*") + COUNTIFS( HCBSCompliance!$I$2:$I$455, $A128, HCBSCompliance!$D$2:$D$455,  "*910*", HCBSCompliance!$FA$2:$FA$455,"*no*", HCBSCompliance!$G$2:$G$455, "*Completed*") + COUNTIFS( HCBSCompliance!$I$2:$I$455, $A128, HCBSCompliance!$D$2:$D$455,  "*920*", HCBSCompliance!$FA$2:$FA$455,"*no*", HCBSCompliance!$G$2:$G$455, "*Completed*") + COUNTIFS( HCBSCompliance!$I$2:$I$455, $A128, HCBSCompliance!$D$2:$D$455,  "096", HCBSCompliance!$FA$2:$FA$455,"*no*", HCBSCompliance!$G$2:$G$455, "*Submitted*") + COUNTIFS( HCBSCompliance!$I$2:$I$455, $A128, HCBSCompliance!$D$2:$D$455,  "*113*", HCBSCompliance!$FA$2:$FA$455,"*no*", HCBSCompliance!$G$2:$G$455, "*Submitted*") + COUNTIFS( HCBSCompliance!$I$2:$I$455, $A128, HCBSCompliance!$D$2:$D$455,  "*904*", HCBSCompliance!$FA$2:$FA$455,"*no*", HCBSCompliance!$G$2:$G$455, "*Submitted*") + COUNTIFS( HCBSCompliance!$I$2:$I$455, $A128, HCBSCompliance!$D$2:$D$455,  "*905*", HCBSCompliance!$FA$2:$FA$455,"*no*", HCBSCompliance!$G$2:$G$455, "*Submitted*") + COUNTIFS( HCBSCompliance!$I$2:$I$455, $A128, HCBSCompliance!$D$2:$D$455,  "*915*", HCBSCompliance!$FA$2:$FA$455,"*no*", HCBSCompliance!$G$2:$G$455, "*Submitted*") + COUNTIFS( HCBSCompliance!$I$2:$I$455, $A128, HCBSCompliance!$D$2:$D$455,  "*910*", HCBSCompliance!$FA$2:$FA$455,"*no*", HCBSCompliance!$G$2:$G$455, "*Submitted*") + COUNTIFS( HCBSCompliance!$I$2:$I$455, $A128, HCBSCompliance!$D$2:$D$455,  "*920*", HCBSCompliance!$FA$2:$FA$455,"*no*", HCBSCompliance!$G$2:$G$455, "*Submitted*")) +   (COUNTIFS(HCBSCompliance!$I$2:$I$455, $A128, HCBSCompliance!$D$2:$D$455,  "028", HCBSCompliance!$FA$2:$FA$455,"*no*", HCBSCompliance!$G$2:$G$455, "*Completed*") + COUNTIFS(HCBSCompliance!$I$2:$I$455, $A128, HCBSCompliance!$D$2:$D$455,  "055", HCBSCompliance!$FA$2:$FA$455,"*no*", HCBSCompliance!$G$2:$G$455, "*Completed*") + COUNTIFS(HCBSCompliance!$I$2:$I$455, $A128, HCBSCompliance!$D$2:$D$455,  "063", HCBSCompliance!$FA$2:$FA$455,"*no*", HCBSCompliance!$G$2:$G$455, "*Completed*") + COUNTIFS(HCBSCompliance!$I$2:$I$455, $A128, HCBSCompliance!$D$2:$D$455,  "*475*", HCBSCompliance!$FA$2:$FA$455,"*no*", HCBSCompliance!$G$2:$G$455, "*Completed*") + COUNTIFS(HCBSCompliance!$I$2:$I$455, $A128, HCBSCompliance!$D$2:$D$455,  "*505*", HCBSCompliance!$FA$2:$FA$455,"*no*", HCBSCompliance!$G$2:$G$455, "*Completed*") + COUNTIFS(HCBSCompliance!$I$2:$I$455, $A128, HCBSCompliance!$D$2:$D$455,  "*510*", HCBSCompliance!$FA$2:$FA$455,"*no*", HCBSCompliance!$G$2:$G$455, "*Completed*") + COUNTIFS(HCBSCompliance!$I$2:$I$455, $A128, HCBSCompliance!$D$2:$D$455,  "*515*", HCBSCompliance!$FA$2:$FA$455,"*no*", HCBSCompliance!$G$2:$G$455, "*Completed*") + COUNTIFS(HCBSCompliance!$I$2:$I$455, $A128, HCBSCompliance!$D$2:$D$455,  "*855*", HCBSCompliance!$FA$2:$FA$455,"*no*", HCBSCompliance!$G$2:$G$455, "*Completed*") +COUNTIFS(HCBSCompliance!$I$2:$I$455, $A128, HCBSCompliance!$D$2:$D$455,  "028", HCBSCompliance!$FA$2:$FA$455,"*no*", HCBSCompliance!$G$2:$G$455, "*Submitted*") + COUNTIFS(HCBSCompliance!$I$2:$I$455, $A128, HCBSCompliance!$D$2:$D$455,  "055", HCBSCompliance!$FA$2:$FA$455,"*no*", HCBSCompliance!$G$2:$G$455, "*Submitted*") + COUNTIFS(HCBSCompliance!$I$2:$I$455, $A128, HCBSCompliance!$D$2:$D$455,  "063", HCBSCompliance!$FA$2:$FA$455,"*no*", HCBSCompliance!$G$2:$G$455, "*Submitted*") + COUNTIFS(HCBSCompliance!$I$2:$I$455, $A128, HCBSCompliance!$D$2:$D$455,  "*475*", HCBSCompliance!$FA$2:$FA$455,"*no*", HCBSCompliance!$G$2:$G$455, "*Submitted*") + COUNTIFS(HCBSCompliance!$I$2:$I$455, $A128, HCBSCompliance!$D$2:$D$455,  "*505*", HCBSCompliance!$FA$2:$FA$455,"*no*", HCBSCompliance!$G$2:$G$455, "*Submitted*") + COUNTIFS(HCBSCompliance!$I$2:$I$455, $A128, HCBSCompliance!$D$2:$D$455,  "*510*", HCBSCompliance!$FA$2:$FA$455,"*no*", HCBSCompliance!$G$2:$G$455, "*Submitted*") + COUNTIFS(HCBSCompliance!$I$2:$I$455, $A128, HCBSCompliance!$D$2:$D$455,  "*515*", HCBSCompliance!$FA$2:$FA$455,"*no*", HCBSCompliance!$G$2:$G$455, "*Submitted*") + COUNTIFS(HCBSCompliance!$I$2:$I$455, $A128, HCBSCompliance!$D$2:$D$455,  "*855*", HCBSCompliance!$FA$2:$FA$455,"*no*", HCBSCompliance!$G$2:$G$455, "*Submitted*") )+   (COUNTIFS(HCBSCompliance!$I$2:$I$455, $A128, HCBSCompliance!$D$2:$D$455,  "*950*", HCBSCompliance!$FA$2:$FA$455,"*no*", HCBSCompliance!$G$2:$G$455, "*Completed*") + COUNTIFS(HCBSCompliance!$I$2:$I$455, $A128, HCBSCompliance!$D$2:$D$455,  "*950*", HCBSCompliance!$FA$2:$FA$455,"*no*", HCBSCompliance!$G$2:$G$455, "*Submitted*") )+  (COUNTIFS(HCBSCompliance!$I$2:$I$455, $A128, HCBSCompliance!$D$2:$D$455,  "*954*", HCBSCompliance!$FA$2:$FA$455,"*no*", HCBSCompliance!$G$2:$G$455, "*Completed*") + COUNTIFS(HCBSCompliance!$I$2:$I$455, $A128, HCBSCompliance!$D$2:$D$455,  "*954*", HCBSCompliance!$FA$2:$FA$455,"*no*", HCBSCompliance!$G$2:$G$455, "*Submitted*") )) /  $C128</f>
        <v>#DIV/0!</v>
      </c>
      <c r="F128" s="56" t="e">
        <f>((COUNTIFS(HCBSCompliance!$I$2:$I$455, $A128, HCBSCompliance!$D$2:$D$455,  "096", HCBSCompliance!$FA$2:$FA$455,"*yes*", HCBSCompliance!$G$2:$G$455, "*Completed*") + COUNTIFS( HCBSCompliance!$I$2:$I$455, $A128, HCBSCompliance!$D$2:$D$455,  "*113*", HCBSCompliance!$FA$2:$FA$455,"*yes*", HCBSCompliance!$G$2:$G$455, "*Completed*") + COUNTIFS( HCBSCompliance!$I$2:$I$455, $A128, HCBSCompliance!$D$2:$D$455,  "*904*", HCBSCompliance!$FA$2:$FA$455,"*yes*", HCBSCompliance!$G$2:$G$455, "*Completed*") + COUNTIFS( HCBSCompliance!$I$2:$I$455, $A128, HCBSCompliance!$D$2:$D$455,  "*905*", HCBSCompliance!$FA$2:$FA$455,"*yes*", HCBSCompliance!$G$2:$G$455, "*Completed*") + COUNTIFS( HCBSCompliance!$I$2:$I$455, $A128, HCBSCompliance!$D$2:$D$455,  "*915*", HCBSCompliance!$FA$2:$FA$455,"*yes*", HCBSCompliance!$G$2:$G$455, "*Completed*") + COUNTIFS( HCBSCompliance!$I$2:$I$455, $A128, HCBSCompliance!$D$2:$D$455,  "*910*", HCBSCompliance!$FA$2:$FA$455,"*yes*", HCBSCompliance!$G$2:$G$455, "*Completed*") + COUNTIFS( HCBSCompliance!$I$2:$I$455, $A128, HCBSCompliance!$D$2:$D$455,  "*920*", HCBSCompliance!$FA$2:$FA$455,"*yes*", HCBSCompliance!$G$2:$G$455, "*Completed*") + COUNTIFS( HCBSCompliance!$I$2:$I$455, $A128, HCBSCompliance!$D$2:$D$455,  "096", HCBSCompliance!$FA$2:$FA$455,"*yes*", HCBSCompliance!$G$2:$G$455, "*Submitted*") + COUNTIFS( HCBSCompliance!$I$2:$I$455, $A128, HCBSCompliance!$D$2:$D$455,  "*113*", HCBSCompliance!$FA$2:$FA$455,"*yes*", HCBSCompliance!$G$2:$G$455, "*Submitted*") + COUNTIFS( HCBSCompliance!$I$2:$I$455, $A128, HCBSCompliance!$D$2:$D$455,  "*904*", HCBSCompliance!$FA$2:$FA$455,"*yes*", HCBSCompliance!$G$2:$G$455, "*Submitted*") + COUNTIFS( HCBSCompliance!$I$2:$I$455, $A128, HCBSCompliance!$D$2:$D$455,  "*905*", HCBSCompliance!$FA$2:$FA$455,"*yes*", HCBSCompliance!$G$2:$G$455, "*Submitted*") + COUNTIFS( HCBSCompliance!$I$2:$I$455, $A128, HCBSCompliance!$D$2:$D$455,  "*915*", HCBSCompliance!$FA$2:$FA$455,"*yes*", HCBSCompliance!$G$2:$G$455, "*Submitted*") + COUNTIFS( HCBSCompliance!$I$2:$I$455, $A128, HCBSCompliance!$D$2:$D$455,  "*910*", HCBSCompliance!$FA$2:$FA$455,"*yes*", HCBSCompliance!$G$2:$G$455, "*Submitted*") + COUNTIFS( HCBSCompliance!$I$2:$I$455, $A128, HCBSCompliance!$D$2:$D$455,  "*920*", HCBSCompliance!$FA$2:$FA$455,"*yes*", HCBSCompliance!$G$2:$G$455, "*Submitted*")) +   (COUNTIFS(HCBSCompliance!$I$2:$I$455, $A128, HCBSCompliance!$D$2:$D$455,  "028", HCBSCompliance!$FA$2:$FA$455,"*yes*", HCBSCompliance!$G$2:$G$455, "*Completed*") + COUNTIFS(HCBSCompliance!$I$2:$I$455, $A128, HCBSCompliance!$D$2:$D$455,  "055", HCBSCompliance!$FA$2:$FA$455,"*yes*", HCBSCompliance!$G$2:$G$455, "*Completed*") + COUNTIFS(HCBSCompliance!$I$2:$I$455, $A128, HCBSCompliance!$D$2:$D$455,  "063", HCBSCompliance!$FA$2:$FA$455,"*yes*", HCBSCompliance!$G$2:$G$455, "*Completed*") + COUNTIFS(HCBSCompliance!$I$2:$I$455, $A128, HCBSCompliance!$D$2:$D$455,  "*475*", HCBSCompliance!$FA$2:$FA$455,"*yes*", HCBSCompliance!$G$2:$G$455, "*Completed*") + COUNTIFS(HCBSCompliance!$I$2:$I$455, $A128, HCBSCompliance!$D$2:$D$455,  "*505*", HCBSCompliance!$FA$2:$FA$455,"*yes*", HCBSCompliance!$G$2:$G$455, "*Completed*") + COUNTIFS(HCBSCompliance!$I$2:$I$455, $A128, HCBSCompliance!$D$2:$D$455,  "*510*", HCBSCompliance!$FA$2:$FA$455,"*yes*", HCBSCompliance!$G$2:$G$455, "*Completed*") + COUNTIFS(HCBSCompliance!$I$2:$I$455, $A128, HCBSCompliance!$D$2:$D$455,  "*515*", HCBSCompliance!$FA$2:$FA$455,"*yes*", HCBSCompliance!$G$2:$G$455, "*Completed*") + COUNTIFS(HCBSCompliance!$I$2:$I$455, $A128, HCBSCompliance!$D$2:$D$455,  "*855*", HCBSCompliance!$FA$2:$FA$455,"*yes*", HCBSCompliance!$G$2:$G$455, "*Completed*") +COUNTIFS(HCBSCompliance!$I$2:$I$455, $A128, HCBSCompliance!$D$2:$D$455,  "028", HCBSCompliance!$FA$2:$FA$455,"*yes*", HCBSCompliance!$G$2:$G$455, "*Submitted*") + COUNTIFS(HCBSCompliance!$I$2:$I$455, $A128, HCBSCompliance!$D$2:$D$455,  "055", HCBSCompliance!$FA$2:$FA$455,"*yes*", HCBSCompliance!$G$2:$G$455, "*Submitted*") + COUNTIFS(HCBSCompliance!$I$2:$I$455, $A128, HCBSCompliance!$D$2:$D$455,  "063", HCBSCompliance!$FA$2:$FA$455,"*yes*", HCBSCompliance!$G$2:$G$455, "*Submitted*") + COUNTIFS(HCBSCompliance!$I$2:$I$455, $A128, HCBSCompliance!$D$2:$D$455,  "*475*", HCBSCompliance!$FA$2:$FA$455,"*yes*", HCBSCompliance!$G$2:$G$455, "*Submitted*") + COUNTIFS(HCBSCompliance!$I$2:$I$455, $A128, HCBSCompliance!$D$2:$D$455,  "*505*", HCBSCompliance!$FA$2:$FA$455,"*yes*", HCBSCompliance!$G$2:$G$455, "*Submitted*") + COUNTIFS(HCBSCompliance!$I$2:$I$455, $A128, HCBSCompliance!$D$2:$D$455,  "*510*", HCBSCompliance!$FA$2:$FA$455,"*yes*", HCBSCompliance!$G$2:$G$455, "*Submitted*") + COUNTIFS(HCBSCompliance!$I$2:$I$455, $A128, HCBSCompliance!$D$2:$D$455,  "*515*", HCBSCompliance!$FA$2:$FA$455,"*yes*", HCBSCompliance!$G$2:$G$455, "*Submitted*") + COUNTIFS(HCBSCompliance!$I$2:$I$455, $A128, HCBSCompliance!$D$2:$D$455,  "*855*", HCBSCompliance!$FA$2:$FA$455,"*yes*", HCBSCompliance!$G$2:$G$455, "*Submitted*") )+   (COUNTIFS(HCBSCompliance!$I$2:$I$455, $A128, HCBSCompliance!$D$2:$D$455,  "*950*", HCBSCompliance!$FA$2:$FA$455,"*yes*", HCBSCompliance!$G$2:$G$455, "*Completed*") + COUNTIFS(HCBSCompliance!$I$2:$I$455, $A128, HCBSCompliance!$D$2:$D$455,  "*950*", HCBSCompliance!$FA$2:$FA$455,"*yes*", HCBSCompliance!$G$2:$G$455, "*Submitted*") )+  (COUNTIFS(HCBSCompliance!$I$2:$I$455, $A128, HCBSCompliance!$D$2:$D$455,  "*954*", HCBSCompliance!$FA$2:$FA$455,"*yes*", HCBSCompliance!$G$2:$G$455, "*Completed*") + COUNTIFS(HCBSCompliance!$I$2:$I$455, $A128, HCBSCompliance!$D$2:$D$455,  "*954*", HCBSCompliance!$FA$2:$FA$455,"*yes*", HCBSCompliance!$G$2:$G$455, "*Submitted*") )) /  $C128</f>
        <v>#DIV/0!</v>
      </c>
      <c r="G128" s="60" t="e">
        <f>((COUNTIFS(HCBSCompliance!$I$2:$I$455, $A128, HCBSCompliance!$D$2:$D$455,  "096",  HCBSCompliance!$G$2:$G$455, "*Completed*", HCBSCompliance!$FE$2:$FE$455, "TRUE") + COUNTIFS(HCBSCompliance!$I$2:$I$455, $A128, HCBSCompliance!$D$2:$D$455,  "*113*", HCBSCompliance!$G$2:$G$455, "*Completed*", HCBSCompliance!$FE$2:$FE$455, "TRUE") + COUNTIFS(HCBSCompliance!$I$2:$I$455, $A128, HCBSCompliance!$D$2:$D$455,  "*904*",  HCBSCompliance!$G$2:$G$455, "*Completed*", HCBSCompliance!$FE$2:$FE$455, "TRUE") + COUNTIFS(HCBSCompliance!$I$2:$I$455, $A128, HCBSCompliance!$D$2:$D$455,  "*905*",  HCBSCompliance!$G$2:$G$455, "*Completed*", HCBSCompliance!$FE$2:$FE$455, "TRUE") + COUNTIFS(HCBSCompliance!$I$2:$I$455, $A128, HCBSCompliance!$D$2:$D$455,  "*915*",  HCBSCompliance!$G$2:$G$455, "*Completed*", HCBSCompliance!$FE$2:$FE$455, "TRUE") + COUNTIFS(HCBSCompliance!$I$2:$I$455, $A128, HCBSCompliance!$D$2:$D$455,  "*910*", HCBSCompliance!$G$2:$G$455, "*Completed*", HCBSCompliance!$FE$2:$FE$455, "TRUE") + COUNTIFS(HCBSCompliance!$I$2:$I$455, $A128, HCBSCompliance!$D$2:$D$455,  "*920*",  HCBSCompliance!$G$2:$G$455, "*Completed*", HCBSCompliance!$FE$2:$FE$455, "TRUE") + COUNTIFS(HCBSCompliance!$I$2:$I$455, $A128, HCBSCompliance!$D$2:$D$455,  "096",  HCBSCompliance!$G$2:$G$455, "*Submitted*", HCBSCompliance!$FE$2:$FE$455, "TRUE") + COUNTIFS(HCBSCompliance!$I$2:$I$455, $A128, HCBSCompliance!$D$2:$D$455,  "*113*", HCBSCompliance!$G$2:$G$455, "*Submitted*", HCBSCompliance!$FE$2:$FE$455, "TRUE") + COUNTIFS(HCBSCompliance!$I$2:$I$455, $A128, HCBSCompliance!$D$2:$D$455,  "*904*",  HCBSCompliance!$G$2:$G$455, "*Submitted*", HCBSCompliance!$FE$2:$FE$455, "TRUE") + COUNTIFS(HCBSCompliance!$I$2:$I$455, $A128, HCBSCompliance!$D$2:$D$455,  "*905*",  HCBSCompliance!$G$2:$G$455, "*Submitted*", HCBSCompliance!$FE$2:$FE$455, "TRUE") + COUNTIFS(HCBSCompliance!$I$2:$I$455, $A128, HCBSCompliance!$D$2:$D$455,  "*915*",  HCBSCompliance!$G$2:$G$455, "*Submitted*", HCBSCompliance!$FE$2:$FE$455, "TRUE") + COUNTIFS(HCBSCompliance!$I$2:$I$455, $A128, HCBSCompliance!$D$2:$D$455,  "*910*",  HCBSCompliance!$G$2:$G$455, "*Submitted*", HCBSCompliance!$FE$2:$FE$455, "TRUE") + COUNTIFS(HCBSCompliance!$I$2:$I$455, $A128, HCBSCompliance!$D$2:$D$455,  "*920*", HCBSCompliance!$G$2:$G$455, "*Submitted*", HCBSCompliance!$FE$2:$FE$455, "TRUE"))+  (COUNTIFS(HCBSCompliance!$I$2:$I$455, $A128, HCBSCompliance!$D$2:$D$455,  "028", HCBSCompliance!$G$2:$G$455, "*Completed*", HCBSCompliance!$FE$2:$FE$455, "TRUE") + COUNTIFS(HCBSCompliance!$I$2:$I$455, $A128, HCBSCompliance!$D$2:$D$455,  "055", HCBSCompliance!$G$2:$G$455, "*Completed*", HCBSCompliance!$FE$2:$FE$455, "TRUE") + COUNTIFS(HCBSCompliance!$I$2:$I$455, $A128, HCBSCompliance!$D$2:$D$455,  "063", HCBSCompliance!$G$2:$G$455, "*Completed*", HCBSCompliance!$FE$2:$FE$455, "TRUE") + COUNTIFS(HCBSCompliance!$I$2:$I$455, $A128, HCBSCompliance!$D$2:$D$455,  "*475*", HCBSCompliance!$G$2:$G$455, "*Completed*", HCBSCompliance!$FE$2:$FE$455, "TRUE") + COUNTIFS(HCBSCompliance!$I$2:$I$455, $A128, HCBSCompliance!$D$2:$D$455,  "*505*", HCBSCompliance!$G$2:$G$455, "*Completed*", HCBSCompliance!$FE$2:$FE$455, "TRUE") + COUNTIFS(HCBSCompliance!$I$2:$I$455, $A128, HCBSCompliance!$D$2:$D$455,  "*510*", HCBSCompliance!$G$2:$G$455, "*Completed*", HCBSCompliance!$FE$2:$FE$455, "TRUE") + COUNTIFS(HCBSCompliance!$I$2:$I$455, $A128, HCBSCompliance!$D$2:$D$455,  "*515*", HCBSCompliance!$G$2:$G$455, "*Completed*", HCBSCompliance!$FE$2:$FE$455, "TRUE") + COUNTIFS(HCBSCompliance!$I$2:$I$455, $A128, HCBSCompliance!$D$2:$D$455,  "*855*", HCBSCompliance!$G$2:$G$455, "*Submitted*", HCBSCompliance!$FE$2:$FE$455, "TRUE") +COUNTIFS(HCBSCompliance!$I$2:$I$455, $A128, HCBSCompliance!$D$2:$D$455,  "028", HCBSCompliance!$G$2:$G$455, "*Submitted*", HCBSCompliance!$FE$2:$FE$455, "TRUE") + COUNTIFS(HCBSCompliance!$I$2:$I$455, $A128, HCBSCompliance!$D$2:$D$455,  "055", HCBSCompliance!$G$2:$G$455, "*Submitted*", HCBSCompliance!$FE$2:$FE$455, "TRUE") + COUNTIFS(HCBSCompliance!$I$2:$I$455, $A128, HCBSCompliance!$D$2:$D$455,  "063", HCBSCompliance!$G$2:$G$455, "*Submitted*", HCBSCompliance!$FE$2:$FE$455, "TRUE") + COUNTIFS(HCBSCompliance!$I$2:$I$455, $A128, HCBSCompliance!$D$2:$D$455,  "*475*", HCBSCompliance!$G$2:$G$455, "*Submitted*", HCBSCompliance!$FE$2:$FE$455, "TRUE") + COUNTIFS(HCBSCompliance!$I$2:$I$455, $A128, HCBSCompliance!$D$2:$D$455,  "*505*", HCBSCompliance!$G$2:$G$455, "*Submitted*", HCBSCompliance!$FE$2:$FE$455, "TRUE") + COUNTIFS(HCBSCompliance!$I$2:$I$455, $A128, HCBSCompliance!$D$2:$D$455,  "*510*", HCBSCompliance!$G$2:$G$455, "*Submitted*", HCBSCompliance!$FE$2:$FE$455, "TRUE") + COUNTIFS(HCBSCompliance!$I$2:$I$455, $A128, HCBSCompliance!$D$2:$D$455,  "*515*", HCBSCompliance!$G$2:$G$455, "*Submitted*", HCBSCompliance!$FE$2:$FE$455, "TRUE") + COUNTIFS(HCBSCompliance!$I$2:$I$455, $A128, HCBSCompliance!$D$2:$D$455,  "*855*", HCBSCompliance!$G$2:$G$455, "*Submitted*", HCBSCompliance!$FE$2:$FE$455, "TRUE"))+  (COUNTIFS(HCBSCompliance!$I$2:$I$455, $A128, HCBSCompliance!$D$2:$D$455,  "*950*", HCBSCompliance!$G$2:$G$455, "*Completed*", HCBSCompliance!$FE$2:$FE$455, "TRUE") + COUNTIFS(HCBSCompliance!$I$2:$I$455, $A128, HCBSCompliance!$D$2:$D$455,  "*950*", HCBSCompliance!$G$2:$G$455, "*Submitted*", HCBSCompliance!$FE$2:$FE$455, "TRUE"))+  (COUNTIFS(HCBSCompliance!$I$2:$I$455, $A128, HCBSCompliance!$D$2:$D$455,  "*954*", HCBSCompliance!$G$2:$G$455, "*Completed*", HCBSCompliance!$FE$2:$FE$455, "TRUE") + COUNTIFS(HCBSCompliance!$I$2:$I$455, $A128, HCBSCompliance!$D$2:$D$455,  "*954*", HCBSCompliance!$G$2:$G$455, "*Submitted*", HCBSCompliance!$FE$2:$FE$455, "TRUE")))    /  $C128</f>
        <v>#DIV/0!</v>
      </c>
      <c r="H128" s="89"/>
    </row>
    <row r="129" spans="1:8" hidden="1" x14ac:dyDescent="0.2">
      <c r="A129" s="54" t="s">
        <v>5784</v>
      </c>
      <c r="B129" s="55">
        <f>SUM(B108:B128)</f>
        <v>454</v>
      </c>
      <c r="C129" s="55">
        <f>SUM(C108:C128)</f>
        <v>402</v>
      </c>
      <c r="D129" s="56">
        <f>$C129/$B129</f>
        <v>0.88546255506607929</v>
      </c>
      <c r="E129" s="59">
        <f>((COUNTIFS( HCBSCompliance!$D$2:$D$455, "096", HCBSCompliance!$FA$2:$FA$455,"*no*", HCBSCompliance!$G$2:$G$455, "*Completed*") + COUNTIFS( HCBSCompliance!$D$2:$D$455, "*113*", HCBSCompliance!$FA$2:$FA$455,"*no*", HCBSCompliance!$G$2:$G$455, "*Completed*") + COUNTIFS( HCBSCompliance!$D$2:$D$455, "*904*", HCBSCompliance!$FA$2:$FA$455,"*no*", HCBSCompliance!$G$2:$G$455, "*Completed*") + COUNTIFS( HCBSCompliance!$D$2:$D$455, "*905*", HCBSCompliance!$FA$2:$FA$455,"*no*", HCBSCompliance!$G$2:$G$455, "*Completed*") + COUNTIFS( HCBSCompliance!$D$2:$D$455, "*915*", HCBSCompliance!$FA$2:$FA$455,"*no*", HCBSCompliance!$G$2:$G$455, "*Completed*") + COUNTIFS( HCBSCompliance!$D$2:$D$455, "*910*", HCBSCompliance!$FA$2:$FA$455,"*no*", HCBSCompliance!$G$2:$G$455, "*Completed*") + COUNTIFS( HCBSCompliance!$D$2:$D$455, "*920*", HCBSCompliance!$FA$2:$FA$455,"*no*", HCBSCompliance!$G$2:$G$455, "*Completed*") + COUNTIFS( HCBSCompliance!$D$2:$D$455, "096", HCBSCompliance!$FA$2:$FA$455,"*no*", HCBSCompliance!$G$2:$G$455, "*Submitted*") + COUNTIFS( HCBSCompliance!$D$2:$D$455, "*113*", HCBSCompliance!$FA$2:$FA$455,"*no*", HCBSCompliance!$G$2:$G$455, "*Submitted*") + COUNTIFS( HCBSCompliance!$D$2:$D$455, "*904*", HCBSCompliance!$FA$2:$FA$455,"*no*", HCBSCompliance!$G$2:$G$455, "*Submitted*") + COUNTIFS( HCBSCompliance!$D$2:$D$455, "*905*", HCBSCompliance!$FA$2:$FA$455,"*no*", HCBSCompliance!$G$2:$G$455, "*Submitted*") + COUNTIFS( HCBSCompliance!$D$2:$D$455, "*915*", HCBSCompliance!$FA$2:$FA$455,"*no*", HCBSCompliance!$G$2:$G$455, "*Submitted*") + COUNTIFS( HCBSCompliance!$D$2:$D$455, "*910*", HCBSCompliance!$FA$2:$FA$455,"*no*", HCBSCompliance!$G$2:$G$455, "*Submitted*") + COUNTIFS( HCBSCompliance!$D$2:$D$455, "*920*", HCBSCompliance!$FA$2:$FA$455,"*no*", HCBSCompliance!$G$2:$G$455, "*Submitted*")) +   (COUNTIFS(HCBSCompliance!$D$2:$D$455, "028", HCBSCompliance!$FA$2:$FA$455,"*no*", HCBSCompliance!$G$2:$G$455, "*Completed*") + COUNTIFS(HCBSCompliance!$D$2:$D$455, "055", HCBSCompliance!$FA$2:$FA$455,"*no*", HCBSCompliance!$G$2:$G$455, "*Completed*") + COUNTIFS(HCBSCompliance!$D$2:$D$455, "063", HCBSCompliance!$FA$2:$FA$455,"*no*", HCBSCompliance!$G$2:$G$455, "*Completed*") + COUNTIFS(HCBSCompliance!$D$2:$D$455, "*475*", HCBSCompliance!$FA$2:$FA$455,"*no*", HCBSCompliance!$G$2:$G$455, "*Completed*") + COUNTIFS(HCBSCompliance!$D$2:$D$455, "*505*", HCBSCompliance!$FA$2:$FA$455,"*no*", HCBSCompliance!$G$2:$G$455, "*Completed*") + COUNTIFS(HCBSCompliance!$D$2:$D$455, "*510*", HCBSCompliance!$FA$2:$FA$455,"*no*", HCBSCompliance!$G$2:$G$455, "*Completed*") + COUNTIFS(HCBSCompliance!$D$2:$D$455, "*515*", HCBSCompliance!$FA$2:$FA$455,"*no*", HCBSCompliance!$G$2:$G$455, "*Completed*") + COUNTIFS(HCBSCompliance!$D$2:$D$455, "*855*", HCBSCompliance!$FA$2:$FA$455,"*no*", HCBSCompliance!$G$2:$G$455, "*Completed*") +COUNTIFS(HCBSCompliance!$D$2:$D$455, "028", HCBSCompliance!$FA$2:$FA$455,"*no*", HCBSCompliance!$G$2:$G$455, "*Submitted*") + COUNTIFS(HCBSCompliance!$D$2:$D$455, "055", HCBSCompliance!$FA$2:$FA$455,"*no*", HCBSCompliance!$G$2:$G$455, "*Submitted*") + COUNTIFS(HCBSCompliance!$D$2:$D$455, "063", HCBSCompliance!$FA$2:$FA$455,"*no*", HCBSCompliance!$G$2:$G$455, "*Submitted*") + COUNTIFS(HCBSCompliance!$D$2:$D$455, "*475*", HCBSCompliance!$FA$2:$FA$455,"*no*", HCBSCompliance!$G$2:$G$455, "*Submitted*") + COUNTIFS(HCBSCompliance!$D$2:$D$455, "*505*", HCBSCompliance!$FA$2:$FA$455,"*no*", HCBSCompliance!$G$2:$G$455, "*Submitted*") + COUNTIFS(HCBSCompliance!$D$2:$D$455, "*510*", HCBSCompliance!$FA$2:$FA$455,"*no*", HCBSCompliance!$G$2:$G$455, "*Submitted*") + COUNTIFS(HCBSCompliance!$D$2:$D$455, "*515*", HCBSCompliance!$FA$2:$FA$455,"*no*", HCBSCompliance!$G$2:$G$455, "*Submitted*") + COUNTIFS(HCBSCompliance!$D$2:$D$455, "*855*", HCBSCompliance!$FA$2:$FA$455,"*no*", HCBSCompliance!$G$2:$G$455, "*Submitted*") )+   (COUNTIFS(HCBSCompliance!$D$2:$D$455, "*950*", HCBSCompliance!$FA$2:$FA$455,"*no*", HCBSCompliance!$G$2:$G$455, "*Completed*") + COUNTIFS(HCBSCompliance!$D$2:$D$455, "*950*", HCBSCompliance!$FA$2:$FA$455,"*no*", HCBSCompliance!$G$2:$G$455, "*Submitted*") )+  (COUNTIFS(HCBSCompliance!$D$2:$D$455, "*954*", HCBSCompliance!$FA$2:$FA$455,"*no*", HCBSCompliance!$G$2:$G$455, "*Completed*") + COUNTIFS(HCBSCompliance!$D$2:$D$455, "*954*", HCBSCompliance!$FA$2:$FA$455,"*no*", HCBSCompliance!$G$2:$G$455, "*Submitted*") )) /  $C129</f>
        <v>0.62686567164179108</v>
      </c>
      <c r="F129" s="59">
        <f>((COUNTIFS( HCBSCompliance!$D$2:$D$455, "096", HCBSCompliance!$FA$2:$FA$455,"*yes*", HCBSCompliance!$G$2:$G$455, "*Completed*") + COUNTIFS( HCBSCompliance!$D$2:$D$455, "*113*", HCBSCompliance!$FA$2:$FA$455,"*yes*", HCBSCompliance!$G$2:$G$455, "*Completed*") + COUNTIFS( HCBSCompliance!$D$2:$D$455, "*904*", HCBSCompliance!$FA$2:$FA$455,"*yes*", HCBSCompliance!$G$2:$G$455, "*Completed*") + COUNTIFS( HCBSCompliance!$D$2:$D$455, "*905*", HCBSCompliance!$FA$2:$FA$455,"*yes*", HCBSCompliance!$G$2:$G$455, "*Completed*") + COUNTIFS( HCBSCompliance!$D$2:$D$455, "*915*", HCBSCompliance!$FA$2:$FA$455,"*yes*", HCBSCompliance!$G$2:$G$455, "*Completed*") + COUNTIFS( HCBSCompliance!$D$2:$D$455, "*910*", HCBSCompliance!$FA$2:$FA$455,"*yes*", HCBSCompliance!$G$2:$G$455, "*Completed*") + COUNTIFS( HCBSCompliance!$D$2:$D$455, "*920*", HCBSCompliance!$FA$2:$FA$455,"*yes*", HCBSCompliance!$G$2:$G$455, "*Completed*") + COUNTIFS( HCBSCompliance!$D$2:$D$455, "096", HCBSCompliance!$FA$2:$FA$455,"*yes*", HCBSCompliance!$G$2:$G$455, "*Submitted*") + COUNTIFS( HCBSCompliance!$D$2:$D$455, "*113*", HCBSCompliance!$FA$2:$FA$455,"*yes*", HCBSCompliance!$G$2:$G$455, "*Submitted*") + COUNTIFS( HCBSCompliance!$D$2:$D$455, "*904*", HCBSCompliance!$FA$2:$FA$455,"*yes*", HCBSCompliance!$G$2:$G$455, "*Submitted*") + COUNTIFS( HCBSCompliance!$D$2:$D$455, "*905*", HCBSCompliance!$FA$2:$FA$455,"*yes*", HCBSCompliance!$G$2:$G$455, "*Submitted*") + COUNTIFS( HCBSCompliance!$D$2:$D$455, "*915*", HCBSCompliance!$FA$2:$FA$455,"*yes*", HCBSCompliance!$G$2:$G$455, "*Submitted*") + COUNTIFS( HCBSCompliance!$D$2:$D$455, "*910*", HCBSCompliance!$FA$2:$FA$455,"*yes*", HCBSCompliance!$G$2:$G$455, "*Submitted*") + COUNTIFS( HCBSCompliance!$D$2:$D$455, "*920*", HCBSCompliance!$FA$2:$FA$455,"*yes*", HCBSCompliance!$G$2:$G$455, "*Submitted*")) +   (COUNTIFS(HCBSCompliance!$D$2:$D$455, "028", HCBSCompliance!$FA$2:$FA$455,"*yes*", HCBSCompliance!$G$2:$G$455, "*Completed*") + COUNTIFS(HCBSCompliance!$D$2:$D$455, "055", HCBSCompliance!$FA$2:$FA$455,"*yes*", HCBSCompliance!$G$2:$G$455, "*Completed*") + COUNTIFS(HCBSCompliance!$D$2:$D$455, "063", HCBSCompliance!$FA$2:$FA$455,"*yes*", HCBSCompliance!$G$2:$G$455, "*Completed*") + COUNTIFS(HCBSCompliance!$D$2:$D$455, "*475*", HCBSCompliance!$FA$2:$FA$455,"*yes*", HCBSCompliance!$G$2:$G$455, "*Completed*") + COUNTIFS(HCBSCompliance!$D$2:$D$455, "*505*", HCBSCompliance!$FA$2:$FA$455,"*yes*", HCBSCompliance!$G$2:$G$455, "*Completed*") + COUNTIFS(HCBSCompliance!$D$2:$D$455, "*510*", HCBSCompliance!$FA$2:$FA$455,"*yes*", HCBSCompliance!$G$2:$G$455, "*Completed*") + COUNTIFS(HCBSCompliance!$D$2:$D$455, "*515*", HCBSCompliance!$FA$2:$FA$455,"*yes*", HCBSCompliance!$G$2:$G$455, "*Completed*") + COUNTIFS(HCBSCompliance!$D$2:$D$455, "*855*", HCBSCompliance!$FA$2:$FA$455,"*yes*", HCBSCompliance!$G$2:$G$455, "*Completed*") +COUNTIFS(HCBSCompliance!$D$2:$D$455, "028", HCBSCompliance!$FA$2:$FA$455,"*yes*", HCBSCompliance!$G$2:$G$455, "*Submitted*") + COUNTIFS(HCBSCompliance!$D$2:$D$455, "055", HCBSCompliance!$FA$2:$FA$455,"*yes*", HCBSCompliance!$G$2:$G$455, "*Submitted*") + COUNTIFS(HCBSCompliance!$D$2:$D$455, "063", HCBSCompliance!$FA$2:$FA$455,"*yes*", HCBSCompliance!$G$2:$G$455, "*Submitted*") + COUNTIFS(HCBSCompliance!$D$2:$D$455, "*475*", HCBSCompliance!$FA$2:$FA$455,"*yes*", HCBSCompliance!$G$2:$G$455, "*Submitted*") + COUNTIFS(HCBSCompliance!$D$2:$D$455, "*505*", HCBSCompliance!$FA$2:$FA$455,"*yes*", HCBSCompliance!$G$2:$G$455, "*Submitted*") + COUNTIFS(HCBSCompliance!$D$2:$D$455, "*510*", HCBSCompliance!$FA$2:$FA$455,"*yes*", HCBSCompliance!$G$2:$G$455, "*Submitted*") + COUNTIFS(HCBSCompliance!$D$2:$D$455, "*515*", HCBSCompliance!$FA$2:$FA$455,"*yes*", HCBSCompliance!$G$2:$G$455, "*Submitted*") + COUNTIFS(HCBSCompliance!$D$2:$D$455, "*855*", HCBSCompliance!$FA$2:$FA$455,"*yes*", HCBSCompliance!$G$2:$G$455, "*Submitted*") )+   (COUNTIFS(HCBSCompliance!$D$2:$D$455, "*950*", HCBSCompliance!$FA$2:$FA$455,"*yes*", HCBSCompliance!$G$2:$G$455, "*Completed*") + COUNTIFS(HCBSCompliance!$D$2:$D$455, "*950*", HCBSCompliance!$FA$2:$FA$455,"*yes*", HCBSCompliance!$G$2:$G$455, "*Submitted*") )+  (COUNTIFS(HCBSCompliance!$D$2:$D$455, "*954*", HCBSCompliance!$FA$2:$FA$455,"*yes*", HCBSCompliance!$G$2:$G$455, "*Completed*") + COUNTIFS(HCBSCompliance!$D$2:$D$455, "*954*", HCBSCompliance!$FA$2:$FA$455,"*yes*", HCBSCompliance!$G$2:$G$455, "*Submitted*") )) /  $C129</f>
        <v>0.37313432835820898</v>
      </c>
      <c r="G129" s="60">
        <f>((COUNTIFS(HCBSCompliance!$D$2:$D$455,  "096",  HCBSCompliance!$G$2:$G$455, "*Completed*", HCBSCompliance!$FE$2:$FE$455, "TRUE") + COUNTIFS(HCBSCompliance!$D$2:$D$455,  "*113*", HCBSCompliance!$G$2:$G$455, "*Completed*", HCBSCompliance!$FE$2:$FE$455, "TRUE") + COUNTIFS(HCBSCompliance!$D$2:$D$455,  "*904*",  HCBSCompliance!$G$2:$G$455, "*Completed*", HCBSCompliance!$FE$2:$FE$455, "TRUE") + COUNTIFS(HCBSCompliance!$D$2:$D$455,  "*905*",  HCBSCompliance!$G$2:$G$455, "*Completed*", HCBSCompliance!$FE$2:$FE$455, "TRUE") + COUNTIFS(HCBSCompliance!$D$2:$D$455,  "*915*",  HCBSCompliance!$G$2:$G$455, "*Completed*", HCBSCompliance!$FE$2:$FE$455, "TRUE") + COUNTIFS(HCBSCompliance!$D$2:$D$455,  "*910*", HCBSCompliance!$G$2:$G$455, "*Completed*", HCBSCompliance!$FE$2:$FE$455, "TRUE") + COUNTIFS(HCBSCompliance!$D$2:$D$455,  "*920*",  HCBSCompliance!$G$2:$G$455, "*Completed*", HCBSCompliance!$FE$2:$FE$455, "TRUE") + COUNTIFS(HCBSCompliance!$D$2:$D$455,  "096",  HCBSCompliance!$G$2:$G$455, "*Submitted*", HCBSCompliance!$FE$2:$FE$455, "TRUE") + COUNTIFS(HCBSCompliance!$D$2:$D$455,  "*113*", HCBSCompliance!$G$2:$G$455, "*Submitted*", HCBSCompliance!$FE$2:$FE$455, "TRUE") + COUNTIFS(HCBSCompliance!$D$2:$D$455,  "*904*",  HCBSCompliance!$G$2:$G$455, "*Submitted*", HCBSCompliance!$FE$2:$FE$455, "TRUE") + COUNTIFS(HCBSCompliance!$D$2:$D$455,  "*905*",  HCBSCompliance!$G$2:$G$455, "*Submitted*", HCBSCompliance!$FE$2:$FE$455, "TRUE") + COUNTIFS(HCBSCompliance!$D$2:$D$455,  "*915*",  HCBSCompliance!$G$2:$G$455, "*Submitted*", HCBSCompliance!$FE$2:$FE$455, "TRUE") + COUNTIFS(HCBSCompliance!$D$2:$D$455,  "*910*",  HCBSCompliance!$G$2:$G$455, "*Submitted*", HCBSCompliance!$FE$2:$FE$455, "TRUE") + COUNTIFS(HCBSCompliance!$D$2:$D$455,  "*920*", HCBSCompliance!$G$2:$G$455, "*Submitted*", HCBSCompliance!$FE$2:$FE$455, "TRUE"))+  (COUNTIFS(HCBSCompliance!$D$2:$D$455,  "028", HCBSCompliance!$G$2:$G$455, "*Completed*", HCBSCompliance!$FE$2:$FE$455, "TRUE") + COUNTIFS(HCBSCompliance!$D$2:$D$455,  "055", HCBSCompliance!$G$2:$G$455, "*Completed*", HCBSCompliance!$FE$2:$FE$455, "TRUE") + COUNTIFS(HCBSCompliance!$D$2:$D$455,  "063", HCBSCompliance!$G$2:$G$455, "*Completed*", HCBSCompliance!$FE$2:$FE$455, "TRUE") + COUNTIFS(HCBSCompliance!$D$2:$D$455,  "*475*", HCBSCompliance!$G$2:$G$455, "*Completed*", HCBSCompliance!$FE$2:$FE$455, "TRUE") + COUNTIFS(HCBSCompliance!$D$2:$D$455,  "*505*", HCBSCompliance!$G$2:$G$455, "*Completed*", HCBSCompliance!$FE$2:$FE$455, "TRUE") + COUNTIFS(HCBSCompliance!$D$2:$D$455,  "*510*", HCBSCompliance!$G$2:$G$455, "*Completed*", HCBSCompliance!$FE$2:$FE$455, "TRUE") + COUNTIFS(HCBSCompliance!$D$2:$D$455,  "*515*", HCBSCompliance!$G$2:$G$455, "*Completed*", HCBSCompliance!$FE$2:$FE$455, "TRUE") + COUNTIFS(HCBSCompliance!$D$2:$D$455,  "*855*", HCBSCompliance!$G$2:$G$455, "*Submitted*", HCBSCompliance!$FE$2:$FE$455, "TRUE") +COUNTIFS(HCBSCompliance!$D$2:$D$455,  "028", HCBSCompliance!$G$2:$G$455, "*Submitted*", HCBSCompliance!$FE$2:$FE$455, "TRUE") + COUNTIFS(HCBSCompliance!$D$2:$D$455,  "055", HCBSCompliance!$G$2:$G$455, "*Submitted*", HCBSCompliance!$FE$2:$FE$455, "TRUE") + COUNTIFS(HCBSCompliance!$D$2:$D$455,  "063", HCBSCompliance!$G$2:$G$455, "*Submitted*", HCBSCompliance!$FE$2:$FE$455, "TRUE") + COUNTIFS(HCBSCompliance!$D$2:$D$455,  "*475*", HCBSCompliance!$G$2:$G$455, "*Submitted*", HCBSCompliance!$FE$2:$FE$455, "TRUE") + COUNTIFS(HCBSCompliance!$D$2:$D$455,  "*505*", HCBSCompliance!$G$2:$G$455, "*Submitted*", HCBSCompliance!$FE$2:$FE$455, "TRUE") + COUNTIFS(HCBSCompliance!$D$2:$D$455,  "*510*", HCBSCompliance!$G$2:$G$455, "*Submitted*", HCBSCompliance!$FE$2:$FE$455, "TRUE") + COUNTIFS(HCBSCompliance!$D$2:$D$455,  "*515*", HCBSCompliance!$G$2:$G$455, "*Submitted*", HCBSCompliance!$FE$2:$FE$455, "TRUE") + COUNTIFS(HCBSCompliance!$D$2:$D$455,  "*855*", HCBSCompliance!$G$2:$G$455, "*Submitted*", HCBSCompliance!$FE$2:$FE$455, "TRUE"))+  (COUNTIFS(HCBSCompliance!$D$2:$D$455,  "*950*", HCBSCompliance!$G$2:$G$455, "*Completed*", HCBSCompliance!$FE$2:$FE$455, "TRUE") + COUNTIFS(HCBSCompliance!$D$2:$D$455,  "*950*", HCBSCompliance!$G$2:$G$455, "*Submitted*", HCBSCompliance!$FE$2:$FE$455, "TRUE"))+  (COUNTIFS(HCBSCompliance!$D$2:$D$455,  "*954*", HCBSCompliance!$G$2:$G$455, "*Completed*", HCBSCompliance!$FE$2:$FE$455, "TRUE") + COUNTIFS(HCBSCompliance!$D$2:$D$455,  "*954*", HCBSCompliance!$G$2:$G$455, "*Submitted*", HCBSCompliance!$FE$2:$FE$455, "TRUE")))    /  $C129</f>
        <v>8.7064676616915429E-2</v>
      </c>
      <c r="H129" s="89"/>
    </row>
  </sheetData>
  <sheetProtection algorithmName="SHA-512" hashValue="tyt2pwZkPv8wWswLYrgIkCiIkZ75pNDEXy1VYZTPqTZNrCesleyry7umQHerYB/ny14QeqqlMMMK4C7FKp8hTw==" saltValue="xTb+iTXLouWTnK0Ess5/aw==" spinCount="100000" sheet="1" objects="1" scenarios="1"/>
  <pageMargins left="0.78749999999999998" right="0.78749999999999998" top="1.05277777777778" bottom="1.05277777777778" header="0.78749999999999998" footer="0.78749999999999998"/>
  <pageSetup firstPageNumber="0" orientation="portrait" horizontalDpi="300" verticalDpi="300" r:id="rId1"/>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A28A-8783-477A-B3D5-B1131745B5E6}">
  <sheetPr codeName="Sheet6"/>
  <dimension ref="A1:FE455"/>
  <sheetViews>
    <sheetView workbookViewId="0">
      <selection activeCell="M33" sqref="M33"/>
    </sheetView>
  </sheetViews>
  <sheetFormatPr defaultColWidth="10.7109375" defaultRowHeight="15" x14ac:dyDescent="0.25"/>
  <cols>
    <col min="3" max="3" width="10.7109375" style="92"/>
    <col min="4" max="4" width="10.7109375" style="91"/>
    <col min="5" max="6" width="0" hidden="1" customWidth="1"/>
    <col min="7" max="7" width="10.7109375" style="86"/>
    <col min="8" max="8" width="0" hidden="1" customWidth="1"/>
    <col min="10" max="11" width="10.7109375" customWidth="1"/>
    <col min="12" max="12" width="10.7109375" hidden="1" customWidth="1"/>
    <col min="13" max="15" width="10.7109375" customWidth="1"/>
    <col min="16" max="20" width="10.7109375" hidden="1" customWidth="1"/>
    <col min="21" max="21" width="10.7109375" style="97" customWidth="1"/>
    <col min="22" max="30" width="10.7109375" hidden="1" customWidth="1"/>
    <col min="32" max="32" width="0" hidden="1" customWidth="1"/>
    <col min="34" max="34" width="0" hidden="1" customWidth="1"/>
    <col min="36" max="36" width="0" hidden="1" customWidth="1"/>
    <col min="38" max="38" width="0" hidden="1" customWidth="1"/>
    <col min="40" max="54" width="0" hidden="1" customWidth="1"/>
    <col min="56" max="60" width="0" hidden="1" customWidth="1"/>
    <col min="62" max="88" width="0" hidden="1" customWidth="1"/>
    <col min="90" max="102" width="0" hidden="1" customWidth="1"/>
    <col min="104" max="112" width="0" hidden="1" customWidth="1"/>
    <col min="114" max="120" width="0" hidden="1" customWidth="1"/>
    <col min="122" max="132" width="0" hidden="1" customWidth="1"/>
    <col min="134" max="142" width="0" hidden="1" customWidth="1"/>
    <col min="144" max="148" width="0" hidden="1" customWidth="1"/>
    <col min="150" max="154" width="0" hidden="1" customWidth="1"/>
    <col min="156" max="156" width="0" hidden="1" customWidth="1"/>
    <col min="158" max="159" width="0" hidden="1" customWidth="1"/>
    <col min="160" max="160" width="10.7109375" hidden="1" customWidth="1"/>
  </cols>
  <sheetData>
    <row r="1" spans="1:161" x14ac:dyDescent="0.25">
      <c r="A1" t="s">
        <v>6482</v>
      </c>
      <c r="B1" t="s">
        <v>6071</v>
      </c>
      <c r="C1" s="92" t="s">
        <v>6072</v>
      </c>
      <c r="D1" s="91" t="s">
        <v>6053</v>
      </c>
      <c r="E1" t="s">
        <v>44</v>
      </c>
      <c r="F1" t="s">
        <v>45</v>
      </c>
      <c r="G1" s="86" t="s">
        <v>46</v>
      </c>
      <c r="H1" t="s">
        <v>47</v>
      </c>
      <c r="I1" t="s">
        <v>6073</v>
      </c>
      <c r="J1" t="s">
        <v>6741</v>
      </c>
      <c r="K1" t="s">
        <v>6742</v>
      </c>
      <c r="L1" t="s">
        <v>48</v>
      </c>
      <c r="M1" t="s">
        <v>6507</v>
      </c>
      <c r="N1" t="s">
        <v>6740</v>
      </c>
      <c r="O1" t="s">
        <v>6563</v>
      </c>
      <c r="P1" t="s">
        <v>49</v>
      </c>
      <c r="Q1" t="s">
        <v>50</v>
      </c>
      <c r="R1" t="s">
        <v>51</v>
      </c>
      <c r="S1" t="s">
        <v>52</v>
      </c>
      <c r="T1" t="s">
        <v>53</v>
      </c>
      <c r="U1" s="97" t="s">
        <v>6743</v>
      </c>
      <c r="V1" t="s">
        <v>54</v>
      </c>
      <c r="W1" t="s">
        <v>55</v>
      </c>
      <c r="X1" t="s">
        <v>56</v>
      </c>
      <c r="Y1" t="s">
        <v>57</v>
      </c>
      <c r="Z1" t="s">
        <v>58</v>
      </c>
      <c r="AA1" t="s">
        <v>59</v>
      </c>
      <c r="AB1" t="s">
        <v>60</v>
      </c>
      <c r="AC1" t="s">
        <v>61</v>
      </c>
      <c r="AD1" t="s">
        <v>62</v>
      </c>
      <c r="AE1" t="s">
        <v>6488</v>
      </c>
      <c r="AF1" t="s">
        <v>63</v>
      </c>
      <c r="AG1" t="s">
        <v>6489</v>
      </c>
      <c r="AH1" t="s">
        <v>64</v>
      </c>
      <c r="AI1" t="s">
        <v>6490</v>
      </c>
      <c r="AJ1" t="s">
        <v>65</v>
      </c>
      <c r="AK1" t="s">
        <v>6491</v>
      </c>
      <c r="AL1" t="s">
        <v>66</v>
      </c>
      <c r="AM1" t="s">
        <v>6492</v>
      </c>
      <c r="AN1" t="s">
        <v>67</v>
      </c>
      <c r="AO1" t="s">
        <v>68</v>
      </c>
      <c r="AP1" t="s">
        <v>69</v>
      </c>
      <c r="AQ1" t="s">
        <v>70</v>
      </c>
      <c r="AR1" t="s">
        <v>71</v>
      </c>
      <c r="AS1" t="s">
        <v>72</v>
      </c>
      <c r="AT1" t="s">
        <v>73</v>
      </c>
      <c r="AU1" t="s">
        <v>74</v>
      </c>
      <c r="AV1" t="s">
        <v>75</v>
      </c>
      <c r="AW1" t="s">
        <v>76</v>
      </c>
      <c r="AX1" t="s">
        <v>77</v>
      </c>
      <c r="AY1" t="s">
        <v>78</v>
      </c>
      <c r="AZ1" t="s">
        <v>79</v>
      </c>
      <c r="BA1" t="s">
        <v>80</v>
      </c>
      <c r="BB1" t="s">
        <v>81</v>
      </c>
      <c r="BC1" t="s">
        <v>6493</v>
      </c>
      <c r="BD1" t="s">
        <v>82</v>
      </c>
      <c r="BE1" t="s">
        <v>83</v>
      </c>
      <c r="BF1" t="s">
        <v>84</v>
      </c>
      <c r="BG1" t="s">
        <v>85</v>
      </c>
      <c r="BH1" t="s">
        <v>86</v>
      </c>
      <c r="BI1" t="s">
        <v>6494</v>
      </c>
      <c r="BJ1" t="s">
        <v>87</v>
      </c>
      <c r="BK1" t="s">
        <v>88</v>
      </c>
      <c r="BL1" t="s">
        <v>89</v>
      </c>
      <c r="BM1" t="s">
        <v>90</v>
      </c>
      <c r="BN1" t="s">
        <v>91</v>
      </c>
      <c r="BO1" t="s">
        <v>92</v>
      </c>
      <c r="BP1" t="s">
        <v>93</v>
      </c>
      <c r="BQ1" t="s">
        <v>94</v>
      </c>
      <c r="BR1" t="s">
        <v>95</v>
      </c>
      <c r="BS1" t="s">
        <v>96</v>
      </c>
      <c r="BT1" t="s">
        <v>97</v>
      </c>
      <c r="BU1" t="s">
        <v>98</v>
      </c>
      <c r="BV1" t="s">
        <v>99</v>
      </c>
      <c r="BW1" t="s">
        <v>100</v>
      </c>
      <c r="BX1" t="s">
        <v>101</v>
      </c>
      <c r="BY1" t="s">
        <v>102</v>
      </c>
      <c r="BZ1" t="s">
        <v>103</v>
      </c>
      <c r="CA1" t="s">
        <v>104</v>
      </c>
      <c r="CB1" t="s">
        <v>105</v>
      </c>
      <c r="CC1" t="s">
        <v>106</v>
      </c>
      <c r="CD1" t="s">
        <v>107</v>
      </c>
      <c r="CE1" t="s">
        <v>108</v>
      </c>
      <c r="CF1" t="s">
        <v>109</v>
      </c>
      <c r="CG1" t="s">
        <v>110</v>
      </c>
      <c r="CH1" t="s">
        <v>111</v>
      </c>
      <c r="CI1" t="s">
        <v>112</v>
      </c>
      <c r="CJ1" t="s">
        <v>113</v>
      </c>
      <c r="CK1" t="s">
        <v>6495</v>
      </c>
      <c r="CL1" t="s">
        <v>114</v>
      </c>
      <c r="CM1" t="s">
        <v>115</v>
      </c>
      <c r="CN1" t="s">
        <v>116</v>
      </c>
      <c r="CO1" t="s">
        <v>117</v>
      </c>
      <c r="CP1" t="s">
        <v>118</v>
      </c>
      <c r="CQ1" t="s">
        <v>119</v>
      </c>
      <c r="CR1" t="s">
        <v>120</v>
      </c>
      <c r="CS1" t="s">
        <v>121</v>
      </c>
      <c r="CT1" t="s">
        <v>122</v>
      </c>
      <c r="CU1" t="s">
        <v>123</v>
      </c>
      <c r="CV1" t="s">
        <v>124</v>
      </c>
      <c r="CW1" t="s">
        <v>125</v>
      </c>
      <c r="CX1" t="s">
        <v>126</v>
      </c>
      <c r="CY1" t="s">
        <v>6496</v>
      </c>
      <c r="CZ1" t="s">
        <v>127</v>
      </c>
      <c r="DA1" t="s">
        <v>128</v>
      </c>
      <c r="DB1" t="s">
        <v>129</v>
      </c>
      <c r="DC1" t="s">
        <v>130</v>
      </c>
      <c r="DD1" t="s">
        <v>131</v>
      </c>
      <c r="DE1" t="s">
        <v>132</v>
      </c>
      <c r="DF1" t="s">
        <v>133</v>
      </c>
      <c r="DG1" t="s">
        <v>134</v>
      </c>
      <c r="DH1" t="s">
        <v>135</v>
      </c>
      <c r="DI1" t="s">
        <v>6497</v>
      </c>
      <c r="DJ1" t="s">
        <v>136</v>
      </c>
      <c r="DK1" t="s">
        <v>137</v>
      </c>
      <c r="DL1" t="s">
        <v>138</v>
      </c>
      <c r="DM1" t="s">
        <v>139</v>
      </c>
      <c r="DN1" t="s">
        <v>140</v>
      </c>
      <c r="DO1" t="s">
        <v>141</v>
      </c>
      <c r="DP1" t="s">
        <v>142</v>
      </c>
      <c r="DQ1" t="s">
        <v>6498</v>
      </c>
      <c r="DR1" t="s">
        <v>143</v>
      </c>
      <c r="DS1" t="s">
        <v>144</v>
      </c>
      <c r="DT1" t="s">
        <v>145</v>
      </c>
      <c r="DU1" t="s">
        <v>146</v>
      </c>
      <c r="DV1" t="s">
        <v>147</v>
      </c>
      <c r="DW1" t="s">
        <v>148</v>
      </c>
      <c r="DX1" t="s">
        <v>149</v>
      </c>
      <c r="DY1" t="s">
        <v>150</v>
      </c>
      <c r="DZ1" t="s">
        <v>151</v>
      </c>
      <c r="EA1" t="s">
        <v>152</v>
      </c>
      <c r="EB1" t="s">
        <v>153</v>
      </c>
      <c r="EC1" t="s">
        <v>6499</v>
      </c>
      <c r="ED1" t="s">
        <v>154</v>
      </c>
      <c r="EE1" t="s">
        <v>155</v>
      </c>
      <c r="EF1" t="s">
        <v>156</v>
      </c>
      <c r="EG1" t="s">
        <v>157</v>
      </c>
      <c r="EH1" t="s">
        <v>158</v>
      </c>
      <c r="EI1" t="s">
        <v>159</v>
      </c>
      <c r="EJ1" t="s">
        <v>160</v>
      </c>
      <c r="EK1" t="s">
        <v>161</v>
      </c>
      <c r="EL1" t="s">
        <v>162</v>
      </c>
      <c r="EM1" t="s">
        <v>6500</v>
      </c>
      <c r="EN1" t="s">
        <v>163</v>
      </c>
      <c r="EO1" t="s">
        <v>164</v>
      </c>
      <c r="EP1" t="s">
        <v>165</v>
      </c>
      <c r="EQ1" t="s">
        <v>166</v>
      </c>
      <c r="ER1" t="s">
        <v>167</v>
      </c>
      <c r="ES1" t="s">
        <v>6501</v>
      </c>
      <c r="ET1" t="s">
        <v>168</v>
      </c>
      <c r="EU1" t="s">
        <v>169</v>
      </c>
      <c r="EV1" t="s">
        <v>170</v>
      </c>
      <c r="EW1" t="s">
        <v>171</v>
      </c>
      <c r="EX1" t="s">
        <v>172</v>
      </c>
      <c r="EY1" t="s">
        <v>6502</v>
      </c>
      <c r="EZ1" t="s">
        <v>173</v>
      </c>
      <c r="FA1" t="s">
        <v>6503</v>
      </c>
      <c r="FB1" t="s">
        <v>174</v>
      </c>
      <c r="FC1" t="s">
        <v>6505</v>
      </c>
      <c r="FD1" t="s">
        <v>6504</v>
      </c>
      <c r="FE1" t="s">
        <v>6506</v>
      </c>
    </row>
    <row r="2" spans="1:161" x14ac:dyDescent="0.25">
      <c r="A2">
        <v>2287</v>
      </c>
      <c r="B2" t="s">
        <v>6094</v>
      </c>
      <c r="C2" s="90" t="s">
        <v>731</v>
      </c>
      <c r="D2" s="91" t="s">
        <v>175</v>
      </c>
      <c r="E2">
        <v>0</v>
      </c>
      <c r="F2">
        <v>89</v>
      </c>
      <c r="G2" s="90" t="s">
        <v>187</v>
      </c>
      <c r="H2">
        <v>1</v>
      </c>
      <c r="I2" s="85" t="s">
        <v>213</v>
      </c>
      <c r="J2" s="85" t="s">
        <v>613</v>
      </c>
      <c r="K2" s="85" t="s">
        <v>736</v>
      </c>
      <c r="L2" s="85" t="s">
        <v>731</v>
      </c>
      <c r="M2" s="85" t="s">
        <v>737</v>
      </c>
      <c r="N2" s="85" t="s">
        <v>738</v>
      </c>
      <c r="O2" s="85" t="s">
        <v>739</v>
      </c>
      <c r="P2" s="85" t="s">
        <v>213</v>
      </c>
      <c r="Q2" s="85" t="s">
        <v>272</v>
      </c>
      <c r="R2" s="85"/>
      <c r="S2" s="85"/>
      <c r="T2" s="85" t="s">
        <v>218</v>
      </c>
      <c r="U2" s="97">
        <v>33</v>
      </c>
      <c r="V2" s="85" t="s">
        <v>179</v>
      </c>
      <c r="W2" s="85" t="s">
        <v>258</v>
      </c>
      <c r="X2" s="85" t="s">
        <v>740</v>
      </c>
      <c r="Y2">
        <v>40</v>
      </c>
      <c r="Z2" s="85" t="s">
        <v>181</v>
      </c>
      <c r="AA2" s="85" t="s">
        <v>258</v>
      </c>
      <c r="AB2" s="85" t="s">
        <v>180</v>
      </c>
      <c r="AC2" s="85" t="s">
        <v>179</v>
      </c>
      <c r="AD2" s="85" t="s">
        <v>179</v>
      </c>
      <c r="AE2" s="85" t="s">
        <v>181</v>
      </c>
      <c r="AF2" s="85"/>
      <c r="AG2" s="85" t="s">
        <v>181</v>
      </c>
      <c r="AH2" s="85"/>
      <c r="AI2" s="85" t="s">
        <v>181</v>
      </c>
      <c r="AJ2" s="85"/>
      <c r="AK2" s="85" t="s">
        <v>181</v>
      </c>
      <c r="AL2" s="85"/>
      <c r="AM2" s="85" t="s">
        <v>181</v>
      </c>
      <c r="AN2" s="85"/>
      <c r="AO2" s="85" t="s">
        <v>181</v>
      </c>
      <c r="AP2" s="85"/>
      <c r="AQ2" s="85" t="s">
        <v>179</v>
      </c>
      <c r="AR2" s="85" t="s">
        <v>741</v>
      </c>
      <c r="AS2" s="85" t="s">
        <v>179</v>
      </c>
      <c r="AT2" s="85"/>
      <c r="AU2" s="85" t="s">
        <v>179</v>
      </c>
      <c r="AV2" s="85"/>
      <c r="AW2" s="85" t="s">
        <v>179</v>
      </c>
      <c r="AX2" s="85"/>
      <c r="AY2" s="85" t="s">
        <v>179</v>
      </c>
      <c r="AZ2" s="85" t="s">
        <v>742</v>
      </c>
      <c r="BA2" s="85" t="s">
        <v>179</v>
      </c>
      <c r="BB2" s="85"/>
      <c r="BC2" s="85" t="s">
        <v>179</v>
      </c>
      <c r="BD2" s="85" t="s">
        <v>743</v>
      </c>
      <c r="BE2" s="85" t="s">
        <v>179</v>
      </c>
      <c r="BF2" s="85"/>
      <c r="BG2" s="85" t="s">
        <v>179</v>
      </c>
      <c r="BH2" s="85" t="s">
        <v>626</v>
      </c>
      <c r="BI2" s="85" t="s">
        <v>203</v>
      </c>
      <c r="BJ2" s="85" t="s">
        <v>627</v>
      </c>
      <c r="BK2" s="85" t="s">
        <v>179</v>
      </c>
      <c r="BL2" s="85" t="s">
        <v>628</v>
      </c>
      <c r="BM2" s="85" t="s">
        <v>179</v>
      </c>
      <c r="BN2" s="85" t="s">
        <v>629</v>
      </c>
      <c r="BO2" s="85" t="s">
        <v>179</v>
      </c>
      <c r="BP2" s="85" t="s">
        <v>630</v>
      </c>
      <c r="BQ2" s="85" t="s">
        <v>179</v>
      </c>
      <c r="BR2" s="85" t="s">
        <v>631</v>
      </c>
      <c r="BS2" s="85" t="s">
        <v>179</v>
      </c>
      <c r="BT2" s="85" t="s">
        <v>632</v>
      </c>
      <c r="BU2" s="85" t="s">
        <v>179</v>
      </c>
      <c r="BV2" s="85" t="s">
        <v>633</v>
      </c>
      <c r="BW2" s="85" t="s">
        <v>179</v>
      </c>
      <c r="BX2" s="85" t="s">
        <v>634</v>
      </c>
      <c r="BY2" s="85" t="s">
        <v>179</v>
      </c>
      <c r="BZ2" s="85" t="s">
        <v>635</v>
      </c>
      <c r="CA2" s="85" t="s">
        <v>179</v>
      </c>
      <c r="CB2" s="85" t="s">
        <v>636</v>
      </c>
      <c r="CC2" s="85" t="s">
        <v>179</v>
      </c>
      <c r="CD2" s="85" t="s">
        <v>637</v>
      </c>
      <c r="CE2" s="85" t="s">
        <v>181</v>
      </c>
      <c r="CF2" s="85"/>
      <c r="CG2" s="85" t="s">
        <v>181</v>
      </c>
      <c r="CH2" s="85"/>
      <c r="CI2" s="85" t="s">
        <v>181</v>
      </c>
      <c r="CJ2" s="85"/>
      <c r="CK2" s="85" t="s">
        <v>179</v>
      </c>
      <c r="CL2" s="85" t="s">
        <v>638</v>
      </c>
      <c r="CM2" s="85" t="s">
        <v>179</v>
      </c>
      <c r="CN2" s="85" t="s">
        <v>639</v>
      </c>
      <c r="CO2" s="85" t="s">
        <v>179</v>
      </c>
      <c r="CP2" s="85" t="s">
        <v>640</v>
      </c>
      <c r="CQ2" s="85" t="s">
        <v>179</v>
      </c>
      <c r="CR2" s="85" t="s">
        <v>641</v>
      </c>
      <c r="CS2" s="85" t="s">
        <v>179</v>
      </c>
      <c r="CT2" s="85" t="s">
        <v>642</v>
      </c>
      <c r="CU2" s="85" t="s">
        <v>179</v>
      </c>
      <c r="CV2" s="85" t="s">
        <v>643</v>
      </c>
      <c r="CW2" s="85" t="s">
        <v>179</v>
      </c>
      <c r="CX2" s="85" t="s">
        <v>644</v>
      </c>
      <c r="CY2" s="85" t="s">
        <v>179</v>
      </c>
      <c r="CZ2" s="85" t="s">
        <v>645</v>
      </c>
      <c r="DA2" s="85" t="s">
        <v>179</v>
      </c>
      <c r="DB2" s="85" t="s">
        <v>744</v>
      </c>
      <c r="DC2" s="85" t="s">
        <v>179</v>
      </c>
      <c r="DD2" s="85" t="s">
        <v>745</v>
      </c>
      <c r="DE2" s="85" t="s">
        <v>179</v>
      </c>
      <c r="DF2" s="85" t="s">
        <v>746</v>
      </c>
      <c r="DG2" s="85" t="s">
        <v>209</v>
      </c>
      <c r="DH2" s="85"/>
      <c r="DI2" s="85" t="s">
        <v>179</v>
      </c>
      <c r="DJ2" s="85" t="s">
        <v>747</v>
      </c>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t="s">
        <v>179</v>
      </c>
      <c r="FB2" s="85"/>
      <c r="FC2" s="85" t="s">
        <v>179</v>
      </c>
      <c r="FD2" s="85" t="s">
        <v>182</v>
      </c>
      <c r="FE2" t="b">
        <v>0</v>
      </c>
    </row>
    <row r="3" spans="1:161" x14ac:dyDescent="0.25">
      <c r="A3">
        <v>2288</v>
      </c>
      <c r="B3" t="s">
        <v>6094</v>
      </c>
      <c r="C3" s="90" t="s">
        <v>731</v>
      </c>
      <c r="D3" s="91" t="s">
        <v>257</v>
      </c>
      <c r="E3">
        <v>0</v>
      </c>
      <c r="F3">
        <v>89</v>
      </c>
      <c r="G3" s="90" t="s">
        <v>187</v>
      </c>
      <c r="H3">
        <v>1</v>
      </c>
      <c r="I3" s="85" t="s">
        <v>213</v>
      </c>
      <c r="J3" s="85" t="s">
        <v>613</v>
      </c>
      <c r="K3" s="85" t="s">
        <v>732</v>
      </c>
      <c r="L3" s="85" t="s">
        <v>731</v>
      </c>
      <c r="M3" s="85" t="s">
        <v>733</v>
      </c>
      <c r="N3" s="85" t="s">
        <v>734</v>
      </c>
      <c r="O3" s="85" t="s">
        <v>735</v>
      </c>
      <c r="P3" s="85" t="s">
        <v>213</v>
      </c>
      <c r="Q3" s="85" t="s">
        <v>257</v>
      </c>
      <c r="R3" s="85"/>
      <c r="S3" s="85"/>
      <c r="T3" s="85" t="s">
        <v>218</v>
      </c>
      <c r="U3" s="97">
        <v>45</v>
      </c>
      <c r="V3" s="85" t="s">
        <v>179</v>
      </c>
      <c r="W3" s="85" t="s">
        <v>186</v>
      </c>
      <c r="X3" s="85" t="s">
        <v>618</v>
      </c>
      <c r="Y3">
        <v>20</v>
      </c>
      <c r="Z3" s="85" t="s">
        <v>181</v>
      </c>
      <c r="AA3" s="85"/>
      <c r="AB3" s="85" t="s">
        <v>181</v>
      </c>
      <c r="AC3" s="85" t="s">
        <v>179</v>
      </c>
      <c r="AD3" s="85" t="s">
        <v>179</v>
      </c>
      <c r="AE3" s="85" t="s">
        <v>181</v>
      </c>
      <c r="AF3" s="85"/>
      <c r="AG3" s="85" t="s">
        <v>181</v>
      </c>
      <c r="AH3" s="85"/>
      <c r="AI3" s="85" t="s">
        <v>181</v>
      </c>
      <c r="AJ3" s="85"/>
      <c r="AK3" s="85" t="s">
        <v>181</v>
      </c>
      <c r="AL3" s="85"/>
      <c r="AM3" s="85" t="s">
        <v>181</v>
      </c>
      <c r="AN3" s="85"/>
      <c r="AO3" s="85" t="s">
        <v>181</v>
      </c>
      <c r="AP3" s="85"/>
      <c r="AQ3" s="85" t="s">
        <v>179</v>
      </c>
      <c r="AR3" s="85" t="s">
        <v>619</v>
      </c>
      <c r="AS3" s="85" t="s">
        <v>179</v>
      </c>
      <c r="AT3" s="85" t="s">
        <v>620</v>
      </c>
      <c r="AU3" s="85" t="s">
        <v>179</v>
      </c>
      <c r="AV3" s="85" t="s">
        <v>621</v>
      </c>
      <c r="AW3" s="85" t="s">
        <v>179</v>
      </c>
      <c r="AX3" s="85" t="s">
        <v>622</v>
      </c>
      <c r="AY3" s="85" t="s">
        <v>179</v>
      </c>
      <c r="AZ3" s="85" t="s">
        <v>623</v>
      </c>
      <c r="BA3" s="85" t="s">
        <v>179</v>
      </c>
      <c r="BB3" s="85" t="s">
        <v>624</v>
      </c>
      <c r="BC3" s="85" t="s">
        <v>179</v>
      </c>
      <c r="BD3" s="85" t="s">
        <v>625</v>
      </c>
      <c r="BE3" s="85" t="s">
        <v>179</v>
      </c>
      <c r="BF3" s="85"/>
      <c r="BG3" s="85" t="s">
        <v>179</v>
      </c>
      <c r="BH3" s="85" t="s">
        <v>626</v>
      </c>
      <c r="BI3" s="85" t="s">
        <v>203</v>
      </c>
      <c r="BJ3" s="85" t="s">
        <v>627</v>
      </c>
      <c r="BK3" s="85" t="s">
        <v>179</v>
      </c>
      <c r="BL3" s="85" t="s">
        <v>628</v>
      </c>
      <c r="BM3" s="85" t="s">
        <v>179</v>
      </c>
      <c r="BN3" s="85" t="s">
        <v>629</v>
      </c>
      <c r="BO3" s="85" t="s">
        <v>179</v>
      </c>
      <c r="BP3" s="85" t="s">
        <v>630</v>
      </c>
      <c r="BQ3" s="85" t="s">
        <v>179</v>
      </c>
      <c r="BR3" s="85" t="s">
        <v>631</v>
      </c>
      <c r="BS3" s="85" t="s">
        <v>179</v>
      </c>
      <c r="BT3" s="85" t="s">
        <v>632</v>
      </c>
      <c r="BU3" s="85" t="s">
        <v>179</v>
      </c>
      <c r="BV3" s="85" t="s">
        <v>633</v>
      </c>
      <c r="BW3" s="85" t="s">
        <v>179</v>
      </c>
      <c r="BX3" s="85" t="s">
        <v>634</v>
      </c>
      <c r="BY3" s="85" t="s">
        <v>179</v>
      </c>
      <c r="BZ3" s="85" t="s">
        <v>635</v>
      </c>
      <c r="CA3" s="85" t="s">
        <v>179</v>
      </c>
      <c r="CB3" s="85" t="s">
        <v>636</v>
      </c>
      <c r="CC3" s="85" t="s">
        <v>179</v>
      </c>
      <c r="CD3" s="85" t="s">
        <v>637</v>
      </c>
      <c r="CE3" s="85" t="s">
        <v>181</v>
      </c>
      <c r="CF3" s="85"/>
      <c r="CG3" s="85" t="s">
        <v>181</v>
      </c>
      <c r="CH3" s="85"/>
      <c r="CI3" s="85" t="s">
        <v>181</v>
      </c>
      <c r="CJ3" s="85"/>
      <c r="CK3" s="85" t="s">
        <v>179</v>
      </c>
      <c r="CL3" s="85" t="s">
        <v>638</v>
      </c>
      <c r="CM3" s="85" t="s">
        <v>179</v>
      </c>
      <c r="CN3" s="85"/>
      <c r="CO3" s="85" t="s">
        <v>179</v>
      </c>
      <c r="CP3" s="85"/>
      <c r="CQ3" s="85" t="s">
        <v>179</v>
      </c>
      <c r="CR3" s="85" t="s">
        <v>641</v>
      </c>
      <c r="CS3" s="85" t="s">
        <v>179</v>
      </c>
      <c r="CT3" s="85"/>
      <c r="CU3" s="85" t="s">
        <v>179</v>
      </c>
      <c r="CV3" s="85"/>
      <c r="CW3" s="85" t="s">
        <v>179</v>
      </c>
      <c r="CX3" s="85" t="s">
        <v>644</v>
      </c>
      <c r="CY3" s="85" t="s">
        <v>179</v>
      </c>
      <c r="CZ3" s="85" t="s">
        <v>645</v>
      </c>
      <c r="DA3" s="85" t="s">
        <v>179</v>
      </c>
      <c r="DB3" s="85" t="s">
        <v>646</v>
      </c>
      <c r="DC3" s="85" t="s">
        <v>179</v>
      </c>
      <c r="DD3" s="85" t="s">
        <v>647</v>
      </c>
      <c r="DE3" s="85" t="s">
        <v>179</v>
      </c>
      <c r="DF3" s="85" t="s">
        <v>648</v>
      </c>
      <c r="DG3" s="85" t="s">
        <v>209</v>
      </c>
      <c r="DH3" s="85"/>
      <c r="DI3" s="85" t="s">
        <v>179</v>
      </c>
      <c r="DJ3" s="85" t="s">
        <v>649</v>
      </c>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t="s">
        <v>179</v>
      </c>
      <c r="FB3" s="85" t="s">
        <v>627</v>
      </c>
      <c r="FC3" s="85" t="s">
        <v>179</v>
      </c>
      <c r="FD3" s="85" t="s">
        <v>182</v>
      </c>
      <c r="FE3" t="b">
        <v>0</v>
      </c>
    </row>
    <row r="4" spans="1:161" x14ac:dyDescent="0.25">
      <c r="A4">
        <v>1997</v>
      </c>
      <c r="B4" t="s">
        <v>6143</v>
      </c>
      <c r="C4" s="90" t="s">
        <v>1702</v>
      </c>
      <c r="D4" s="91" t="s">
        <v>206</v>
      </c>
      <c r="E4">
        <v>0</v>
      </c>
      <c r="F4">
        <v>95</v>
      </c>
      <c r="G4" s="90" t="s">
        <v>187</v>
      </c>
      <c r="H4">
        <v>1</v>
      </c>
      <c r="I4" s="85" t="s">
        <v>213</v>
      </c>
      <c r="J4" s="85" t="s">
        <v>5909</v>
      </c>
      <c r="K4" s="85" t="s">
        <v>5910</v>
      </c>
      <c r="L4" s="85" t="s">
        <v>1702</v>
      </c>
      <c r="M4" s="85" t="s">
        <v>5911</v>
      </c>
      <c r="N4" s="85" t="s">
        <v>5909</v>
      </c>
      <c r="O4" s="85" t="s">
        <v>5912</v>
      </c>
      <c r="P4" s="85" t="s">
        <v>213</v>
      </c>
      <c r="Q4" s="85" t="s">
        <v>206</v>
      </c>
      <c r="R4" s="85" t="s">
        <v>507</v>
      </c>
      <c r="S4" s="85"/>
      <c r="T4" s="85" t="s">
        <v>218</v>
      </c>
      <c r="U4" s="97">
        <v>3</v>
      </c>
      <c r="V4" s="85" t="s">
        <v>179</v>
      </c>
      <c r="W4" s="85" t="s">
        <v>191</v>
      </c>
      <c r="X4" s="85" t="s">
        <v>5258</v>
      </c>
      <c r="Y4">
        <v>3</v>
      </c>
      <c r="Z4" s="85" t="s">
        <v>179</v>
      </c>
      <c r="AA4" s="85" t="s">
        <v>191</v>
      </c>
      <c r="AB4" s="85" t="s">
        <v>179</v>
      </c>
      <c r="AC4" s="85" t="s">
        <v>179</v>
      </c>
      <c r="AD4" s="85" t="s">
        <v>179</v>
      </c>
      <c r="AE4" s="85" t="s">
        <v>181</v>
      </c>
      <c r="AF4" s="85"/>
      <c r="AG4" s="85" t="s">
        <v>181</v>
      </c>
      <c r="AH4" s="85"/>
      <c r="AI4" s="85" t="s">
        <v>181</v>
      </c>
      <c r="AJ4" s="85"/>
      <c r="AK4" s="85" t="s">
        <v>181</v>
      </c>
      <c r="AL4" s="85"/>
      <c r="AM4" s="85" t="s">
        <v>181</v>
      </c>
      <c r="AN4" s="85"/>
      <c r="AO4" s="85" t="s">
        <v>181</v>
      </c>
      <c r="AP4" s="85"/>
      <c r="AQ4" s="85" t="s">
        <v>179</v>
      </c>
      <c r="AR4" s="85"/>
      <c r="AS4" s="85" t="s">
        <v>179</v>
      </c>
      <c r="AT4" s="85"/>
      <c r="AU4" s="85" t="s">
        <v>179</v>
      </c>
      <c r="AV4" s="85"/>
      <c r="AW4" s="85" t="s">
        <v>179</v>
      </c>
      <c r="AX4" s="85"/>
      <c r="AY4" s="85" t="s">
        <v>179</v>
      </c>
      <c r="AZ4" s="85"/>
      <c r="BA4" s="85" t="s">
        <v>179</v>
      </c>
      <c r="BB4" s="85"/>
      <c r="BC4" s="85" t="s">
        <v>179</v>
      </c>
      <c r="BD4" s="85" t="s">
        <v>5913</v>
      </c>
      <c r="BE4" s="85" t="s">
        <v>179</v>
      </c>
      <c r="BF4" s="85"/>
      <c r="BG4" s="85" t="s">
        <v>179</v>
      </c>
      <c r="BH4" s="85"/>
      <c r="BI4" s="85" t="s">
        <v>179</v>
      </c>
      <c r="BJ4" s="85" t="s">
        <v>5914</v>
      </c>
      <c r="BK4" s="85" t="s">
        <v>179</v>
      </c>
      <c r="BL4" s="85"/>
      <c r="BM4" s="85" t="s">
        <v>179</v>
      </c>
      <c r="BN4" s="85"/>
      <c r="BO4" s="85" t="s">
        <v>179</v>
      </c>
      <c r="BP4" s="85"/>
      <c r="BQ4" s="85" t="s">
        <v>179</v>
      </c>
      <c r="BR4" s="85"/>
      <c r="BS4" s="85" t="s">
        <v>179</v>
      </c>
      <c r="BT4" s="85"/>
      <c r="BU4" s="85" t="s">
        <v>179</v>
      </c>
      <c r="BV4" s="85"/>
      <c r="BW4" s="85" t="s">
        <v>179</v>
      </c>
      <c r="BX4" s="85"/>
      <c r="BY4" s="85" t="s">
        <v>179</v>
      </c>
      <c r="BZ4" s="85"/>
      <c r="CA4" s="85" t="s">
        <v>179</v>
      </c>
      <c r="CB4" s="85"/>
      <c r="CC4" s="85" t="s">
        <v>179</v>
      </c>
      <c r="CD4" s="85"/>
      <c r="CE4" s="85" t="s">
        <v>181</v>
      </c>
      <c r="CF4" s="85"/>
      <c r="CG4" s="85" t="s">
        <v>181</v>
      </c>
      <c r="CH4" s="85"/>
      <c r="CI4" s="85" t="s">
        <v>181</v>
      </c>
      <c r="CJ4" s="85"/>
      <c r="CK4" s="85" t="s">
        <v>179</v>
      </c>
      <c r="CL4" s="85" t="s">
        <v>5915</v>
      </c>
      <c r="CM4" s="85" t="s">
        <v>179</v>
      </c>
      <c r="CN4" s="85"/>
      <c r="CO4" s="85" t="s">
        <v>179</v>
      </c>
      <c r="CP4" s="85"/>
      <c r="CQ4" s="85" t="s">
        <v>179</v>
      </c>
      <c r="CR4" s="85"/>
      <c r="CS4" s="85" t="s">
        <v>179</v>
      </c>
      <c r="CT4" s="85"/>
      <c r="CU4" s="85" t="s">
        <v>179</v>
      </c>
      <c r="CV4" s="85"/>
      <c r="CW4" s="85" t="s">
        <v>179</v>
      </c>
      <c r="CX4" s="85"/>
      <c r="CY4" s="85" t="s">
        <v>179</v>
      </c>
      <c r="CZ4" s="85" t="s">
        <v>5914</v>
      </c>
      <c r="DA4" s="85" t="s">
        <v>179</v>
      </c>
      <c r="DB4" s="85"/>
      <c r="DC4" s="85" t="s">
        <v>179</v>
      </c>
      <c r="DD4" s="85"/>
      <c r="DE4" s="85" t="s">
        <v>179</v>
      </c>
      <c r="DF4" s="85"/>
      <c r="DG4" s="85" t="s">
        <v>179</v>
      </c>
      <c r="DH4" s="85"/>
      <c r="DI4" s="85" t="s">
        <v>179</v>
      </c>
      <c r="DJ4" s="85" t="s">
        <v>5914</v>
      </c>
      <c r="DK4" s="85" t="s">
        <v>179</v>
      </c>
      <c r="DL4" s="85"/>
      <c r="DM4" s="85" t="s">
        <v>179</v>
      </c>
      <c r="DN4" s="85"/>
      <c r="DO4" s="85" t="s">
        <v>179</v>
      </c>
      <c r="DP4" s="85"/>
      <c r="DQ4" s="85" t="s">
        <v>179</v>
      </c>
      <c r="DR4" s="85" t="s">
        <v>5914</v>
      </c>
      <c r="DS4" s="85" t="s">
        <v>179</v>
      </c>
      <c r="DT4" s="85"/>
      <c r="DU4" s="85" t="s">
        <v>179</v>
      </c>
      <c r="DV4" s="85"/>
      <c r="DW4" s="85" t="s">
        <v>179</v>
      </c>
      <c r="DX4" s="85"/>
      <c r="DY4" s="85" t="s">
        <v>199</v>
      </c>
      <c r="DZ4" s="85"/>
      <c r="EA4" s="85" t="s">
        <v>179</v>
      </c>
      <c r="EB4" s="85"/>
      <c r="EC4" s="85" t="s">
        <v>179</v>
      </c>
      <c r="ED4" s="85" t="s">
        <v>5914</v>
      </c>
      <c r="EE4" s="85" t="s">
        <v>179</v>
      </c>
      <c r="EF4" s="85"/>
      <c r="EG4" s="85" t="s">
        <v>179</v>
      </c>
      <c r="EH4" s="85"/>
      <c r="EI4" s="85" t="s">
        <v>179</v>
      </c>
      <c r="EJ4" s="85"/>
      <c r="EK4" s="85" t="s">
        <v>179</v>
      </c>
      <c r="EL4" s="85"/>
      <c r="EM4" s="85" t="s">
        <v>179</v>
      </c>
      <c r="EN4" s="85" t="s">
        <v>5914</v>
      </c>
      <c r="EO4" s="85" t="s">
        <v>179</v>
      </c>
      <c r="EP4" s="85"/>
      <c r="EQ4" s="85" t="s">
        <v>179</v>
      </c>
      <c r="ER4" s="85"/>
      <c r="ES4" s="85" t="s">
        <v>179</v>
      </c>
      <c r="ET4" s="85" t="s">
        <v>5914</v>
      </c>
      <c r="EU4" s="85" t="s">
        <v>179</v>
      </c>
      <c r="EV4" s="85"/>
      <c r="EW4" s="85" t="s">
        <v>179</v>
      </c>
      <c r="EX4" s="85"/>
      <c r="EY4" s="85" t="s">
        <v>179</v>
      </c>
      <c r="EZ4" s="85" t="s">
        <v>5914</v>
      </c>
      <c r="FA4" s="85" t="s">
        <v>181</v>
      </c>
      <c r="FB4" s="85"/>
      <c r="FC4" s="85" t="s">
        <v>179</v>
      </c>
      <c r="FD4" s="85" t="s">
        <v>182</v>
      </c>
      <c r="FE4" t="b">
        <v>0</v>
      </c>
    </row>
    <row r="5" spans="1:161" x14ac:dyDescent="0.25">
      <c r="A5">
        <v>11271</v>
      </c>
      <c r="B5" t="s">
        <v>6074</v>
      </c>
      <c r="C5" s="90" t="s">
        <v>1702</v>
      </c>
      <c r="D5" s="91" t="s">
        <v>206</v>
      </c>
      <c r="E5">
        <v>0</v>
      </c>
      <c r="F5">
        <v>95</v>
      </c>
      <c r="G5" s="90" t="s">
        <v>177</v>
      </c>
      <c r="H5">
        <v>1</v>
      </c>
      <c r="I5" s="85" t="s">
        <v>213</v>
      </c>
      <c r="J5" s="85" t="s">
        <v>214</v>
      </c>
      <c r="K5" s="85" t="s">
        <v>215</v>
      </c>
      <c r="L5" s="85" t="s">
        <v>212</v>
      </c>
      <c r="M5" s="85" t="s">
        <v>216</v>
      </c>
      <c r="N5" s="85" t="s">
        <v>214</v>
      </c>
      <c r="O5" s="85" t="s">
        <v>217</v>
      </c>
      <c r="P5" s="85" t="s">
        <v>213</v>
      </c>
      <c r="Q5" s="85" t="s">
        <v>206</v>
      </c>
      <c r="R5" s="85"/>
      <c r="S5" s="85"/>
      <c r="T5" s="85" t="s">
        <v>218</v>
      </c>
      <c r="U5" s="97">
        <v>3</v>
      </c>
      <c r="V5" s="85" t="s">
        <v>179</v>
      </c>
      <c r="W5" s="85" t="s">
        <v>191</v>
      </c>
      <c r="X5" s="85" t="s">
        <v>219</v>
      </c>
      <c r="Y5">
        <v>3</v>
      </c>
      <c r="Z5" s="85" t="s">
        <v>179</v>
      </c>
      <c r="AA5" s="85" t="s">
        <v>191</v>
      </c>
      <c r="AB5" s="85" t="s">
        <v>179</v>
      </c>
      <c r="AC5" s="85" t="s">
        <v>179</v>
      </c>
      <c r="AD5" s="85" t="s">
        <v>179</v>
      </c>
      <c r="AE5" s="85" t="s">
        <v>181</v>
      </c>
      <c r="AF5" s="85"/>
      <c r="AG5" s="85" t="s">
        <v>181</v>
      </c>
      <c r="AH5" s="85"/>
      <c r="AI5" s="85" t="s">
        <v>181</v>
      </c>
      <c r="AJ5" s="85"/>
      <c r="AK5" s="85" t="s">
        <v>181</v>
      </c>
      <c r="AL5" s="85"/>
      <c r="AM5" s="85" t="s">
        <v>181</v>
      </c>
      <c r="AN5" s="85"/>
      <c r="AO5" s="85" t="s">
        <v>181</v>
      </c>
      <c r="AP5" s="85"/>
      <c r="AQ5" s="85" t="s">
        <v>179</v>
      </c>
      <c r="AR5" s="85"/>
      <c r="AS5" s="85" t="s">
        <v>179</v>
      </c>
      <c r="AT5" s="85"/>
      <c r="AU5" s="85" t="s">
        <v>179</v>
      </c>
      <c r="AV5" s="85"/>
      <c r="AW5" s="85" t="s">
        <v>179</v>
      </c>
      <c r="AX5" s="85"/>
      <c r="AY5" s="85" t="s">
        <v>179</v>
      </c>
      <c r="AZ5" s="85"/>
      <c r="BA5" s="85" t="s">
        <v>179</v>
      </c>
      <c r="BB5" s="85"/>
      <c r="BC5" s="85" t="s">
        <v>179</v>
      </c>
      <c r="BD5" s="85" t="s">
        <v>220</v>
      </c>
      <c r="BE5" s="85" t="s">
        <v>179</v>
      </c>
      <c r="BF5" s="85"/>
      <c r="BG5" s="85" t="s">
        <v>179</v>
      </c>
      <c r="BH5" s="85"/>
      <c r="BI5" s="85" t="s">
        <v>179</v>
      </c>
      <c r="BJ5" s="85" t="s">
        <v>221</v>
      </c>
      <c r="BK5" s="85" t="s">
        <v>179</v>
      </c>
      <c r="BL5" s="85"/>
      <c r="BM5" s="85" t="s">
        <v>179</v>
      </c>
      <c r="BN5" s="85"/>
      <c r="BO5" s="85" t="s">
        <v>179</v>
      </c>
      <c r="BP5" s="85"/>
      <c r="BQ5" s="85" t="s">
        <v>179</v>
      </c>
      <c r="BR5" s="85"/>
      <c r="BS5" s="85" t="s">
        <v>179</v>
      </c>
      <c r="BT5" s="85"/>
      <c r="BU5" s="85" t="s">
        <v>179</v>
      </c>
      <c r="BV5" s="85"/>
      <c r="BW5" s="85" t="s">
        <v>179</v>
      </c>
      <c r="BX5" s="85"/>
      <c r="BY5" s="85" t="s">
        <v>179</v>
      </c>
      <c r="BZ5" s="85"/>
      <c r="CA5" s="85" t="s">
        <v>179</v>
      </c>
      <c r="CB5" s="85"/>
      <c r="CC5" s="85" t="s">
        <v>179</v>
      </c>
      <c r="CD5" s="85"/>
      <c r="CE5" s="85" t="s">
        <v>181</v>
      </c>
      <c r="CF5" s="85"/>
      <c r="CG5" s="85" t="s">
        <v>181</v>
      </c>
      <c r="CH5" s="85"/>
      <c r="CI5" s="85" t="s">
        <v>181</v>
      </c>
      <c r="CJ5" s="85"/>
      <c r="CK5" s="85" t="s">
        <v>179</v>
      </c>
      <c r="CL5" s="85" t="s">
        <v>222</v>
      </c>
      <c r="CM5" s="85" t="s">
        <v>179</v>
      </c>
      <c r="CN5" s="85"/>
      <c r="CO5" s="85" t="s">
        <v>179</v>
      </c>
      <c r="CP5" s="85"/>
      <c r="CQ5" s="85" t="s">
        <v>179</v>
      </c>
      <c r="CR5" s="85"/>
      <c r="CS5" s="85" t="s">
        <v>179</v>
      </c>
      <c r="CT5" s="85"/>
      <c r="CU5" s="85" t="s">
        <v>179</v>
      </c>
      <c r="CV5" s="85"/>
      <c r="CW5" s="85" t="s">
        <v>179</v>
      </c>
      <c r="CX5" s="85"/>
      <c r="CY5" s="85" t="s">
        <v>179</v>
      </c>
      <c r="CZ5" s="85" t="s">
        <v>223</v>
      </c>
      <c r="DA5" s="85" t="s">
        <v>179</v>
      </c>
      <c r="DB5" s="85"/>
      <c r="DC5" s="85" t="s">
        <v>179</v>
      </c>
      <c r="DD5" s="85"/>
      <c r="DE5" s="85" t="s">
        <v>179</v>
      </c>
      <c r="DF5" s="85"/>
      <c r="DG5" s="85" t="s">
        <v>179</v>
      </c>
      <c r="DH5" s="85"/>
      <c r="DI5" s="85" t="s">
        <v>179</v>
      </c>
      <c r="DJ5" s="85" t="s">
        <v>224</v>
      </c>
      <c r="DK5" s="85" t="s">
        <v>179</v>
      </c>
      <c r="DL5" s="85"/>
      <c r="DM5" s="85" t="s">
        <v>179</v>
      </c>
      <c r="DN5" s="85"/>
      <c r="DO5" s="85" t="s">
        <v>179</v>
      </c>
      <c r="DP5" s="85"/>
      <c r="DQ5" s="85" t="s">
        <v>179</v>
      </c>
      <c r="DR5" s="85" t="s">
        <v>225</v>
      </c>
      <c r="DS5" s="85" t="s">
        <v>179</v>
      </c>
      <c r="DT5" s="85"/>
      <c r="DU5" s="85" t="s">
        <v>179</v>
      </c>
      <c r="DV5" s="85"/>
      <c r="DW5" s="85" t="s">
        <v>179</v>
      </c>
      <c r="DX5" s="85"/>
      <c r="DY5" s="85" t="s">
        <v>179</v>
      </c>
      <c r="DZ5" s="85"/>
      <c r="EA5" s="85" t="s">
        <v>179</v>
      </c>
      <c r="EB5" s="85"/>
      <c r="EC5" s="85" t="s">
        <v>179</v>
      </c>
      <c r="ED5" s="85" t="s">
        <v>226</v>
      </c>
      <c r="EE5" s="85" t="s">
        <v>179</v>
      </c>
      <c r="EF5" s="85"/>
      <c r="EG5" s="85" t="s">
        <v>227</v>
      </c>
      <c r="EH5" s="85"/>
      <c r="EI5" s="85" t="s">
        <v>179</v>
      </c>
      <c r="EJ5" s="85"/>
      <c r="EK5" s="85" t="s">
        <v>179</v>
      </c>
      <c r="EL5" s="85"/>
      <c r="EM5" s="85" t="s">
        <v>179</v>
      </c>
      <c r="EN5" s="85" t="s">
        <v>228</v>
      </c>
      <c r="EO5" s="85" t="s">
        <v>179</v>
      </c>
      <c r="EP5" s="85"/>
      <c r="EQ5" s="85" t="s">
        <v>179</v>
      </c>
      <c r="ER5" s="85"/>
      <c r="ES5" s="85" t="s">
        <v>179</v>
      </c>
      <c r="ET5" s="85" t="s">
        <v>229</v>
      </c>
      <c r="EU5" s="85" t="s">
        <v>179</v>
      </c>
      <c r="EV5" s="85"/>
      <c r="EW5" s="85" t="s">
        <v>179</v>
      </c>
      <c r="EX5" s="85"/>
      <c r="EY5" s="85" t="s">
        <v>179</v>
      </c>
      <c r="EZ5" s="85" t="s">
        <v>230</v>
      </c>
      <c r="FA5" s="85" t="s">
        <v>181</v>
      </c>
      <c r="FB5" s="85"/>
      <c r="FC5" s="85" t="s">
        <v>181</v>
      </c>
      <c r="FD5" s="85" t="s">
        <v>182</v>
      </c>
      <c r="FE5" t="b">
        <v>0</v>
      </c>
    </row>
    <row r="6" spans="1:161" x14ac:dyDescent="0.25">
      <c r="A6">
        <v>2040</v>
      </c>
      <c r="B6" t="s">
        <v>6145</v>
      </c>
      <c r="C6" s="90" t="s">
        <v>2152</v>
      </c>
      <c r="D6" s="91" t="s">
        <v>261</v>
      </c>
      <c r="E6">
        <v>0</v>
      </c>
      <c r="F6">
        <v>89</v>
      </c>
      <c r="G6" s="90" t="s">
        <v>187</v>
      </c>
      <c r="H6">
        <v>1</v>
      </c>
      <c r="I6" s="85" t="s">
        <v>213</v>
      </c>
      <c r="J6" s="85" t="s">
        <v>1730</v>
      </c>
      <c r="K6" s="85" t="s">
        <v>2154</v>
      </c>
      <c r="L6" s="85" t="s">
        <v>2152</v>
      </c>
      <c r="M6" s="85" t="s">
        <v>1732</v>
      </c>
      <c r="N6" s="85" t="s">
        <v>1730</v>
      </c>
      <c r="O6" s="85" t="s">
        <v>1733</v>
      </c>
      <c r="P6" s="85" t="s">
        <v>213</v>
      </c>
      <c r="Q6" s="85" t="s">
        <v>821</v>
      </c>
      <c r="R6" s="85"/>
      <c r="S6" s="85"/>
      <c r="T6" s="85" t="s">
        <v>218</v>
      </c>
      <c r="U6" s="97">
        <v>31</v>
      </c>
      <c r="V6" s="85" t="s">
        <v>179</v>
      </c>
      <c r="W6" s="85" t="s">
        <v>191</v>
      </c>
      <c r="X6" s="85" t="s">
        <v>1836</v>
      </c>
      <c r="Y6">
        <v>31</v>
      </c>
      <c r="Z6" s="85" t="s">
        <v>181</v>
      </c>
      <c r="AA6" s="85"/>
      <c r="AB6" s="85" t="s">
        <v>179</v>
      </c>
      <c r="AC6" s="85" t="s">
        <v>179</v>
      </c>
      <c r="AD6" s="85" t="s">
        <v>179</v>
      </c>
      <c r="AE6" s="85" t="s">
        <v>181</v>
      </c>
      <c r="AF6" s="85"/>
      <c r="AG6" s="85" t="s">
        <v>181</v>
      </c>
      <c r="AH6" s="85"/>
      <c r="AI6" s="85" t="s">
        <v>181</v>
      </c>
      <c r="AJ6" s="85"/>
      <c r="AK6" s="85" t="s">
        <v>181</v>
      </c>
      <c r="AL6" s="85"/>
      <c r="AM6" s="85" t="s">
        <v>181</v>
      </c>
      <c r="AN6" s="85"/>
      <c r="AO6" s="85" t="s">
        <v>181</v>
      </c>
      <c r="AP6" s="85"/>
      <c r="AQ6" s="85" t="s">
        <v>179</v>
      </c>
      <c r="AR6" s="85"/>
      <c r="AS6" s="85" t="s">
        <v>179</v>
      </c>
      <c r="AT6" s="85"/>
      <c r="AU6" s="85" t="s">
        <v>179</v>
      </c>
      <c r="AV6" s="85"/>
      <c r="AW6" s="85" t="s">
        <v>179</v>
      </c>
      <c r="AX6" s="85"/>
      <c r="AY6" s="85" t="s">
        <v>179</v>
      </c>
      <c r="AZ6" s="85"/>
      <c r="BA6" s="85" t="s">
        <v>179</v>
      </c>
      <c r="BB6" s="85"/>
      <c r="BC6" s="85" t="s">
        <v>179</v>
      </c>
      <c r="BD6" s="85" t="s">
        <v>1737</v>
      </c>
      <c r="BE6" s="85" t="s">
        <v>179</v>
      </c>
      <c r="BF6" s="85"/>
      <c r="BG6" s="85" t="s">
        <v>179</v>
      </c>
      <c r="BH6" s="85"/>
      <c r="BI6" s="85" t="s">
        <v>179</v>
      </c>
      <c r="BJ6" s="85" t="s">
        <v>2153</v>
      </c>
      <c r="BK6" s="85" t="s">
        <v>179</v>
      </c>
      <c r="BL6" s="85"/>
      <c r="BM6" s="85" t="s">
        <v>179</v>
      </c>
      <c r="BN6" s="85"/>
      <c r="BO6" s="85" t="s">
        <v>179</v>
      </c>
      <c r="BP6" s="85"/>
      <c r="BQ6" s="85" t="s">
        <v>179</v>
      </c>
      <c r="BR6" s="85"/>
      <c r="BS6" s="85" t="s">
        <v>179</v>
      </c>
      <c r="BT6" s="85"/>
      <c r="BU6" s="85" t="s">
        <v>179</v>
      </c>
      <c r="BV6" s="85"/>
      <c r="BW6" s="85" t="s">
        <v>179</v>
      </c>
      <c r="BX6" s="85"/>
      <c r="BY6" s="85" t="s">
        <v>179</v>
      </c>
      <c r="BZ6" s="85"/>
      <c r="CA6" s="85" t="s">
        <v>179</v>
      </c>
      <c r="CB6" s="85"/>
      <c r="CC6" s="85" t="s">
        <v>179</v>
      </c>
      <c r="CD6" s="85"/>
      <c r="CE6" s="85" t="s">
        <v>181</v>
      </c>
      <c r="CF6" s="85"/>
      <c r="CG6" s="85" t="s">
        <v>181</v>
      </c>
      <c r="CH6" s="85"/>
      <c r="CI6" s="85" t="s">
        <v>181</v>
      </c>
      <c r="CJ6" s="85"/>
      <c r="CK6" s="85" t="s">
        <v>179</v>
      </c>
      <c r="CL6" s="85" t="s">
        <v>2155</v>
      </c>
      <c r="CM6" s="85" t="s">
        <v>179</v>
      </c>
      <c r="CN6" s="85"/>
      <c r="CO6" s="85" t="s">
        <v>179</v>
      </c>
      <c r="CP6" s="85"/>
      <c r="CQ6" s="85" t="s">
        <v>179</v>
      </c>
      <c r="CR6" s="85"/>
      <c r="CS6" s="85" t="s">
        <v>179</v>
      </c>
      <c r="CT6" s="85"/>
      <c r="CU6" s="85" t="s">
        <v>179</v>
      </c>
      <c r="CV6" s="85"/>
      <c r="CW6" s="85" t="s">
        <v>179</v>
      </c>
      <c r="CX6" s="85"/>
      <c r="CY6" s="85" t="s">
        <v>179</v>
      </c>
      <c r="CZ6" s="85" t="s">
        <v>2130</v>
      </c>
      <c r="DA6" s="85" t="s">
        <v>179</v>
      </c>
      <c r="DB6" s="85" t="s">
        <v>2156</v>
      </c>
      <c r="DC6" s="85" t="s">
        <v>179</v>
      </c>
      <c r="DD6" s="85"/>
      <c r="DE6" s="85" t="s">
        <v>179</v>
      </c>
      <c r="DF6" s="85"/>
      <c r="DG6" s="85" t="s">
        <v>179</v>
      </c>
      <c r="DH6" s="85"/>
      <c r="DI6" s="85" t="s">
        <v>179</v>
      </c>
      <c r="DJ6" s="85" t="s">
        <v>2130</v>
      </c>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t="s">
        <v>179</v>
      </c>
      <c r="FB6" s="85"/>
      <c r="FC6" s="85" t="s">
        <v>179</v>
      </c>
      <c r="FD6" s="85" t="s">
        <v>182</v>
      </c>
      <c r="FE6" t="b">
        <v>0</v>
      </c>
    </row>
    <row r="7" spans="1:161" x14ac:dyDescent="0.25">
      <c r="A7" t="s">
        <v>6486</v>
      </c>
      <c r="B7" t="s">
        <v>6145</v>
      </c>
      <c r="C7" s="90" t="s">
        <v>2152</v>
      </c>
      <c r="D7" s="91" t="s">
        <v>175</v>
      </c>
      <c r="G7" s="90" t="s">
        <v>177</v>
      </c>
      <c r="I7" t="s">
        <v>213</v>
      </c>
      <c r="J7" s="85"/>
      <c r="K7" s="85" t="s">
        <v>6633</v>
      </c>
      <c r="L7" s="85"/>
      <c r="M7" s="85" t="s">
        <v>6527</v>
      </c>
      <c r="N7" s="85" t="s">
        <v>1730</v>
      </c>
      <c r="O7" s="85" t="s">
        <v>6632</v>
      </c>
      <c r="P7" s="85"/>
      <c r="Q7" s="85"/>
      <c r="R7" s="85"/>
      <c r="S7" s="85"/>
      <c r="T7" s="85"/>
      <c r="U7" s="97" t="s">
        <v>6598</v>
      </c>
      <c r="V7" s="85"/>
      <c r="W7" s="85"/>
      <c r="X7" s="85"/>
      <c r="Z7" s="85"/>
      <c r="AA7" s="85"/>
      <c r="AB7" s="85"/>
      <c r="AC7" s="85"/>
      <c r="AD7" s="85"/>
      <c r="AE7" t="s">
        <v>1497</v>
      </c>
      <c r="AG7" t="s">
        <v>1497</v>
      </c>
      <c r="AI7" t="s">
        <v>1497</v>
      </c>
      <c r="AK7" t="s">
        <v>1497</v>
      </c>
      <c r="AM7" t="s">
        <v>1497</v>
      </c>
      <c r="AN7" s="85"/>
      <c r="AO7" s="85"/>
      <c r="AP7" s="85"/>
      <c r="AQ7" s="85"/>
      <c r="AR7" s="85"/>
      <c r="AS7" s="85"/>
      <c r="AT7" s="85"/>
      <c r="AU7" s="85"/>
      <c r="AV7" s="85"/>
      <c r="AW7" s="85"/>
      <c r="AX7" s="85"/>
      <c r="AY7" s="85"/>
      <c r="AZ7" s="85"/>
      <c r="BA7" s="85"/>
      <c r="BB7" s="85"/>
      <c r="BC7" t="s">
        <v>182</v>
      </c>
      <c r="BD7" s="85"/>
      <c r="BE7" s="85"/>
      <c r="BF7" s="85"/>
      <c r="BG7" s="85"/>
      <c r="BH7" s="85"/>
      <c r="BI7" t="s">
        <v>203</v>
      </c>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t="s">
        <v>203</v>
      </c>
      <c r="CL7" s="85"/>
      <c r="CM7" s="85"/>
      <c r="CN7" s="85"/>
      <c r="CO7" s="85"/>
      <c r="CP7" s="85"/>
      <c r="CQ7" s="85"/>
      <c r="CR7" s="85"/>
      <c r="CS7" s="85"/>
      <c r="CT7" s="85"/>
      <c r="CU7" s="85"/>
      <c r="CV7" s="85"/>
      <c r="CW7" s="85"/>
      <c r="CX7" s="85"/>
      <c r="CY7" t="s">
        <v>182</v>
      </c>
      <c r="CZ7" s="85"/>
      <c r="DA7" s="85"/>
      <c r="DB7" s="85"/>
      <c r="DC7" s="85"/>
      <c r="DD7" s="85"/>
      <c r="DE7" s="85"/>
      <c r="DF7" s="85"/>
      <c r="DG7" s="85"/>
      <c r="DH7" s="85"/>
      <c r="DI7" t="s">
        <v>182</v>
      </c>
      <c r="DJ7" s="85"/>
      <c r="DK7" s="85"/>
      <c r="DL7" s="85"/>
      <c r="DM7" s="85"/>
      <c r="DN7" s="85"/>
      <c r="DO7" s="85"/>
      <c r="DP7" s="85"/>
      <c r="DQ7" t="s">
        <v>6087</v>
      </c>
      <c r="DR7" s="85"/>
      <c r="DS7" s="85"/>
      <c r="DT7" s="85"/>
      <c r="DU7" s="85"/>
      <c r="DV7" s="85"/>
      <c r="DW7" s="85"/>
      <c r="DX7" s="85"/>
      <c r="DY7" s="85"/>
      <c r="DZ7" s="85"/>
      <c r="EA7" s="85"/>
      <c r="EB7" s="85"/>
      <c r="EC7" t="s">
        <v>6087</v>
      </c>
      <c r="ED7" s="85"/>
      <c r="EE7" s="85"/>
      <c r="EF7" s="85"/>
      <c r="EG7" s="85"/>
      <c r="EH7" s="85"/>
      <c r="EI7" s="85"/>
      <c r="EJ7" s="85"/>
      <c r="EK7" s="85"/>
      <c r="EL7" s="85"/>
      <c r="EM7" t="s">
        <v>6087</v>
      </c>
      <c r="EN7" s="85"/>
      <c r="EO7" s="85"/>
      <c r="EP7" s="85"/>
      <c r="EQ7" s="85"/>
      <c r="ER7" s="85"/>
      <c r="ES7" t="s">
        <v>6087</v>
      </c>
      <c r="ET7" s="85"/>
      <c r="EU7" s="85"/>
      <c r="EV7" s="85"/>
      <c r="EW7" s="85"/>
      <c r="EX7" s="85"/>
      <c r="EY7" t="s">
        <v>182</v>
      </c>
      <c r="EZ7" s="85"/>
      <c r="FA7" t="s">
        <v>182</v>
      </c>
      <c r="FB7" s="85"/>
      <c r="FC7" s="85" t="s">
        <v>182</v>
      </c>
      <c r="FD7" s="85"/>
      <c r="FE7" t="b">
        <v>0</v>
      </c>
    </row>
    <row r="8" spans="1:161" x14ac:dyDescent="0.25">
      <c r="A8">
        <v>10887</v>
      </c>
      <c r="B8" t="s">
        <v>6160</v>
      </c>
      <c r="C8" s="90" t="s">
        <v>2293</v>
      </c>
      <c r="D8" s="91" t="s">
        <v>257</v>
      </c>
      <c r="E8">
        <v>0</v>
      </c>
      <c r="F8">
        <v>90</v>
      </c>
      <c r="G8" s="90" t="s">
        <v>187</v>
      </c>
      <c r="H8">
        <v>2</v>
      </c>
      <c r="I8" s="85" t="s">
        <v>213</v>
      </c>
      <c r="J8" s="85" t="s">
        <v>1491</v>
      </c>
      <c r="K8" s="85" t="s">
        <v>2311</v>
      </c>
      <c r="L8" s="85" t="s">
        <v>2293</v>
      </c>
      <c r="M8" s="85" t="s">
        <v>2118</v>
      </c>
      <c r="N8" s="85" t="s">
        <v>2119</v>
      </c>
      <c r="O8" s="85" t="s">
        <v>2120</v>
      </c>
      <c r="P8" s="85" t="s">
        <v>213</v>
      </c>
      <c r="Q8" s="85" t="s">
        <v>257</v>
      </c>
      <c r="R8" s="85"/>
      <c r="S8" s="85"/>
      <c r="T8" s="85" t="s">
        <v>218</v>
      </c>
      <c r="U8" s="97">
        <v>12</v>
      </c>
      <c r="V8" s="85" t="s">
        <v>179</v>
      </c>
      <c r="W8" s="85" t="s">
        <v>191</v>
      </c>
      <c r="X8" s="85" t="s">
        <v>718</v>
      </c>
      <c r="Y8">
        <v>12</v>
      </c>
      <c r="Z8" s="85" t="s">
        <v>179</v>
      </c>
      <c r="AA8" s="85" t="s">
        <v>191</v>
      </c>
      <c r="AB8" s="85" t="s">
        <v>180</v>
      </c>
      <c r="AC8" s="85" t="s">
        <v>179</v>
      </c>
      <c r="AD8" s="85" t="s">
        <v>180</v>
      </c>
      <c r="AE8" s="85" t="s">
        <v>181</v>
      </c>
      <c r="AF8" s="85"/>
      <c r="AG8" s="85" t="s">
        <v>181</v>
      </c>
      <c r="AH8" s="85"/>
      <c r="AI8" s="85" t="s">
        <v>181</v>
      </c>
      <c r="AJ8" s="85"/>
      <c r="AK8" s="85" t="s">
        <v>181</v>
      </c>
      <c r="AL8" s="85"/>
      <c r="AM8" s="85" t="s">
        <v>181</v>
      </c>
      <c r="AN8" s="85"/>
      <c r="AO8" s="85" t="s">
        <v>181</v>
      </c>
      <c r="AP8" s="85"/>
      <c r="AQ8" s="85" t="s">
        <v>179</v>
      </c>
      <c r="AR8" s="85"/>
      <c r="AS8" s="85" t="s">
        <v>179</v>
      </c>
      <c r="AT8" s="85"/>
      <c r="AU8" s="85" t="s">
        <v>179</v>
      </c>
      <c r="AV8" s="85"/>
      <c r="AW8" s="85" t="s">
        <v>179</v>
      </c>
      <c r="AX8" s="85"/>
      <c r="AY8" s="85" t="s">
        <v>179</v>
      </c>
      <c r="AZ8" s="85"/>
      <c r="BA8" s="85" t="s">
        <v>179</v>
      </c>
      <c r="BB8" s="85"/>
      <c r="BC8" s="85" t="s">
        <v>179</v>
      </c>
      <c r="BD8" s="85" t="s">
        <v>2312</v>
      </c>
      <c r="BE8" s="85" t="s">
        <v>179</v>
      </c>
      <c r="BF8" s="85"/>
      <c r="BG8" s="85" t="s">
        <v>179</v>
      </c>
      <c r="BH8" s="85"/>
      <c r="BI8" s="85" t="s">
        <v>179</v>
      </c>
      <c r="BJ8" s="85" t="s">
        <v>2313</v>
      </c>
      <c r="BK8" s="85" t="s">
        <v>179</v>
      </c>
      <c r="BL8" s="85"/>
      <c r="BM8" s="85" t="s">
        <v>179</v>
      </c>
      <c r="BN8" s="85"/>
      <c r="BO8" s="85" t="s">
        <v>179</v>
      </c>
      <c r="BP8" s="85"/>
      <c r="BQ8" s="85" t="s">
        <v>179</v>
      </c>
      <c r="BR8" s="85"/>
      <c r="BS8" s="85" t="s">
        <v>179</v>
      </c>
      <c r="BT8" s="85"/>
      <c r="BU8" s="85" t="s">
        <v>179</v>
      </c>
      <c r="BV8" s="85"/>
      <c r="BW8" s="85" t="s">
        <v>179</v>
      </c>
      <c r="BX8" s="85"/>
      <c r="BY8" s="85" t="s">
        <v>179</v>
      </c>
      <c r="BZ8" s="85"/>
      <c r="CA8" s="85" t="s">
        <v>179</v>
      </c>
      <c r="CB8" s="85"/>
      <c r="CC8" s="85" t="s">
        <v>179</v>
      </c>
      <c r="CD8" s="85"/>
      <c r="CE8" s="85" t="s">
        <v>181</v>
      </c>
      <c r="CF8" s="85"/>
      <c r="CG8" s="85" t="s">
        <v>181</v>
      </c>
      <c r="CH8" s="85"/>
      <c r="CI8" s="85" t="s">
        <v>181</v>
      </c>
      <c r="CJ8" s="85"/>
      <c r="CK8" s="85" t="s">
        <v>179</v>
      </c>
      <c r="CL8" s="85" t="s">
        <v>2314</v>
      </c>
      <c r="CM8" s="85" t="s">
        <v>179</v>
      </c>
      <c r="CN8" s="85"/>
      <c r="CO8" s="85" t="s">
        <v>179</v>
      </c>
      <c r="CP8" s="85"/>
      <c r="CQ8" s="85" t="s">
        <v>179</v>
      </c>
      <c r="CR8" s="85"/>
      <c r="CS8" s="85" t="s">
        <v>179</v>
      </c>
      <c r="CT8" s="85"/>
      <c r="CU8" s="85" t="s">
        <v>179</v>
      </c>
      <c r="CV8" s="85"/>
      <c r="CW8" s="85" t="s">
        <v>179</v>
      </c>
      <c r="CX8" s="85"/>
      <c r="CY8" s="85" t="s">
        <v>179</v>
      </c>
      <c r="CZ8" s="85" t="s">
        <v>2315</v>
      </c>
      <c r="DA8" s="85" t="s">
        <v>179</v>
      </c>
      <c r="DB8" s="85"/>
      <c r="DC8" s="85" t="s">
        <v>179</v>
      </c>
      <c r="DD8" s="85"/>
      <c r="DE8" s="85" t="s">
        <v>179</v>
      </c>
      <c r="DF8" s="85"/>
      <c r="DG8" s="85" t="s">
        <v>179</v>
      </c>
      <c r="DH8" s="85"/>
      <c r="DI8" s="85" t="s">
        <v>179</v>
      </c>
      <c r="DJ8" s="85" t="s">
        <v>2316</v>
      </c>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t="s">
        <v>181</v>
      </c>
      <c r="FB8" s="85"/>
      <c r="FC8" s="85" t="s">
        <v>179</v>
      </c>
      <c r="FD8" s="85" t="s">
        <v>182</v>
      </c>
      <c r="FE8" t="b">
        <v>0</v>
      </c>
    </row>
    <row r="9" spans="1:161" x14ac:dyDescent="0.25">
      <c r="A9">
        <v>10888</v>
      </c>
      <c r="B9" t="s">
        <v>6255</v>
      </c>
      <c r="C9" s="90" t="s">
        <v>2293</v>
      </c>
      <c r="D9" s="91" t="s">
        <v>257</v>
      </c>
      <c r="E9">
        <v>0</v>
      </c>
      <c r="F9">
        <v>90</v>
      </c>
      <c r="G9" s="90" t="s">
        <v>177</v>
      </c>
      <c r="H9">
        <v>2</v>
      </c>
      <c r="I9" s="85" t="s">
        <v>213</v>
      </c>
      <c r="J9" s="85" t="s">
        <v>1491</v>
      </c>
      <c r="K9" s="85" t="s">
        <v>2294</v>
      </c>
      <c r="L9" s="85" t="s">
        <v>2293</v>
      </c>
      <c r="M9" s="85" t="s">
        <v>2295</v>
      </c>
      <c r="N9" s="85" t="s">
        <v>2119</v>
      </c>
      <c r="O9" s="85" t="s">
        <v>2120</v>
      </c>
      <c r="P9" s="85" t="s">
        <v>213</v>
      </c>
      <c r="Q9" s="85" t="s">
        <v>257</v>
      </c>
      <c r="R9" s="85"/>
      <c r="S9" s="85"/>
      <c r="T9" s="85" t="s">
        <v>218</v>
      </c>
      <c r="U9" s="97">
        <v>19</v>
      </c>
      <c r="V9" s="85" t="s">
        <v>179</v>
      </c>
      <c r="W9" s="85" t="s">
        <v>191</v>
      </c>
      <c r="X9" s="85" t="s">
        <v>2121</v>
      </c>
      <c r="Y9">
        <v>3</v>
      </c>
      <c r="Z9" s="85" t="s">
        <v>179</v>
      </c>
      <c r="AA9" s="85" t="s">
        <v>191</v>
      </c>
      <c r="AB9" s="85" t="s">
        <v>180</v>
      </c>
      <c r="AC9" s="85" t="s">
        <v>179</v>
      </c>
      <c r="AD9" s="85" t="s">
        <v>180</v>
      </c>
      <c r="AE9" s="85" t="s">
        <v>181</v>
      </c>
      <c r="AF9" s="85"/>
      <c r="AG9" s="85" t="s">
        <v>181</v>
      </c>
      <c r="AH9" s="85"/>
      <c r="AI9" s="85" t="s">
        <v>181</v>
      </c>
      <c r="AJ9" s="85"/>
      <c r="AK9" s="85" t="s">
        <v>181</v>
      </c>
      <c r="AL9" s="85"/>
      <c r="AM9" s="85" t="s">
        <v>181</v>
      </c>
      <c r="AN9" s="85"/>
      <c r="AO9" s="85" t="s">
        <v>181</v>
      </c>
      <c r="AP9" s="85"/>
      <c r="AQ9" s="85" t="s">
        <v>179</v>
      </c>
      <c r="AR9" s="85" t="s">
        <v>2296</v>
      </c>
      <c r="AS9" s="85" t="s">
        <v>179</v>
      </c>
      <c r="AT9" s="85" t="s">
        <v>2297</v>
      </c>
      <c r="AU9" s="85" t="s">
        <v>179</v>
      </c>
      <c r="AV9" s="85"/>
      <c r="AW9" s="85" t="s">
        <v>179</v>
      </c>
      <c r="AX9" s="85"/>
      <c r="AY9" s="85" t="s">
        <v>179</v>
      </c>
      <c r="AZ9" s="85"/>
      <c r="BA9" s="85" t="s">
        <v>265</v>
      </c>
      <c r="BB9" s="85" t="s">
        <v>2298</v>
      </c>
      <c r="BC9" s="85" t="s">
        <v>203</v>
      </c>
      <c r="BD9" s="85" t="s">
        <v>2299</v>
      </c>
      <c r="BE9" s="85" t="s">
        <v>179</v>
      </c>
      <c r="BF9" s="85"/>
      <c r="BG9" s="85" t="s">
        <v>181</v>
      </c>
      <c r="BH9" s="85" t="s">
        <v>2300</v>
      </c>
      <c r="BI9" s="85" t="s">
        <v>181</v>
      </c>
      <c r="BJ9" s="85" t="s">
        <v>2301</v>
      </c>
      <c r="BK9" s="85" t="s">
        <v>179</v>
      </c>
      <c r="BL9" s="85"/>
      <c r="BM9" s="85" t="s">
        <v>179</v>
      </c>
      <c r="BN9" s="85"/>
      <c r="BO9" s="85" t="s">
        <v>179</v>
      </c>
      <c r="BP9" s="85" t="s">
        <v>2302</v>
      </c>
      <c r="BQ9" s="85" t="s">
        <v>179</v>
      </c>
      <c r="BR9" s="85"/>
      <c r="BS9" s="85" t="s">
        <v>179</v>
      </c>
      <c r="BT9" s="85" t="s">
        <v>2303</v>
      </c>
      <c r="BU9" s="85" t="s">
        <v>179</v>
      </c>
      <c r="BV9" s="85"/>
      <c r="BW9" s="85" t="s">
        <v>179</v>
      </c>
      <c r="BX9" s="85"/>
      <c r="BY9" s="85" t="s">
        <v>179</v>
      </c>
      <c r="BZ9" s="85"/>
      <c r="CA9" s="85" t="s">
        <v>179</v>
      </c>
      <c r="CB9" s="85"/>
      <c r="CC9" s="85" t="s">
        <v>179</v>
      </c>
      <c r="CD9" s="85"/>
      <c r="CE9" s="85" t="s">
        <v>181</v>
      </c>
      <c r="CF9" s="85"/>
      <c r="CG9" s="85" t="s">
        <v>181</v>
      </c>
      <c r="CH9" s="85"/>
      <c r="CI9" s="85" t="s">
        <v>181</v>
      </c>
      <c r="CJ9" s="85"/>
      <c r="CK9" s="85" t="s">
        <v>179</v>
      </c>
      <c r="CL9" s="85" t="s">
        <v>2304</v>
      </c>
      <c r="CM9" s="85" t="s">
        <v>227</v>
      </c>
      <c r="CN9" s="85" t="s">
        <v>2305</v>
      </c>
      <c r="CO9" s="85" t="s">
        <v>181</v>
      </c>
      <c r="CP9" s="85" t="s">
        <v>2306</v>
      </c>
      <c r="CQ9" s="85" t="s">
        <v>179</v>
      </c>
      <c r="CR9" s="85"/>
      <c r="CS9" s="85" t="s">
        <v>179</v>
      </c>
      <c r="CT9" s="85"/>
      <c r="CU9" s="85" t="s">
        <v>179</v>
      </c>
      <c r="CV9" s="85"/>
      <c r="CW9" s="85" t="s">
        <v>179</v>
      </c>
      <c r="CX9" s="85"/>
      <c r="CY9" s="85" t="s">
        <v>181</v>
      </c>
      <c r="CZ9" s="85" t="s">
        <v>2307</v>
      </c>
      <c r="DA9" s="85" t="s">
        <v>179</v>
      </c>
      <c r="DB9" s="85"/>
      <c r="DC9" s="85" t="s">
        <v>179</v>
      </c>
      <c r="DD9" s="85"/>
      <c r="DE9" s="85" t="s">
        <v>227</v>
      </c>
      <c r="DF9" s="85" t="s">
        <v>2308</v>
      </c>
      <c r="DG9" s="85" t="s">
        <v>179</v>
      </c>
      <c r="DH9" s="85"/>
      <c r="DI9" s="85" t="s">
        <v>203</v>
      </c>
      <c r="DJ9" s="85" t="s">
        <v>2309</v>
      </c>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t="s">
        <v>179</v>
      </c>
      <c r="FB9" s="85" t="s">
        <v>2310</v>
      </c>
      <c r="FC9" s="85" t="s">
        <v>179</v>
      </c>
      <c r="FD9" s="85" t="s">
        <v>182</v>
      </c>
      <c r="FE9" t="b">
        <v>0</v>
      </c>
    </row>
    <row r="10" spans="1:161" x14ac:dyDescent="0.25">
      <c r="A10">
        <v>2068</v>
      </c>
      <c r="B10" t="s">
        <v>6145</v>
      </c>
      <c r="C10" s="90" t="s">
        <v>2431</v>
      </c>
      <c r="D10" s="91" t="s">
        <v>200</v>
      </c>
      <c r="E10">
        <v>0</v>
      </c>
      <c r="F10">
        <v>94</v>
      </c>
      <c r="G10" s="90" t="s">
        <v>187</v>
      </c>
      <c r="H10">
        <v>1</v>
      </c>
      <c r="I10" s="85" t="s">
        <v>213</v>
      </c>
      <c r="J10" s="85" t="s">
        <v>1730</v>
      </c>
      <c r="K10" s="85" t="s">
        <v>2432</v>
      </c>
      <c r="L10" s="85" t="s">
        <v>2431</v>
      </c>
      <c r="M10" s="85" t="s">
        <v>2433</v>
      </c>
      <c r="N10" s="85" t="s">
        <v>1730</v>
      </c>
      <c r="O10" s="85" t="s">
        <v>1733</v>
      </c>
      <c r="P10" s="85" t="s">
        <v>213</v>
      </c>
      <c r="Q10" s="85" t="s">
        <v>200</v>
      </c>
      <c r="R10" s="85"/>
      <c r="S10" s="85"/>
      <c r="T10" s="85" t="s">
        <v>218</v>
      </c>
      <c r="U10" s="97">
        <v>3</v>
      </c>
      <c r="V10" s="85" t="s">
        <v>179</v>
      </c>
      <c r="W10" s="85" t="s">
        <v>191</v>
      </c>
      <c r="X10" s="85" t="s">
        <v>1836</v>
      </c>
      <c r="Y10">
        <v>3</v>
      </c>
      <c r="Z10" s="85" t="s">
        <v>181</v>
      </c>
      <c r="AA10" s="85"/>
      <c r="AB10" s="85" t="s">
        <v>179</v>
      </c>
      <c r="AC10" s="85" t="s">
        <v>179</v>
      </c>
      <c r="AD10" s="85" t="s">
        <v>179</v>
      </c>
      <c r="AE10" s="85" t="s">
        <v>181</v>
      </c>
      <c r="AF10" s="85"/>
      <c r="AG10" s="85" t="s">
        <v>181</v>
      </c>
      <c r="AH10" s="85"/>
      <c r="AI10" s="85" t="s">
        <v>181</v>
      </c>
      <c r="AJ10" s="85"/>
      <c r="AK10" s="85" t="s">
        <v>181</v>
      </c>
      <c r="AL10" s="85"/>
      <c r="AM10" s="85" t="s">
        <v>181</v>
      </c>
      <c r="AN10" s="85"/>
      <c r="AO10" s="85" t="s">
        <v>181</v>
      </c>
      <c r="AP10" s="85"/>
      <c r="AQ10" s="85" t="s">
        <v>179</v>
      </c>
      <c r="AR10" s="85"/>
      <c r="AS10" s="85" t="s">
        <v>179</v>
      </c>
      <c r="AT10" s="85"/>
      <c r="AU10" s="85" t="s">
        <v>179</v>
      </c>
      <c r="AV10" s="85"/>
      <c r="AW10" s="85" t="s">
        <v>179</v>
      </c>
      <c r="AX10" s="85"/>
      <c r="AY10" s="85" t="s">
        <v>179</v>
      </c>
      <c r="AZ10" s="85"/>
      <c r="BA10" s="85" t="s">
        <v>179</v>
      </c>
      <c r="BB10" s="85"/>
      <c r="BC10" s="85" t="s">
        <v>179</v>
      </c>
      <c r="BD10" s="85" t="s">
        <v>1737</v>
      </c>
      <c r="BE10" s="85" t="s">
        <v>179</v>
      </c>
      <c r="BF10" s="85"/>
      <c r="BG10" s="85" t="s">
        <v>179</v>
      </c>
      <c r="BH10" s="85"/>
      <c r="BI10" s="85" t="s">
        <v>179</v>
      </c>
      <c r="BJ10" s="85" t="s">
        <v>2153</v>
      </c>
      <c r="BK10" s="85" t="s">
        <v>179</v>
      </c>
      <c r="BL10" s="85"/>
      <c r="BM10" s="85" t="s">
        <v>179</v>
      </c>
      <c r="BN10" s="85"/>
      <c r="BO10" s="85" t="s">
        <v>179</v>
      </c>
      <c r="BP10" s="85"/>
      <c r="BQ10" s="85" t="s">
        <v>179</v>
      </c>
      <c r="BR10" s="85"/>
      <c r="BS10" s="85" t="s">
        <v>179</v>
      </c>
      <c r="BT10" s="85"/>
      <c r="BU10" s="85" t="s">
        <v>179</v>
      </c>
      <c r="BV10" s="85"/>
      <c r="BW10" s="85" t="s">
        <v>179</v>
      </c>
      <c r="BX10" s="85"/>
      <c r="BY10" s="85" t="s">
        <v>179</v>
      </c>
      <c r="BZ10" s="85"/>
      <c r="CA10" s="85" t="s">
        <v>179</v>
      </c>
      <c r="CB10" s="85"/>
      <c r="CC10" s="85" t="s">
        <v>179</v>
      </c>
      <c r="CD10" s="85"/>
      <c r="CE10" s="85" t="s">
        <v>181</v>
      </c>
      <c r="CF10" s="85"/>
      <c r="CG10" s="85" t="s">
        <v>181</v>
      </c>
      <c r="CH10" s="85"/>
      <c r="CI10" s="85" t="s">
        <v>181</v>
      </c>
      <c r="CJ10" s="85"/>
      <c r="CK10" s="85" t="s">
        <v>179</v>
      </c>
      <c r="CL10" s="85" t="s">
        <v>2128</v>
      </c>
      <c r="CM10" s="85" t="s">
        <v>179</v>
      </c>
      <c r="CN10" s="85"/>
      <c r="CO10" s="85" t="s">
        <v>179</v>
      </c>
      <c r="CP10" s="85"/>
      <c r="CQ10" s="85" t="s">
        <v>179</v>
      </c>
      <c r="CR10" s="85"/>
      <c r="CS10" s="85" t="s">
        <v>179</v>
      </c>
      <c r="CT10" s="85"/>
      <c r="CU10" s="85" t="s">
        <v>179</v>
      </c>
      <c r="CV10" s="85"/>
      <c r="CW10" s="85" t="s">
        <v>179</v>
      </c>
      <c r="CX10" s="85"/>
      <c r="CY10" s="85" t="s">
        <v>179</v>
      </c>
      <c r="CZ10" s="85" t="s">
        <v>1737</v>
      </c>
      <c r="DA10" s="85" t="s">
        <v>179</v>
      </c>
      <c r="DB10" s="85" t="s">
        <v>2129</v>
      </c>
      <c r="DC10" s="85" t="s">
        <v>179</v>
      </c>
      <c r="DD10" s="85"/>
      <c r="DE10" s="85" t="s">
        <v>179</v>
      </c>
      <c r="DF10" s="85"/>
      <c r="DG10" s="85" t="s">
        <v>179</v>
      </c>
      <c r="DH10" s="85"/>
      <c r="DI10" s="85" t="s">
        <v>179</v>
      </c>
      <c r="DJ10" s="85" t="s">
        <v>1737</v>
      </c>
      <c r="DK10" s="85" t="s">
        <v>179</v>
      </c>
      <c r="DL10" s="85"/>
      <c r="DM10" s="85" t="s">
        <v>179</v>
      </c>
      <c r="DN10" s="85"/>
      <c r="DO10" s="85" t="s">
        <v>179</v>
      </c>
      <c r="DP10" s="85"/>
      <c r="DQ10" s="85" t="s">
        <v>179</v>
      </c>
      <c r="DR10" s="85" t="s">
        <v>1737</v>
      </c>
      <c r="DS10" s="85" t="s">
        <v>179</v>
      </c>
      <c r="DT10" s="85"/>
      <c r="DU10" s="85" t="s">
        <v>179</v>
      </c>
      <c r="DV10" s="85"/>
      <c r="DW10" s="85" t="s">
        <v>179</v>
      </c>
      <c r="DX10" s="85"/>
      <c r="DY10" s="85" t="s">
        <v>199</v>
      </c>
      <c r="DZ10" s="85"/>
      <c r="EA10" s="85" t="s">
        <v>179</v>
      </c>
      <c r="EB10" s="85"/>
      <c r="EC10" s="85" t="s">
        <v>179</v>
      </c>
      <c r="ED10" s="85" t="s">
        <v>1737</v>
      </c>
      <c r="EE10" s="85" t="s">
        <v>199</v>
      </c>
      <c r="EF10" s="85"/>
      <c r="EG10" s="85" t="s">
        <v>199</v>
      </c>
      <c r="EH10" s="85"/>
      <c r="EI10" s="85" t="s">
        <v>199</v>
      </c>
      <c r="EJ10" s="85"/>
      <c r="EK10" s="85" t="s">
        <v>179</v>
      </c>
      <c r="EL10" s="85"/>
      <c r="EM10" s="85" t="s">
        <v>179</v>
      </c>
      <c r="EN10" s="85" t="s">
        <v>1737</v>
      </c>
      <c r="EO10" s="85" t="s">
        <v>179</v>
      </c>
      <c r="EP10" s="85"/>
      <c r="EQ10" s="85" t="s">
        <v>179</v>
      </c>
      <c r="ER10" s="85"/>
      <c r="ES10" s="85" t="s">
        <v>179</v>
      </c>
      <c r="ET10" s="85" t="s">
        <v>1737</v>
      </c>
      <c r="EU10" s="85" t="s">
        <v>179</v>
      </c>
      <c r="EV10" s="85"/>
      <c r="EW10" s="85" t="s">
        <v>179</v>
      </c>
      <c r="EX10" s="85"/>
      <c r="EY10" s="85" t="s">
        <v>179</v>
      </c>
      <c r="EZ10" s="85" t="s">
        <v>2130</v>
      </c>
      <c r="FA10" s="85" t="s">
        <v>179</v>
      </c>
      <c r="FB10" s="85"/>
      <c r="FC10" s="85" t="s">
        <v>179</v>
      </c>
      <c r="FD10" s="85" t="s">
        <v>182</v>
      </c>
      <c r="FE10" t="b">
        <v>0</v>
      </c>
    </row>
    <row r="11" spans="1:161" x14ac:dyDescent="0.25">
      <c r="A11" t="s">
        <v>6486</v>
      </c>
      <c r="B11" t="s">
        <v>6643</v>
      </c>
      <c r="C11" s="90" t="s">
        <v>2431</v>
      </c>
      <c r="D11" s="91" t="s">
        <v>206</v>
      </c>
      <c r="G11" s="90" t="s">
        <v>177</v>
      </c>
      <c r="I11" t="s">
        <v>213</v>
      </c>
      <c r="J11" s="85"/>
      <c r="K11" s="85" t="s">
        <v>2432</v>
      </c>
      <c r="L11" s="85"/>
      <c r="M11" s="85" t="s">
        <v>6531</v>
      </c>
      <c r="N11" s="85" t="s">
        <v>1730</v>
      </c>
      <c r="O11" s="85" t="s">
        <v>6642</v>
      </c>
      <c r="P11" s="85"/>
      <c r="Q11" s="85"/>
      <c r="R11" s="85"/>
      <c r="S11" s="85"/>
      <c r="T11" s="85"/>
      <c r="U11" s="97" t="s">
        <v>198</v>
      </c>
      <c r="V11" s="85"/>
      <c r="W11" s="85"/>
      <c r="X11" s="85"/>
      <c r="Z11" s="85"/>
      <c r="AA11" s="85"/>
      <c r="AB11" s="85"/>
      <c r="AC11" s="85"/>
      <c r="AD11" s="85"/>
      <c r="AE11" t="s">
        <v>1497</v>
      </c>
      <c r="AG11" t="s">
        <v>1497</v>
      </c>
      <c r="AI11" t="s">
        <v>1497</v>
      </c>
      <c r="AK11" t="s">
        <v>1497</v>
      </c>
      <c r="AM11" t="s">
        <v>1497</v>
      </c>
      <c r="AN11" s="85"/>
      <c r="AO11" s="85"/>
      <c r="AP11" s="85"/>
      <c r="AQ11" s="85"/>
      <c r="AR11" s="85"/>
      <c r="AS11" s="85"/>
      <c r="AT11" s="85"/>
      <c r="AU11" s="85"/>
      <c r="AV11" s="85"/>
      <c r="AW11" s="85"/>
      <c r="AX11" s="85"/>
      <c r="AY11" s="85"/>
      <c r="AZ11" s="85"/>
      <c r="BA11" s="85"/>
      <c r="BB11" s="85"/>
      <c r="BC11" t="s">
        <v>203</v>
      </c>
      <c r="BD11" s="85"/>
      <c r="BE11" s="85"/>
      <c r="BF11" s="85"/>
      <c r="BG11" s="85"/>
      <c r="BH11" s="85"/>
      <c r="BI11" t="s">
        <v>203</v>
      </c>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t="s">
        <v>203</v>
      </c>
      <c r="CL11" s="85"/>
      <c r="CM11" s="85"/>
      <c r="CN11" s="85"/>
      <c r="CO11" s="85"/>
      <c r="CP11" s="85"/>
      <c r="CQ11" s="85"/>
      <c r="CR11" s="85"/>
      <c r="CS11" s="85"/>
      <c r="CT11" s="85"/>
      <c r="CU11" s="85"/>
      <c r="CV11" s="85"/>
      <c r="CW11" s="85"/>
      <c r="CX11" s="85"/>
      <c r="CY11" t="s">
        <v>203</v>
      </c>
      <c r="CZ11" s="85"/>
      <c r="DA11" s="85"/>
      <c r="DB11" s="85"/>
      <c r="DC11" s="85"/>
      <c r="DD11" s="85"/>
      <c r="DE11" s="85"/>
      <c r="DF11" s="85"/>
      <c r="DG11" s="85"/>
      <c r="DH11" s="85"/>
      <c r="DI11" t="s">
        <v>182</v>
      </c>
      <c r="DJ11" s="85"/>
      <c r="DK11" s="85"/>
      <c r="DL11" s="85"/>
      <c r="DM11" s="85"/>
      <c r="DN11" s="85"/>
      <c r="DO11" s="85"/>
      <c r="DP11" s="85"/>
      <c r="DQ11" t="s">
        <v>182</v>
      </c>
      <c r="DR11" s="85"/>
      <c r="DS11" s="85"/>
      <c r="DT11" s="85"/>
      <c r="DU11" s="85"/>
      <c r="DV11" s="85"/>
      <c r="DW11" s="85"/>
      <c r="DX11" s="85"/>
      <c r="DY11" s="85"/>
      <c r="DZ11" s="85"/>
      <c r="EA11" s="85"/>
      <c r="EB11" s="85"/>
      <c r="EC11" t="s">
        <v>203</v>
      </c>
      <c r="ED11" s="85"/>
      <c r="EE11" s="85"/>
      <c r="EF11" s="85"/>
      <c r="EG11" s="85"/>
      <c r="EH11" s="85"/>
      <c r="EI11" s="85"/>
      <c r="EJ11" s="85"/>
      <c r="EK11" s="85"/>
      <c r="EL11" s="85"/>
      <c r="EM11" t="s">
        <v>203</v>
      </c>
      <c r="EN11" s="85"/>
      <c r="EO11" s="85"/>
      <c r="EP11" s="85"/>
      <c r="EQ11" s="85"/>
      <c r="ER11" s="85"/>
      <c r="ES11" t="s">
        <v>203</v>
      </c>
      <c r="ET11" s="85"/>
      <c r="EU11" s="85"/>
      <c r="EV11" s="85"/>
      <c r="EW11" s="85"/>
      <c r="EX11" s="85"/>
      <c r="EY11" t="s">
        <v>182</v>
      </c>
      <c r="EZ11" s="85"/>
      <c r="FA11" t="s">
        <v>182</v>
      </c>
      <c r="FB11" s="85"/>
      <c r="FC11" s="85" t="s">
        <v>182</v>
      </c>
      <c r="FD11" s="85"/>
      <c r="FE11" t="b">
        <v>0</v>
      </c>
    </row>
    <row r="12" spans="1:161" x14ac:dyDescent="0.25">
      <c r="A12">
        <v>2233</v>
      </c>
      <c r="B12" t="s">
        <v>6240</v>
      </c>
      <c r="C12" s="90" t="s">
        <v>4732</v>
      </c>
      <c r="D12" s="91" t="s">
        <v>206</v>
      </c>
      <c r="E12">
        <v>0</v>
      </c>
      <c r="F12">
        <v>94</v>
      </c>
      <c r="G12" s="90" t="s">
        <v>187</v>
      </c>
      <c r="H12">
        <v>1</v>
      </c>
      <c r="I12" s="85" t="s">
        <v>213</v>
      </c>
      <c r="J12" s="85" t="s">
        <v>4733</v>
      </c>
      <c r="K12" s="85" t="s">
        <v>4753</v>
      </c>
      <c r="L12" s="85" t="s">
        <v>4732</v>
      </c>
      <c r="M12" s="85" t="s">
        <v>4754</v>
      </c>
      <c r="N12" s="85" t="s">
        <v>4733</v>
      </c>
      <c r="O12" s="85" t="s">
        <v>4736</v>
      </c>
      <c r="P12" s="85" t="s">
        <v>213</v>
      </c>
      <c r="Q12" s="85" t="s">
        <v>206</v>
      </c>
      <c r="R12" s="85"/>
      <c r="S12" s="85"/>
      <c r="T12" s="85" t="s">
        <v>218</v>
      </c>
      <c r="U12" s="97">
        <v>5</v>
      </c>
      <c r="V12" s="85" t="s">
        <v>179</v>
      </c>
      <c r="W12" s="85" t="s">
        <v>191</v>
      </c>
      <c r="X12" s="85" t="s">
        <v>4755</v>
      </c>
      <c r="Y12">
        <v>5</v>
      </c>
      <c r="Z12" s="85" t="s">
        <v>181</v>
      </c>
      <c r="AA12" s="85"/>
      <c r="AB12" s="85" t="s">
        <v>179</v>
      </c>
      <c r="AC12" s="85" t="s">
        <v>179</v>
      </c>
      <c r="AD12" s="85" t="s">
        <v>181</v>
      </c>
      <c r="AE12" s="85" t="s">
        <v>181</v>
      </c>
      <c r="AF12" s="85"/>
      <c r="AG12" s="85" t="s">
        <v>181</v>
      </c>
      <c r="AH12" s="85"/>
      <c r="AI12" s="85" t="s">
        <v>181</v>
      </c>
      <c r="AJ12" s="85"/>
      <c r="AK12" s="85" t="s">
        <v>181</v>
      </c>
      <c r="AL12" s="85"/>
      <c r="AM12" s="85" t="s">
        <v>181</v>
      </c>
      <c r="AN12" s="85"/>
      <c r="AO12" s="85" t="s">
        <v>181</v>
      </c>
      <c r="AP12" s="85"/>
      <c r="AQ12" s="85" t="s">
        <v>179</v>
      </c>
      <c r="AR12" s="85"/>
      <c r="AS12" s="85" t="s">
        <v>179</v>
      </c>
      <c r="AT12" s="85"/>
      <c r="AU12" s="85" t="s">
        <v>179</v>
      </c>
      <c r="AV12" s="85"/>
      <c r="AW12" s="85" t="s">
        <v>179</v>
      </c>
      <c r="AX12" s="85"/>
      <c r="AY12" s="85" t="s">
        <v>179</v>
      </c>
      <c r="AZ12" s="85"/>
      <c r="BA12" s="85" t="s">
        <v>179</v>
      </c>
      <c r="BB12" s="85"/>
      <c r="BC12" s="85" t="s">
        <v>179</v>
      </c>
      <c r="BD12" s="85" t="s">
        <v>4756</v>
      </c>
      <c r="BE12" s="85" t="s">
        <v>179</v>
      </c>
      <c r="BF12" s="85"/>
      <c r="BG12" s="85" t="s">
        <v>179</v>
      </c>
      <c r="BH12" s="85"/>
      <c r="BI12" s="85" t="s">
        <v>179</v>
      </c>
      <c r="BJ12" s="85" t="s">
        <v>4757</v>
      </c>
      <c r="BK12" s="85" t="s">
        <v>179</v>
      </c>
      <c r="BL12" s="85"/>
      <c r="BM12" s="85" t="s">
        <v>179</v>
      </c>
      <c r="BN12" s="85"/>
      <c r="BO12" s="85" t="s">
        <v>179</v>
      </c>
      <c r="BP12" s="85"/>
      <c r="BQ12" s="85" t="s">
        <v>179</v>
      </c>
      <c r="BR12" s="85"/>
      <c r="BS12" s="85" t="s">
        <v>179</v>
      </c>
      <c r="BT12" s="85"/>
      <c r="BU12" s="85" t="s">
        <v>179</v>
      </c>
      <c r="BV12" s="85"/>
      <c r="BW12" s="85" t="s">
        <v>179</v>
      </c>
      <c r="BX12" s="85"/>
      <c r="BY12" s="85" t="s">
        <v>179</v>
      </c>
      <c r="BZ12" s="85"/>
      <c r="CA12" s="85" t="s">
        <v>179</v>
      </c>
      <c r="CB12" s="85"/>
      <c r="CC12" s="85" t="s">
        <v>179</v>
      </c>
      <c r="CD12" s="85"/>
      <c r="CE12" s="85" t="s">
        <v>181</v>
      </c>
      <c r="CF12" s="85"/>
      <c r="CG12" s="85" t="s">
        <v>181</v>
      </c>
      <c r="CH12" s="85"/>
      <c r="CI12" s="85" t="s">
        <v>181</v>
      </c>
      <c r="CJ12" s="85"/>
      <c r="CK12" s="85" t="s">
        <v>179</v>
      </c>
      <c r="CL12" s="85" t="s">
        <v>4758</v>
      </c>
      <c r="CM12" s="85" t="s">
        <v>179</v>
      </c>
      <c r="CN12" s="85"/>
      <c r="CO12" s="85" t="s">
        <v>179</v>
      </c>
      <c r="CP12" s="85"/>
      <c r="CQ12" s="85" t="s">
        <v>179</v>
      </c>
      <c r="CR12" s="85"/>
      <c r="CS12" s="85" t="s">
        <v>179</v>
      </c>
      <c r="CT12" s="85"/>
      <c r="CU12" s="85" t="s">
        <v>179</v>
      </c>
      <c r="CV12" s="85"/>
      <c r="CW12" s="85" t="s">
        <v>179</v>
      </c>
      <c r="CX12" s="85"/>
      <c r="CY12" s="85" t="s">
        <v>179</v>
      </c>
      <c r="CZ12" s="85" t="s">
        <v>4759</v>
      </c>
      <c r="DA12" s="85" t="s">
        <v>179</v>
      </c>
      <c r="DB12" s="85"/>
      <c r="DC12" s="85" t="s">
        <v>179</v>
      </c>
      <c r="DD12" s="85"/>
      <c r="DE12" s="85" t="s">
        <v>179</v>
      </c>
      <c r="DF12" s="85"/>
      <c r="DG12" s="85" t="s">
        <v>179</v>
      </c>
      <c r="DH12" s="85"/>
      <c r="DI12" s="85" t="s">
        <v>179</v>
      </c>
      <c r="DJ12" s="85" t="s">
        <v>4760</v>
      </c>
      <c r="DK12" s="85" t="s">
        <v>179</v>
      </c>
      <c r="DL12" s="85"/>
      <c r="DM12" s="85" t="s">
        <v>179</v>
      </c>
      <c r="DN12" s="85"/>
      <c r="DO12" s="85" t="s">
        <v>179</v>
      </c>
      <c r="DP12" s="85"/>
      <c r="DQ12" s="85" t="s">
        <v>179</v>
      </c>
      <c r="DR12" s="85" t="s">
        <v>4761</v>
      </c>
      <c r="DS12" s="85" t="s">
        <v>179</v>
      </c>
      <c r="DT12" s="85"/>
      <c r="DU12" s="85" t="s">
        <v>179</v>
      </c>
      <c r="DV12" s="85"/>
      <c r="DW12" s="85" t="s">
        <v>179</v>
      </c>
      <c r="DX12" s="85"/>
      <c r="DY12" s="85" t="s">
        <v>179</v>
      </c>
      <c r="DZ12" s="85"/>
      <c r="EA12" s="85" t="s">
        <v>179</v>
      </c>
      <c r="EB12" s="85"/>
      <c r="EC12" s="85" t="s">
        <v>179</v>
      </c>
      <c r="ED12" s="85" t="s">
        <v>4762</v>
      </c>
      <c r="EE12" s="85" t="s">
        <v>179</v>
      </c>
      <c r="EF12" s="85"/>
      <c r="EG12" s="85" t="s">
        <v>179</v>
      </c>
      <c r="EH12" s="85"/>
      <c r="EI12" s="85" t="s">
        <v>179</v>
      </c>
      <c r="EJ12" s="85"/>
      <c r="EK12" s="85" t="s">
        <v>179</v>
      </c>
      <c r="EL12" s="85"/>
      <c r="EM12" s="85" t="s">
        <v>179</v>
      </c>
      <c r="EN12" s="85" t="s">
        <v>4763</v>
      </c>
      <c r="EO12" s="85" t="s">
        <v>179</v>
      </c>
      <c r="EP12" s="85"/>
      <c r="EQ12" s="85" t="s">
        <v>179</v>
      </c>
      <c r="ER12" s="85"/>
      <c r="ES12" s="85" t="s">
        <v>179</v>
      </c>
      <c r="ET12" s="85" t="s">
        <v>4764</v>
      </c>
      <c r="EU12" s="85" t="s">
        <v>179</v>
      </c>
      <c r="EV12" s="85"/>
      <c r="EW12" s="85" t="s">
        <v>179</v>
      </c>
      <c r="EX12" s="85"/>
      <c r="EY12" s="85" t="s">
        <v>179</v>
      </c>
      <c r="EZ12" s="85" t="s">
        <v>1460</v>
      </c>
      <c r="FA12" s="85" t="s">
        <v>181</v>
      </c>
      <c r="FB12" s="85"/>
      <c r="FC12" s="85" t="s">
        <v>179</v>
      </c>
      <c r="FD12" s="85" t="s">
        <v>182</v>
      </c>
      <c r="FE12" t="b">
        <v>0</v>
      </c>
    </row>
    <row r="13" spans="1:161" x14ac:dyDescent="0.25">
      <c r="A13">
        <v>10417</v>
      </c>
      <c r="B13" t="s">
        <v>6240</v>
      </c>
      <c r="C13" s="90" t="s">
        <v>4732</v>
      </c>
      <c r="D13" s="91" t="s">
        <v>183</v>
      </c>
      <c r="E13">
        <v>0</v>
      </c>
      <c r="F13">
        <v>99</v>
      </c>
      <c r="G13" s="90" t="s">
        <v>177</v>
      </c>
      <c r="H13">
        <v>1</v>
      </c>
      <c r="I13" s="85" t="s">
        <v>213</v>
      </c>
      <c r="J13" s="85" t="s">
        <v>4733</v>
      </c>
      <c r="K13" s="85" t="s">
        <v>4734</v>
      </c>
      <c r="L13" s="85" t="s">
        <v>4732</v>
      </c>
      <c r="M13" s="85" t="s">
        <v>4735</v>
      </c>
      <c r="N13" s="85" t="s">
        <v>4733</v>
      </c>
      <c r="O13" s="85" t="s">
        <v>4736</v>
      </c>
      <c r="P13" s="85" t="s">
        <v>213</v>
      </c>
      <c r="Q13" s="85" t="s">
        <v>183</v>
      </c>
      <c r="R13" s="85"/>
      <c r="S13" s="85"/>
      <c r="T13" s="85" t="s">
        <v>218</v>
      </c>
      <c r="U13" s="97">
        <v>5</v>
      </c>
      <c r="V13" s="85" t="s">
        <v>179</v>
      </c>
      <c r="W13" s="85" t="s">
        <v>191</v>
      </c>
      <c r="X13" s="85" t="s">
        <v>4737</v>
      </c>
      <c r="Y13">
        <v>5</v>
      </c>
      <c r="Z13" s="85" t="s">
        <v>181</v>
      </c>
      <c r="AA13" s="85"/>
      <c r="AB13" s="85" t="s">
        <v>179</v>
      </c>
      <c r="AC13" s="85" t="s">
        <v>179</v>
      </c>
      <c r="AD13" s="85" t="s">
        <v>179</v>
      </c>
      <c r="AE13" s="85" t="s">
        <v>179</v>
      </c>
      <c r="AF13" s="85" t="s">
        <v>4738</v>
      </c>
      <c r="AG13" s="85" t="s">
        <v>179</v>
      </c>
      <c r="AH13" s="85" t="s">
        <v>4739</v>
      </c>
      <c r="AI13" s="85" t="s">
        <v>179</v>
      </c>
      <c r="AJ13" s="85" t="s">
        <v>4740</v>
      </c>
      <c r="AK13" s="85" t="s">
        <v>179</v>
      </c>
      <c r="AL13" s="85" t="s">
        <v>4741</v>
      </c>
      <c r="AM13" s="85" t="s">
        <v>179</v>
      </c>
      <c r="AN13" s="85" t="s">
        <v>4742</v>
      </c>
      <c r="AO13" s="85" t="s">
        <v>181</v>
      </c>
      <c r="AP13" s="85"/>
      <c r="AQ13" s="85" t="s">
        <v>179</v>
      </c>
      <c r="AR13" s="85"/>
      <c r="AS13" s="85" t="s">
        <v>179</v>
      </c>
      <c r="AT13" s="85"/>
      <c r="AU13" s="85" t="s">
        <v>179</v>
      </c>
      <c r="AV13" s="85"/>
      <c r="AW13" s="85" t="s">
        <v>179</v>
      </c>
      <c r="AX13" s="85"/>
      <c r="AY13" s="85" t="s">
        <v>179</v>
      </c>
      <c r="AZ13" s="85"/>
      <c r="BA13" s="85" t="s">
        <v>179</v>
      </c>
      <c r="BB13" s="85"/>
      <c r="BC13" s="85" t="s">
        <v>179</v>
      </c>
      <c r="BD13" s="85" t="s">
        <v>4743</v>
      </c>
      <c r="BE13" s="85" t="s">
        <v>179</v>
      </c>
      <c r="BF13" s="85"/>
      <c r="BG13" s="85" t="s">
        <v>179</v>
      </c>
      <c r="BH13" s="85"/>
      <c r="BI13" s="85" t="s">
        <v>179</v>
      </c>
      <c r="BJ13" s="85" t="s">
        <v>4744</v>
      </c>
      <c r="BK13" s="85" t="s">
        <v>179</v>
      </c>
      <c r="BL13" s="85"/>
      <c r="BM13" s="85" t="s">
        <v>179</v>
      </c>
      <c r="BN13" s="85"/>
      <c r="BO13" s="85" t="s">
        <v>179</v>
      </c>
      <c r="BP13" s="85"/>
      <c r="BQ13" s="85" t="s">
        <v>179</v>
      </c>
      <c r="BR13" s="85"/>
      <c r="BS13" s="85" t="s">
        <v>179</v>
      </c>
      <c r="BT13" s="85"/>
      <c r="BU13" s="85" t="s">
        <v>179</v>
      </c>
      <c r="BV13" s="85"/>
      <c r="BW13" s="85" t="s">
        <v>179</v>
      </c>
      <c r="BX13" s="85"/>
      <c r="BY13" s="85" t="s">
        <v>179</v>
      </c>
      <c r="BZ13" s="85"/>
      <c r="CA13" s="85" t="s">
        <v>179</v>
      </c>
      <c r="CB13" s="85"/>
      <c r="CC13" s="85" t="s">
        <v>179</v>
      </c>
      <c r="CD13" s="85"/>
      <c r="CE13" s="85" t="s">
        <v>181</v>
      </c>
      <c r="CF13" s="85"/>
      <c r="CG13" s="85" t="s">
        <v>181</v>
      </c>
      <c r="CH13" s="85"/>
      <c r="CI13" s="85" t="s">
        <v>181</v>
      </c>
      <c r="CJ13" s="85"/>
      <c r="CK13" s="85" t="s">
        <v>179</v>
      </c>
      <c r="CL13" s="85" t="s">
        <v>4745</v>
      </c>
      <c r="CM13" s="85" t="s">
        <v>179</v>
      </c>
      <c r="CN13" s="85"/>
      <c r="CO13" s="85" t="s">
        <v>179</v>
      </c>
      <c r="CP13" s="85"/>
      <c r="CQ13" s="85" t="s">
        <v>179</v>
      </c>
      <c r="CR13" s="85"/>
      <c r="CS13" s="85" t="s">
        <v>179</v>
      </c>
      <c r="CT13" s="85"/>
      <c r="CU13" s="85" t="s">
        <v>179</v>
      </c>
      <c r="CV13" s="85"/>
      <c r="CW13" s="85" t="s">
        <v>179</v>
      </c>
      <c r="CX13" s="85"/>
      <c r="CY13" s="85" t="s">
        <v>179</v>
      </c>
      <c r="CZ13" s="85" t="s">
        <v>4746</v>
      </c>
      <c r="DA13" s="85" t="s">
        <v>179</v>
      </c>
      <c r="DB13" s="85"/>
      <c r="DC13" s="85" t="s">
        <v>179</v>
      </c>
      <c r="DD13" s="85"/>
      <c r="DE13" s="85" t="s">
        <v>179</v>
      </c>
      <c r="DF13" s="85"/>
      <c r="DG13" s="85" t="s">
        <v>179</v>
      </c>
      <c r="DH13" s="85"/>
      <c r="DI13" s="85" t="s">
        <v>179</v>
      </c>
      <c r="DJ13" s="85" t="s">
        <v>4747</v>
      </c>
      <c r="DK13" s="85" t="s">
        <v>179</v>
      </c>
      <c r="DL13" s="85"/>
      <c r="DM13" s="85" t="s">
        <v>179</v>
      </c>
      <c r="DN13" s="85"/>
      <c r="DO13" s="85" t="s">
        <v>179</v>
      </c>
      <c r="DP13" s="85"/>
      <c r="DQ13" s="85" t="s">
        <v>179</v>
      </c>
      <c r="DR13" s="85" t="s">
        <v>4748</v>
      </c>
      <c r="DS13" s="85" t="s">
        <v>179</v>
      </c>
      <c r="DT13" s="85"/>
      <c r="DU13" s="85" t="s">
        <v>179</v>
      </c>
      <c r="DV13" s="85"/>
      <c r="DW13" s="85" t="s">
        <v>179</v>
      </c>
      <c r="DX13" s="85"/>
      <c r="DY13" s="85" t="s">
        <v>179</v>
      </c>
      <c r="DZ13" s="85"/>
      <c r="EA13" s="85" t="s">
        <v>179</v>
      </c>
      <c r="EB13" s="85"/>
      <c r="EC13" s="85" t="s">
        <v>179</v>
      </c>
      <c r="ED13" s="85" t="s">
        <v>4749</v>
      </c>
      <c r="EE13" s="85" t="s">
        <v>179</v>
      </c>
      <c r="EF13" s="85"/>
      <c r="EG13" s="85" t="s">
        <v>179</v>
      </c>
      <c r="EH13" s="85"/>
      <c r="EI13" s="85" t="s">
        <v>179</v>
      </c>
      <c r="EJ13" s="85"/>
      <c r="EK13" s="85" t="s">
        <v>179</v>
      </c>
      <c r="EL13" s="85"/>
      <c r="EM13" s="85" t="s">
        <v>179</v>
      </c>
      <c r="EN13" s="85" t="s">
        <v>4750</v>
      </c>
      <c r="EO13" s="85" t="s">
        <v>179</v>
      </c>
      <c r="EP13" s="85"/>
      <c r="EQ13" s="85" t="s">
        <v>179</v>
      </c>
      <c r="ER13" s="85"/>
      <c r="ES13" s="85" t="s">
        <v>179</v>
      </c>
      <c r="ET13" s="85" t="s">
        <v>4751</v>
      </c>
      <c r="EU13" s="85" t="s">
        <v>179</v>
      </c>
      <c r="EV13" s="85"/>
      <c r="EW13" s="85" t="s">
        <v>179</v>
      </c>
      <c r="EX13" s="85"/>
      <c r="EY13" s="85" t="s">
        <v>179</v>
      </c>
      <c r="EZ13" s="85" t="s">
        <v>4752</v>
      </c>
      <c r="FA13" s="85" t="s">
        <v>181</v>
      </c>
      <c r="FB13" s="85"/>
      <c r="FC13" s="85" t="s">
        <v>179</v>
      </c>
      <c r="FD13" s="85" t="s">
        <v>182</v>
      </c>
      <c r="FE13" t="b">
        <v>1</v>
      </c>
    </row>
    <row r="14" spans="1:161" x14ac:dyDescent="0.25">
      <c r="A14">
        <v>2367</v>
      </c>
      <c r="B14" t="s">
        <v>6255</v>
      </c>
      <c r="C14" s="90" t="s">
        <v>5392</v>
      </c>
      <c r="D14" s="91" t="s">
        <v>175</v>
      </c>
      <c r="E14">
        <v>0</v>
      </c>
      <c r="F14">
        <v>90</v>
      </c>
      <c r="G14" s="90" t="s">
        <v>177</v>
      </c>
      <c r="H14">
        <v>1</v>
      </c>
      <c r="I14" s="85" t="s">
        <v>213</v>
      </c>
      <c r="J14" s="85" t="s">
        <v>1491</v>
      </c>
      <c r="K14" s="85" t="s">
        <v>2294</v>
      </c>
      <c r="L14" s="85" t="s">
        <v>5392</v>
      </c>
      <c r="M14" s="85" t="s">
        <v>2295</v>
      </c>
      <c r="N14" s="85" t="s">
        <v>2119</v>
      </c>
      <c r="O14" s="85" t="s">
        <v>2120</v>
      </c>
      <c r="P14" s="85" t="s">
        <v>213</v>
      </c>
      <c r="Q14" s="85" t="s">
        <v>272</v>
      </c>
      <c r="R14" s="85"/>
      <c r="S14" s="85"/>
      <c r="T14" s="85" t="s">
        <v>218</v>
      </c>
      <c r="U14" s="97">
        <v>21</v>
      </c>
      <c r="V14" s="85" t="s">
        <v>179</v>
      </c>
      <c r="W14" s="85" t="s">
        <v>191</v>
      </c>
      <c r="X14" s="85" t="s">
        <v>2121</v>
      </c>
      <c r="Y14">
        <v>3</v>
      </c>
      <c r="Z14" s="85" t="s">
        <v>179</v>
      </c>
      <c r="AA14" s="85" t="s">
        <v>191</v>
      </c>
      <c r="AB14" s="85" t="s">
        <v>180</v>
      </c>
      <c r="AC14" s="85" t="s">
        <v>179</v>
      </c>
      <c r="AD14" s="85" t="s">
        <v>180</v>
      </c>
      <c r="AE14" s="85" t="s">
        <v>181</v>
      </c>
      <c r="AF14" s="85"/>
      <c r="AG14" s="85" t="s">
        <v>181</v>
      </c>
      <c r="AH14" s="85"/>
      <c r="AI14" s="85" t="s">
        <v>181</v>
      </c>
      <c r="AJ14" s="85"/>
      <c r="AK14" s="85" t="s">
        <v>181</v>
      </c>
      <c r="AL14" s="85"/>
      <c r="AM14" s="85" t="s">
        <v>181</v>
      </c>
      <c r="AN14" s="85"/>
      <c r="AO14" s="85" t="s">
        <v>181</v>
      </c>
      <c r="AP14" s="85"/>
      <c r="AQ14" s="85" t="s">
        <v>179</v>
      </c>
      <c r="AR14" s="85" t="s">
        <v>2296</v>
      </c>
      <c r="AS14" s="85" t="s">
        <v>179</v>
      </c>
      <c r="AT14" s="85" t="s">
        <v>2297</v>
      </c>
      <c r="AU14" s="85" t="s">
        <v>179</v>
      </c>
      <c r="AV14" s="85"/>
      <c r="AW14" s="85" t="s">
        <v>179</v>
      </c>
      <c r="AX14" s="85"/>
      <c r="AY14" s="85" t="s">
        <v>179</v>
      </c>
      <c r="AZ14" s="85"/>
      <c r="BA14" s="85" t="s">
        <v>265</v>
      </c>
      <c r="BB14" s="85" t="s">
        <v>2298</v>
      </c>
      <c r="BC14" s="85" t="s">
        <v>203</v>
      </c>
      <c r="BD14" s="85" t="s">
        <v>2299</v>
      </c>
      <c r="BE14" s="85" t="s">
        <v>179</v>
      </c>
      <c r="BF14" s="85"/>
      <c r="BG14" s="85" t="s">
        <v>181</v>
      </c>
      <c r="BH14" s="85" t="s">
        <v>2300</v>
      </c>
      <c r="BI14" s="85" t="s">
        <v>181</v>
      </c>
      <c r="BJ14" s="85" t="s">
        <v>2301</v>
      </c>
      <c r="BK14" s="85" t="s">
        <v>179</v>
      </c>
      <c r="BL14" s="85"/>
      <c r="BM14" s="85" t="s">
        <v>179</v>
      </c>
      <c r="BN14" s="85" t="s">
        <v>2302</v>
      </c>
      <c r="BO14" s="85" t="s">
        <v>179</v>
      </c>
      <c r="BP14" s="85" t="s">
        <v>5393</v>
      </c>
      <c r="BQ14" s="85" t="s">
        <v>179</v>
      </c>
      <c r="BR14" s="85"/>
      <c r="BS14" s="85" t="s">
        <v>179</v>
      </c>
      <c r="BT14" s="85" t="s">
        <v>2303</v>
      </c>
      <c r="BU14" s="85" t="s">
        <v>179</v>
      </c>
      <c r="BV14" s="85"/>
      <c r="BW14" s="85" t="s">
        <v>179</v>
      </c>
      <c r="BX14" s="85"/>
      <c r="BY14" s="85" t="s">
        <v>179</v>
      </c>
      <c r="BZ14" s="85"/>
      <c r="CA14" s="85" t="s">
        <v>179</v>
      </c>
      <c r="CB14" s="85"/>
      <c r="CC14" s="85" t="s">
        <v>179</v>
      </c>
      <c r="CD14" s="85"/>
      <c r="CE14" s="85" t="s">
        <v>181</v>
      </c>
      <c r="CF14" s="85"/>
      <c r="CG14" s="85" t="s">
        <v>181</v>
      </c>
      <c r="CH14" s="85"/>
      <c r="CI14" s="85" t="s">
        <v>181</v>
      </c>
      <c r="CJ14" s="85"/>
      <c r="CK14" s="85" t="s">
        <v>179</v>
      </c>
      <c r="CL14" s="85" t="s">
        <v>2304</v>
      </c>
      <c r="CM14" s="85" t="s">
        <v>227</v>
      </c>
      <c r="CN14" s="85" t="s">
        <v>2305</v>
      </c>
      <c r="CO14" s="85" t="s">
        <v>181</v>
      </c>
      <c r="CP14" s="85" t="s">
        <v>2306</v>
      </c>
      <c r="CQ14" s="85" t="s">
        <v>179</v>
      </c>
      <c r="CR14" s="85"/>
      <c r="CS14" s="85" t="s">
        <v>179</v>
      </c>
      <c r="CT14" s="85"/>
      <c r="CU14" s="85" t="s">
        <v>179</v>
      </c>
      <c r="CV14" s="85"/>
      <c r="CW14" s="85" t="s">
        <v>179</v>
      </c>
      <c r="CX14" s="85"/>
      <c r="CY14" s="85" t="s">
        <v>181</v>
      </c>
      <c r="CZ14" s="85" t="s">
        <v>5394</v>
      </c>
      <c r="DA14" s="85" t="s">
        <v>179</v>
      </c>
      <c r="DB14" s="85"/>
      <c r="DC14" s="85" t="s">
        <v>179</v>
      </c>
      <c r="DD14" s="85"/>
      <c r="DE14" s="85" t="s">
        <v>227</v>
      </c>
      <c r="DF14" s="85" t="s">
        <v>2308</v>
      </c>
      <c r="DG14" s="85" t="s">
        <v>179</v>
      </c>
      <c r="DH14" s="85"/>
      <c r="DI14" s="85" t="s">
        <v>203</v>
      </c>
      <c r="DJ14" s="85" t="s">
        <v>2309</v>
      </c>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t="s">
        <v>179</v>
      </c>
      <c r="FB14" s="85" t="s">
        <v>2310</v>
      </c>
      <c r="FC14" s="85" t="s">
        <v>179</v>
      </c>
      <c r="FD14" s="85" t="s">
        <v>182</v>
      </c>
      <c r="FE14" t="b">
        <v>0</v>
      </c>
    </row>
    <row r="15" spans="1:161" x14ac:dyDescent="0.25">
      <c r="A15" t="s">
        <v>6486</v>
      </c>
      <c r="B15" t="s">
        <v>6255</v>
      </c>
      <c r="C15" s="90" t="s">
        <v>5392</v>
      </c>
      <c r="D15" s="91" t="s">
        <v>175</v>
      </c>
      <c r="G15" s="90" t="s">
        <v>177</v>
      </c>
      <c r="I15" t="s">
        <v>213</v>
      </c>
      <c r="J15" s="85"/>
      <c r="K15" s="85" t="s">
        <v>6696</v>
      </c>
      <c r="L15" s="85"/>
      <c r="M15" s="85" t="s">
        <v>6550</v>
      </c>
      <c r="N15" s="85" t="s">
        <v>6697</v>
      </c>
      <c r="O15" s="85" t="s">
        <v>1492</v>
      </c>
      <c r="P15" s="85"/>
      <c r="Q15" s="85"/>
      <c r="R15" s="85"/>
      <c r="S15" s="85"/>
      <c r="T15" s="85"/>
      <c r="U15" s="97" t="s">
        <v>6573</v>
      </c>
      <c r="V15" s="85"/>
      <c r="W15" s="85"/>
      <c r="X15" s="85"/>
      <c r="Z15" s="85"/>
      <c r="AA15" s="85"/>
      <c r="AB15" s="85"/>
      <c r="AC15" s="85"/>
      <c r="AD15" s="85"/>
      <c r="AE15" t="s">
        <v>1497</v>
      </c>
      <c r="AG15" t="s">
        <v>1497</v>
      </c>
      <c r="AI15" t="s">
        <v>1497</v>
      </c>
      <c r="AK15" t="s">
        <v>1497</v>
      </c>
      <c r="AM15" t="s">
        <v>1497</v>
      </c>
      <c r="AN15" s="85"/>
      <c r="AO15" s="85"/>
      <c r="AP15" s="85"/>
      <c r="AQ15" s="85"/>
      <c r="AR15" s="85"/>
      <c r="AS15" s="85"/>
      <c r="AT15" s="85"/>
      <c r="AU15" s="85"/>
      <c r="AV15" s="85"/>
      <c r="AW15" s="85"/>
      <c r="AX15" s="85"/>
      <c r="AY15" s="85"/>
      <c r="AZ15" s="85"/>
      <c r="BA15" s="85"/>
      <c r="BB15" s="85"/>
      <c r="BC15" t="s">
        <v>182</v>
      </c>
      <c r="BD15" s="85"/>
      <c r="BE15" s="85"/>
      <c r="BF15" s="85"/>
      <c r="BG15" s="85"/>
      <c r="BH15" s="85"/>
      <c r="BI15" t="s">
        <v>203</v>
      </c>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t="s">
        <v>203</v>
      </c>
      <c r="CL15" s="85"/>
      <c r="CM15" s="85"/>
      <c r="CN15" s="85"/>
      <c r="CO15" s="85"/>
      <c r="CP15" s="85"/>
      <c r="CQ15" s="85"/>
      <c r="CR15" s="85"/>
      <c r="CS15" s="85"/>
      <c r="CT15" s="85"/>
      <c r="CU15" s="85"/>
      <c r="CV15" s="85"/>
      <c r="CW15" s="85"/>
      <c r="CX15" s="85"/>
      <c r="CY15" t="s">
        <v>182</v>
      </c>
      <c r="CZ15" s="85"/>
      <c r="DA15" s="85"/>
      <c r="DB15" s="85"/>
      <c r="DC15" s="85"/>
      <c r="DD15" s="85"/>
      <c r="DE15" s="85"/>
      <c r="DF15" s="85"/>
      <c r="DG15" s="85"/>
      <c r="DH15" s="85"/>
      <c r="DI15" t="s">
        <v>182</v>
      </c>
      <c r="DJ15" s="85"/>
      <c r="DK15" s="85"/>
      <c r="DL15" s="85"/>
      <c r="DM15" s="85"/>
      <c r="DN15" s="85"/>
      <c r="DO15" s="85"/>
      <c r="DP15" s="85"/>
      <c r="DQ15" t="s">
        <v>6087</v>
      </c>
      <c r="DR15" s="85"/>
      <c r="DS15" s="85"/>
      <c r="DT15" s="85"/>
      <c r="DU15" s="85"/>
      <c r="DV15" s="85"/>
      <c r="DW15" s="85"/>
      <c r="DX15" s="85"/>
      <c r="DY15" s="85"/>
      <c r="DZ15" s="85"/>
      <c r="EA15" s="85"/>
      <c r="EB15" s="85"/>
      <c r="EC15" t="s">
        <v>6087</v>
      </c>
      <c r="ED15" s="85"/>
      <c r="EE15" s="85"/>
      <c r="EF15" s="85"/>
      <c r="EG15" s="85"/>
      <c r="EH15" s="85"/>
      <c r="EI15" s="85"/>
      <c r="EJ15" s="85"/>
      <c r="EK15" s="85"/>
      <c r="EL15" s="85"/>
      <c r="EM15" s="85"/>
      <c r="EN15" s="85"/>
      <c r="EO15" s="85"/>
      <c r="EP15" s="85"/>
      <c r="EQ15" s="85"/>
      <c r="ER15" s="85"/>
      <c r="ES15" t="s">
        <v>6087</v>
      </c>
      <c r="ET15" s="85"/>
      <c r="EU15" s="85"/>
      <c r="EV15" s="85"/>
      <c r="EW15" s="85"/>
      <c r="EX15" s="85"/>
      <c r="EY15" t="s">
        <v>182</v>
      </c>
      <c r="EZ15" s="85"/>
      <c r="FA15" t="s">
        <v>182</v>
      </c>
      <c r="FB15" s="85"/>
      <c r="FC15" s="85" t="s">
        <v>182</v>
      </c>
      <c r="FD15" s="85"/>
      <c r="FE15" t="b">
        <v>0</v>
      </c>
    </row>
    <row r="16" spans="1:161" x14ac:dyDescent="0.25">
      <c r="B16" t="s">
        <v>6087</v>
      </c>
      <c r="C16" s="90" t="s">
        <v>6479</v>
      </c>
      <c r="D16" s="91" t="s">
        <v>192</v>
      </c>
      <c r="G16" s="85" t="s">
        <v>6126</v>
      </c>
      <c r="I16" s="85" t="s">
        <v>213</v>
      </c>
      <c r="J16" s="85"/>
      <c r="K16" s="85" t="s">
        <v>1531</v>
      </c>
      <c r="L16" s="85"/>
      <c r="M16" s="85" t="s">
        <v>6480</v>
      </c>
      <c r="N16" s="85"/>
      <c r="O16" s="85" t="s">
        <v>6481</v>
      </c>
      <c r="P16" s="85" t="s">
        <v>213</v>
      </c>
      <c r="Q16" s="85"/>
      <c r="R16" s="85"/>
      <c r="S16" s="85"/>
      <c r="T16" s="85"/>
      <c r="V16" s="85"/>
      <c r="W16" s="85"/>
      <c r="X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row>
    <row r="17" spans="1:161" x14ac:dyDescent="0.25">
      <c r="A17">
        <v>11649</v>
      </c>
      <c r="B17" t="s">
        <v>6078</v>
      </c>
      <c r="C17" s="90" t="s">
        <v>312</v>
      </c>
      <c r="D17" s="91" t="s">
        <v>192</v>
      </c>
      <c r="E17">
        <v>0</v>
      </c>
      <c r="F17">
        <v>98</v>
      </c>
      <c r="G17" s="85" t="s">
        <v>187</v>
      </c>
      <c r="H17">
        <v>1</v>
      </c>
      <c r="I17" s="85" t="s">
        <v>213</v>
      </c>
      <c r="J17" s="85" t="s">
        <v>313</v>
      </c>
      <c r="K17" s="85" t="s">
        <v>314</v>
      </c>
      <c r="L17" s="85" t="s">
        <v>312</v>
      </c>
      <c r="M17" s="85" t="s">
        <v>315</v>
      </c>
      <c r="N17" s="85" t="s">
        <v>316</v>
      </c>
      <c r="O17" s="85" t="s">
        <v>317</v>
      </c>
      <c r="P17" s="85" t="s">
        <v>213</v>
      </c>
      <c r="Q17" s="85" t="s">
        <v>192</v>
      </c>
      <c r="R17" s="85"/>
      <c r="S17" s="85"/>
      <c r="T17" s="85" t="s">
        <v>218</v>
      </c>
      <c r="U17" s="97">
        <v>1</v>
      </c>
      <c r="V17" s="85" t="s">
        <v>179</v>
      </c>
      <c r="W17" s="85" t="s">
        <v>186</v>
      </c>
      <c r="X17" s="85" t="s">
        <v>318</v>
      </c>
      <c r="Y17">
        <v>1</v>
      </c>
      <c r="Z17" s="85" t="s">
        <v>179</v>
      </c>
      <c r="AA17" s="85" t="s">
        <v>1</v>
      </c>
      <c r="AB17" s="85" t="s">
        <v>180</v>
      </c>
      <c r="AC17" s="85" t="s">
        <v>179</v>
      </c>
      <c r="AD17" s="85" t="s">
        <v>180</v>
      </c>
      <c r="AE17" s="85" t="s">
        <v>181</v>
      </c>
      <c r="AF17" s="85"/>
      <c r="AG17" s="85" t="s">
        <v>181</v>
      </c>
      <c r="AH17" s="85"/>
      <c r="AI17" s="85" t="s">
        <v>179</v>
      </c>
      <c r="AJ17" s="85" t="s">
        <v>319</v>
      </c>
      <c r="AK17" s="85" t="s">
        <v>179</v>
      </c>
      <c r="AL17" s="85" t="s">
        <v>320</v>
      </c>
      <c r="AM17" s="85" t="s">
        <v>181</v>
      </c>
      <c r="AN17" s="85"/>
      <c r="AO17" s="85" t="s">
        <v>179</v>
      </c>
      <c r="AP17" s="85" t="s">
        <v>321</v>
      </c>
      <c r="AQ17" s="85" t="s">
        <v>179</v>
      </c>
      <c r="AR17" s="85"/>
      <c r="AS17" s="85" t="s">
        <v>179</v>
      </c>
      <c r="AT17" s="85"/>
      <c r="AU17" s="85" t="s">
        <v>181</v>
      </c>
      <c r="AV17" s="85"/>
      <c r="AW17" s="85" t="s">
        <v>179</v>
      </c>
      <c r="AX17" s="85"/>
      <c r="AY17" s="85" t="s">
        <v>265</v>
      </c>
      <c r="AZ17" s="85"/>
      <c r="BA17" s="85" t="s">
        <v>179</v>
      </c>
      <c r="BB17" s="85"/>
      <c r="BC17" s="85" t="s">
        <v>181</v>
      </c>
      <c r="BD17" s="85" t="s">
        <v>322</v>
      </c>
      <c r="BE17" s="85" t="s">
        <v>179</v>
      </c>
      <c r="BF17" s="85"/>
      <c r="BG17" s="85" t="s">
        <v>179</v>
      </c>
      <c r="BH17" s="85"/>
      <c r="BI17" s="85" t="s">
        <v>179</v>
      </c>
      <c r="BJ17" s="85" t="s">
        <v>323</v>
      </c>
      <c r="BK17" s="85" t="s">
        <v>179</v>
      </c>
      <c r="BL17" s="85"/>
      <c r="BM17" s="85" t="s">
        <v>179</v>
      </c>
      <c r="BN17" s="85"/>
      <c r="BO17" s="85" t="s">
        <v>179</v>
      </c>
      <c r="BP17" s="85"/>
      <c r="BQ17" s="85" t="s">
        <v>179</v>
      </c>
      <c r="BR17" s="85"/>
      <c r="BS17" s="85" t="s">
        <v>179</v>
      </c>
      <c r="BT17" s="85"/>
      <c r="BU17" s="85" t="s">
        <v>179</v>
      </c>
      <c r="BV17" s="85"/>
      <c r="BW17" s="85" t="s">
        <v>179</v>
      </c>
      <c r="BX17" s="85"/>
      <c r="BY17" s="85" t="s">
        <v>179</v>
      </c>
      <c r="BZ17" s="85"/>
      <c r="CA17" s="85" t="s">
        <v>179</v>
      </c>
      <c r="CB17" s="85"/>
      <c r="CC17" s="85" t="s">
        <v>179</v>
      </c>
      <c r="CD17" s="85"/>
      <c r="CE17" s="85" t="s">
        <v>181</v>
      </c>
      <c r="CF17" s="85" t="s">
        <v>324</v>
      </c>
      <c r="CG17" s="85" t="s">
        <v>181</v>
      </c>
      <c r="CH17" s="85"/>
      <c r="CI17" s="85" t="s">
        <v>181</v>
      </c>
      <c r="CJ17" s="85"/>
      <c r="CK17" s="85" t="s">
        <v>179</v>
      </c>
      <c r="CL17" s="85" t="s">
        <v>325</v>
      </c>
      <c r="CM17" s="85" t="s">
        <v>179</v>
      </c>
      <c r="CN17" s="85"/>
      <c r="CO17" s="85" t="s">
        <v>227</v>
      </c>
      <c r="CP17" s="85" t="s">
        <v>326</v>
      </c>
      <c r="CQ17" s="85" t="s">
        <v>179</v>
      </c>
      <c r="CR17" s="85"/>
      <c r="CS17" s="85" t="s">
        <v>179</v>
      </c>
      <c r="CT17" s="85"/>
      <c r="CU17" s="85" t="s">
        <v>179</v>
      </c>
      <c r="CV17" s="85"/>
      <c r="CW17" s="85" t="s">
        <v>179</v>
      </c>
      <c r="CX17" s="85"/>
      <c r="CY17" s="85" t="s">
        <v>179</v>
      </c>
      <c r="CZ17" s="85" t="s">
        <v>327</v>
      </c>
      <c r="DA17" s="85" t="s">
        <v>179</v>
      </c>
      <c r="DB17" s="85"/>
      <c r="DC17" s="85" t="s">
        <v>179</v>
      </c>
      <c r="DD17" s="85"/>
      <c r="DE17" s="85" t="s">
        <v>179</v>
      </c>
      <c r="DF17" s="85"/>
      <c r="DG17" s="85" t="s">
        <v>209</v>
      </c>
      <c r="DH17" s="85"/>
      <c r="DI17" s="85" t="s">
        <v>179</v>
      </c>
      <c r="DJ17" s="85" t="s">
        <v>328</v>
      </c>
      <c r="DK17" s="85" t="s">
        <v>179</v>
      </c>
      <c r="DL17" s="85"/>
      <c r="DM17" s="85" t="s">
        <v>179</v>
      </c>
      <c r="DN17" s="85"/>
      <c r="DO17" s="85" t="s">
        <v>179</v>
      </c>
      <c r="DP17" s="85" t="s">
        <v>329</v>
      </c>
      <c r="DQ17" s="85" t="s">
        <v>179</v>
      </c>
      <c r="DR17" s="85" t="s">
        <v>330</v>
      </c>
      <c r="DS17" s="85" t="s">
        <v>179</v>
      </c>
      <c r="DT17" s="85"/>
      <c r="DU17" s="85" t="s">
        <v>179</v>
      </c>
      <c r="DV17" s="85"/>
      <c r="DW17" s="85" t="s">
        <v>179</v>
      </c>
      <c r="DX17" s="85"/>
      <c r="DY17" s="85" t="s">
        <v>199</v>
      </c>
      <c r="DZ17" s="85"/>
      <c r="EA17" s="85" t="s">
        <v>179</v>
      </c>
      <c r="EB17" s="85"/>
      <c r="EC17" s="85" t="s">
        <v>203</v>
      </c>
      <c r="ED17" s="85" t="s">
        <v>331</v>
      </c>
      <c r="EE17" s="85" t="s">
        <v>179</v>
      </c>
      <c r="EF17" s="85"/>
      <c r="EG17" s="85" t="s">
        <v>227</v>
      </c>
      <c r="EH17" s="85"/>
      <c r="EI17" s="85" t="s">
        <v>179</v>
      </c>
      <c r="EJ17" s="85"/>
      <c r="EK17" s="85" t="s">
        <v>179</v>
      </c>
      <c r="EL17" s="85"/>
      <c r="EM17" s="85" t="s">
        <v>179</v>
      </c>
      <c r="EN17" s="85" t="s">
        <v>332</v>
      </c>
      <c r="EO17" s="85" t="s">
        <v>179</v>
      </c>
      <c r="EP17" s="85"/>
      <c r="EQ17" s="85" t="s">
        <v>179</v>
      </c>
      <c r="ER17" s="85"/>
      <c r="ES17" s="85" t="s">
        <v>179</v>
      </c>
      <c r="ET17" s="85" t="s">
        <v>333</v>
      </c>
      <c r="EU17" s="85" t="s">
        <v>179</v>
      </c>
      <c r="EV17" s="85"/>
      <c r="EW17" s="85" t="s">
        <v>179</v>
      </c>
      <c r="EX17" s="85"/>
      <c r="EY17" s="85" t="s">
        <v>179</v>
      </c>
      <c r="EZ17" s="85" t="s">
        <v>334</v>
      </c>
      <c r="FA17" s="85" t="s">
        <v>179</v>
      </c>
      <c r="FB17" s="85" t="s">
        <v>335</v>
      </c>
      <c r="FC17" s="85" t="s">
        <v>181</v>
      </c>
      <c r="FD17" s="85" t="s">
        <v>182</v>
      </c>
      <c r="FE17" t="b">
        <v>1</v>
      </c>
    </row>
    <row r="18" spans="1:161" x14ac:dyDescent="0.25">
      <c r="A18">
        <v>2257</v>
      </c>
      <c r="B18" t="s">
        <v>6079</v>
      </c>
      <c r="C18" s="90" t="s">
        <v>336</v>
      </c>
      <c r="D18" s="91" t="s">
        <v>206</v>
      </c>
      <c r="E18">
        <v>0</v>
      </c>
      <c r="F18">
        <v>96</v>
      </c>
      <c r="G18" s="85" t="s">
        <v>177</v>
      </c>
      <c r="H18">
        <v>1</v>
      </c>
      <c r="I18" s="85" t="s">
        <v>213</v>
      </c>
      <c r="J18" s="85" t="s">
        <v>337</v>
      </c>
      <c r="K18" s="85" t="s">
        <v>338</v>
      </c>
      <c r="L18" s="85" t="s">
        <v>336</v>
      </c>
      <c r="M18" s="85" t="s">
        <v>339</v>
      </c>
      <c r="N18" s="85" t="s">
        <v>337</v>
      </c>
      <c r="O18" s="85" t="s">
        <v>340</v>
      </c>
      <c r="P18" s="85" t="s">
        <v>213</v>
      </c>
      <c r="Q18" s="85" t="s">
        <v>206</v>
      </c>
      <c r="R18" s="85"/>
      <c r="S18" s="85"/>
      <c r="T18" s="85" t="s">
        <v>218</v>
      </c>
      <c r="U18" s="97">
        <v>6</v>
      </c>
      <c r="V18" s="85" t="s">
        <v>179</v>
      </c>
      <c r="W18" s="85" t="s">
        <v>202</v>
      </c>
      <c r="X18" s="85" t="s">
        <v>341</v>
      </c>
      <c r="Y18">
        <v>12</v>
      </c>
      <c r="Z18" s="85" t="s">
        <v>179</v>
      </c>
      <c r="AA18" s="85" t="s">
        <v>191</v>
      </c>
      <c r="AB18" s="85" t="s">
        <v>179</v>
      </c>
      <c r="AC18" s="85" t="s">
        <v>179</v>
      </c>
      <c r="AD18" s="85" t="s">
        <v>181</v>
      </c>
      <c r="AE18" s="85" t="s">
        <v>181</v>
      </c>
      <c r="AF18" s="85"/>
      <c r="AG18" s="85" t="s">
        <v>181</v>
      </c>
      <c r="AH18" s="85"/>
      <c r="AI18" s="85" t="s">
        <v>179</v>
      </c>
      <c r="AJ18" s="85" t="s">
        <v>342</v>
      </c>
      <c r="AK18" s="85" t="s">
        <v>181</v>
      </c>
      <c r="AL18" s="85"/>
      <c r="AM18" s="85" t="s">
        <v>181</v>
      </c>
      <c r="AN18" s="85"/>
      <c r="AO18" s="85" t="s">
        <v>181</v>
      </c>
      <c r="AP18" s="85"/>
      <c r="AQ18" s="85" t="s">
        <v>179</v>
      </c>
      <c r="AR18" s="85"/>
      <c r="AS18" s="85" t="s">
        <v>179</v>
      </c>
      <c r="AT18" s="85"/>
      <c r="AU18" s="85" t="s">
        <v>179</v>
      </c>
      <c r="AV18" s="85"/>
      <c r="AW18" s="85" t="s">
        <v>179</v>
      </c>
      <c r="AX18" s="85"/>
      <c r="AY18" s="85" t="s">
        <v>179</v>
      </c>
      <c r="AZ18" s="85"/>
      <c r="BA18" s="85" t="s">
        <v>179</v>
      </c>
      <c r="BB18" s="85"/>
      <c r="BC18" s="85" t="s">
        <v>179</v>
      </c>
      <c r="BD18" s="85" t="s">
        <v>343</v>
      </c>
      <c r="BE18" s="85" t="s">
        <v>179</v>
      </c>
      <c r="BF18" s="85"/>
      <c r="BG18" s="85" t="s">
        <v>179</v>
      </c>
      <c r="BH18" s="85"/>
      <c r="BI18" s="85" t="s">
        <v>179</v>
      </c>
      <c r="BJ18" s="85" t="s">
        <v>344</v>
      </c>
      <c r="BK18" s="85" t="s">
        <v>179</v>
      </c>
      <c r="BL18" s="85"/>
      <c r="BM18" s="85" t="s">
        <v>179</v>
      </c>
      <c r="BN18" s="85"/>
      <c r="BO18" s="85" t="s">
        <v>179</v>
      </c>
      <c r="BP18" s="85"/>
      <c r="BQ18" s="85" t="s">
        <v>179</v>
      </c>
      <c r="BR18" s="85"/>
      <c r="BS18" s="85" t="s">
        <v>179</v>
      </c>
      <c r="BT18" s="85"/>
      <c r="BU18" s="85" t="s">
        <v>179</v>
      </c>
      <c r="BV18" s="85"/>
      <c r="BW18" s="85" t="s">
        <v>179</v>
      </c>
      <c r="BX18" s="85"/>
      <c r="BY18" s="85" t="s">
        <v>179</v>
      </c>
      <c r="BZ18" s="85"/>
      <c r="CA18" s="85" t="s">
        <v>179</v>
      </c>
      <c r="CB18" s="85"/>
      <c r="CC18" s="85" t="s">
        <v>179</v>
      </c>
      <c r="CD18" s="85"/>
      <c r="CE18" s="85" t="s">
        <v>179</v>
      </c>
      <c r="CF18" s="85"/>
      <c r="CG18" s="85" t="s">
        <v>181</v>
      </c>
      <c r="CH18" s="85"/>
      <c r="CI18" s="85" t="s">
        <v>181</v>
      </c>
      <c r="CJ18" s="85"/>
      <c r="CK18" s="85" t="s">
        <v>179</v>
      </c>
      <c r="CL18" s="85" t="s">
        <v>345</v>
      </c>
      <c r="CM18" s="85" t="s">
        <v>179</v>
      </c>
      <c r="CN18" s="85"/>
      <c r="CO18" s="85" t="s">
        <v>179</v>
      </c>
      <c r="CP18" s="85"/>
      <c r="CQ18" s="85" t="s">
        <v>179</v>
      </c>
      <c r="CR18" s="85"/>
      <c r="CS18" s="85" t="s">
        <v>179</v>
      </c>
      <c r="CT18" s="85"/>
      <c r="CU18" s="85" t="s">
        <v>179</v>
      </c>
      <c r="CV18" s="85"/>
      <c r="CW18" s="85" t="s">
        <v>179</v>
      </c>
      <c r="CX18" s="85"/>
      <c r="CY18" s="85" t="s">
        <v>179</v>
      </c>
      <c r="CZ18" s="85" t="s">
        <v>346</v>
      </c>
      <c r="DA18" s="85" t="s">
        <v>179</v>
      </c>
      <c r="DB18" s="85"/>
      <c r="DC18" s="85" t="s">
        <v>179</v>
      </c>
      <c r="DD18" s="85"/>
      <c r="DE18" s="85" t="s">
        <v>179</v>
      </c>
      <c r="DF18" s="85"/>
      <c r="DG18" s="85" t="s">
        <v>179</v>
      </c>
      <c r="DH18" s="85"/>
      <c r="DI18" s="85" t="s">
        <v>179</v>
      </c>
      <c r="DJ18" s="85" t="s">
        <v>347</v>
      </c>
      <c r="DK18" s="85" t="s">
        <v>179</v>
      </c>
      <c r="DL18" s="85"/>
      <c r="DM18" s="85" t="s">
        <v>179</v>
      </c>
      <c r="DN18" s="85"/>
      <c r="DO18" s="85" t="s">
        <v>179</v>
      </c>
      <c r="DP18" s="85"/>
      <c r="DQ18" s="85" t="s">
        <v>179</v>
      </c>
      <c r="DR18" s="85" t="s">
        <v>348</v>
      </c>
      <c r="DS18" s="85" t="s">
        <v>179</v>
      </c>
      <c r="DT18" s="85"/>
      <c r="DU18" s="85" t="s">
        <v>179</v>
      </c>
      <c r="DV18" s="85"/>
      <c r="DW18" s="85" t="s">
        <v>179</v>
      </c>
      <c r="DX18" s="85"/>
      <c r="DY18" s="85" t="s">
        <v>179</v>
      </c>
      <c r="DZ18" s="85"/>
      <c r="EA18" s="85" t="s">
        <v>179</v>
      </c>
      <c r="EB18" s="85"/>
      <c r="EC18" s="85" t="s">
        <v>179</v>
      </c>
      <c r="ED18" s="85" t="s">
        <v>349</v>
      </c>
      <c r="EE18" s="85" t="s">
        <v>179</v>
      </c>
      <c r="EF18" s="85"/>
      <c r="EG18" s="85" t="s">
        <v>179</v>
      </c>
      <c r="EH18" s="85"/>
      <c r="EI18" s="85" t="s">
        <v>179</v>
      </c>
      <c r="EJ18" s="85"/>
      <c r="EK18" s="85" t="s">
        <v>179</v>
      </c>
      <c r="EL18" s="85"/>
      <c r="EM18" s="85" t="s">
        <v>179</v>
      </c>
      <c r="EN18" s="85" t="s">
        <v>350</v>
      </c>
      <c r="EO18" s="85" t="s">
        <v>179</v>
      </c>
      <c r="EP18" s="85"/>
      <c r="EQ18" s="85" t="s">
        <v>179</v>
      </c>
      <c r="ER18" s="85"/>
      <c r="ES18" s="85" t="s">
        <v>179</v>
      </c>
      <c r="ET18" s="85" t="s">
        <v>351</v>
      </c>
      <c r="EU18" s="85" t="s">
        <v>179</v>
      </c>
      <c r="EV18" s="85"/>
      <c r="EW18" s="85" t="s">
        <v>179</v>
      </c>
      <c r="EX18" s="85"/>
      <c r="EY18" s="85" t="s">
        <v>179</v>
      </c>
      <c r="EZ18" s="85" t="s">
        <v>352</v>
      </c>
      <c r="FA18" s="85" t="s">
        <v>181</v>
      </c>
      <c r="FB18" s="85"/>
      <c r="FC18" s="85" t="s">
        <v>179</v>
      </c>
      <c r="FD18" s="85" t="s">
        <v>182</v>
      </c>
      <c r="FE18" t="b">
        <v>1</v>
      </c>
    </row>
    <row r="19" spans="1:161" x14ac:dyDescent="0.25">
      <c r="B19" t="s">
        <v>6087</v>
      </c>
      <c r="C19" s="90" t="s">
        <v>6475</v>
      </c>
      <c r="D19" s="91" t="s">
        <v>192</v>
      </c>
      <c r="G19" s="85" t="s">
        <v>6126</v>
      </c>
      <c r="I19" s="85" t="s">
        <v>213</v>
      </c>
      <c r="J19" s="85"/>
      <c r="K19" s="85" t="s">
        <v>6476</v>
      </c>
      <c r="L19" s="85"/>
      <c r="M19" s="85" t="s">
        <v>6477</v>
      </c>
      <c r="N19" s="85"/>
      <c r="O19" s="85" t="s">
        <v>6478</v>
      </c>
      <c r="P19" s="85" t="s">
        <v>213</v>
      </c>
      <c r="Q19" s="85"/>
      <c r="R19" s="85"/>
      <c r="S19" s="85"/>
      <c r="T19" s="85"/>
      <c r="V19" s="85"/>
      <c r="W19" s="85"/>
      <c r="X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row>
    <row r="20" spans="1:161" x14ac:dyDescent="0.25">
      <c r="A20">
        <v>2258</v>
      </c>
      <c r="B20" t="s">
        <v>6079</v>
      </c>
      <c r="C20" s="90" t="s">
        <v>358</v>
      </c>
      <c r="D20" s="91" t="s">
        <v>206</v>
      </c>
      <c r="E20">
        <v>0</v>
      </c>
      <c r="G20" s="85" t="s">
        <v>177</v>
      </c>
      <c r="H20">
        <v>1</v>
      </c>
      <c r="I20" s="85" t="s">
        <v>213</v>
      </c>
      <c r="J20" s="85" t="s">
        <v>337</v>
      </c>
      <c r="K20" s="85" t="s">
        <v>359</v>
      </c>
      <c r="L20" s="85" t="s">
        <v>358</v>
      </c>
      <c r="M20" s="85" t="s">
        <v>360</v>
      </c>
      <c r="N20" s="85" t="s">
        <v>337</v>
      </c>
      <c r="O20" s="85" t="s">
        <v>340</v>
      </c>
      <c r="P20" s="85" t="s">
        <v>213</v>
      </c>
      <c r="Q20" s="85" t="s">
        <v>206</v>
      </c>
      <c r="R20" s="85"/>
      <c r="S20" s="85"/>
      <c r="T20" s="85" t="s">
        <v>218</v>
      </c>
      <c r="U20" s="97">
        <v>12</v>
      </c>
      <c r="V20" s="85" t="s">
        <v>179</v>
      </c>
      <c r="W20" s="85" t="s">
        <v>191</v>
      </c>
      <c r="X20" s="85"/>
      <c r="Y20">
        <v>6</v>
      </c>
      <c r="Z20" s="85" t="s">
        <v>181</v>
      </c>
      <c r="AA20" s="85" t="s">
        <v>191</v>
      </c>
      <c r="AB20" s="85" t="s">
        <v>179</v>
      </c>
      <c r="AC20" s="85" t="s">
        <v>181</v>
      </c>
      <c r="AD20" s="85" t="s">
        <v>181</v>
      </c>
      <c r="AE20" s="85" t="s">
        <v>181</v>
      </c>
      <c r="AF20" s="85"/>
      <c r="AG20" s="85" t="s">
        <v>181</v>
      </c>
      <c r="AH20" s="85"/>
      <c r="AI20" s="85" t="s">
        <v>179</v>
      </c>
      <c r="AJ20" s="85" t="s">
        <v>361</v>
      </c>
      <c r="AK20" s="85" t="s">
        <v>181</v>
      </c>
      <c r="AL20" s="85"/>
      <c r="AM20" s="85" t="s">
        <v>181</v>
      </c>
      <c r="AN20" s="85"/>
      <c r="AO20" s="85" t="s">
        <v>181</v>
      </c>
      <c r="AP20" s="85"/>
      <c r="AQ20" s="85" t="s">
        <v>179</v>
      </c>
      <c r="AR20" s="85"/>
      <c r="AS20" s="85" t="s">
        <v>179</v>
      </c>
      <c r="AT20" s="85"/>
      <c r="AU20" s="85" t="s">
        <v>179</v>
      </c>
      <c r="AV20" s="85"/>
      <c r="AW20" s="85" t="s">
        <v>179</v>
      </c>
      <c r="AX20" s="85"/>
      <c r="AY20" s="85" t="s">
        <v>179</v>
      </c>
      <c r="AZ20" s="85"/>
      <c r="BA20" s="85" t="s">
        <v>179</v>
      </c>
      <c r="BB20" s="85"/>
      <c r="BC20" s="85" t="s">
        <v>179</v>
      </c>
      <c r="BD20" s="85"/>
      <c r="BE20" s="85" t="s">
        <v>179</v>
      </c>
      <c r="BF20" s="85"/>
      <c r="BG20" s="85" t="s">
        <v>179</v>
      </c>
      <c r="BH20" s="85"/>
      <c r="BI20" s="85" t="s">
        <v>179</v>
      </c>
      <c r="BJ20" s="85" t="s">
        <v>362</v>
      </c>
      <c r="BK20" s="85" t="s">
        <v>179</v>
      </c>
      <c r="BL20" s="85"/>
      <c r="BM20" s="85" t="s">
        <v>179</v>
      </c>
      <c r="BN20" s="85"/>
      <c r="BO20" s="85" t="s">
        <v>179</v>
      </c>
      <c r="BP20" s="85"/>
      <c r="BQ20" s="85" t="s">
        <v>179</v>
      </c>
      <c r="BR20" s="85"/>
      <c r="BS20" s="85" t="s">
        <v>179</v>
      </c>
      <c r="BT20" s="85"/>
      <c r="BU20" s="85" t="s">
        <v>179</v>
      </c>
      <c r="BV20" s="85"/>
      <c r="BW20" s="85" t="s">
        <v>179</v>
      </c>
      <c r="BX20" s="85"/>
      <c r="BY20" s="85" t="s">
        <v>179</v>
      </c>
      <c r="BZ20" s="85"/>
      <c r="CA20" s="85" t="s">
        <v>179</v>
      </c>
      <c r="CB20" s="85"/>
      <c r="CC20" s="85" t="s">
        <v>179</v>
      </c>
      <c r="CD20" s="85"/>
      <c r="CE20" s="85" t="s">
        <v>179</v>
      </c>
      <c r="CF20" s="85"/>
      <c r="CG20" s="85" t="s">
        <v>181</v>
      </c>
      <c r="CH20" s="85"/>
      <c r="CI20" s="85" t="s">
        <v>181</v>
      </c>
      <c r="CJ20" s="85"/>
      <c r="CK20" s="85" t="s">
        <v>179</v>
      </c>
      <c r="CL20" s="85"/>
      <c r="CM20" s="85" t="s">
        <v>179</v>
      </c>
      <c r="CN20" s="85"/>
      <c r="CO20" s="85" t="s">
        <v>179</v>
      </c>
      <c r="CP20" s="85"/>
      <c r="CQ20" s="85" t="s">
        <v>179</v>
      </c>
      <c r="CR20" s="85"/>
      <c r="CS20" s="85" t="s">
        <v>179</v>
      </c>
      <c r="CT20" s="85"/>
      <c r="CU20" s="85" t="s">
        <v>179</v>
      </c>
      <c r="CV20" s="85"/>
      <c r="CW20" s="85" t="s">
        <v>179</v>
      </c>
      <c r="CX20" s="85"/>
      <c r="CY20" s="85" t="s">
        <v>179</v>
      </c>
      <c r="CZ20" s="85" t="s">
        <v>363</v>
      </c>
      <c r="DA20" s="85" t="s">
        <v>179</v>
      </c>
      <c r="DB20" s="85"/>
      <c r="DC20" s="85" t="s">
        <v>179</v>
      </c>
      <c r="DD20" s="85"/>
      <c r="DE20" s="85" t="s">
        <v>179</v>
      </c>
      <c r="DF20" s="85"/>
      <c r="DG20" s="85" t="s">
        <v>179</v>
      </c>
      <c r="DH20" s="85"/>
      <c r="DI20" s="85" t="s">
        <v>179</v>
      </c>
      <c r="DJ20" s="85" t="s">
        <v>364</v>
      </c>
      <c r="DK20" s="85" t="s">
        <v>179</v>
      </c>
      <c r="DL20" s="85"/>
      <c r="DM20" s="85" t="s">
        <v>179</v>
      </c>
      <c r="DN20" s="85"/>
      <c r="DO20" s="85" t="s">
        <v>179</v>
      </c>
      <c r="DP20" s="85"/>
      <c r="DQ20" s="85" t="s">
        <v>179</v>
      </c>
      <c r="DR20" s="85" t="s">
        <v>365</v>
      </c>
      <c r="DS20" s="85" t="s">
        <v>179</v>
      </c>
      <c r="DT20" s="85"/>
      <c r="DU20" s="85" t="s">
        <v>179</v>
      </c>
      <c r="DV20" s="85"/>
      <c r="DW20" s="85" t="s">
        <v>179</v>
      </c>
      <c r="DX20" s="85"/>
      <c r="DY20" s="85" t="s">
        <v>179</v>
      </c>
      <c r="DZ20" s="85"/>
      <c r="EA20" s="85" t="s">
        <v>179</v>
      </c>
      <c r="EB20" s="85"/>
      <c r="EC20" s="85" t="s">
        <v>179</v>
      </c>
      <c r="ED20" s="85" t="s">
        <v>366</v>
      </c>
      <c r="EE20" s="85" t="s">
        <v>179</v>
      </c>
      <c r="EF20" s="85"/>
      <c r="EG20" s="85" t="s">
        <v>179</v>
      </c>
      <c r="EH20" s="85"/>
      <c r="EI20" s="85" t="s">
        <v>179</v>
      </c>
      <c r="EJ20" s="85"/>
      <c r="EK20" s="85" t="s">
        <v>179</v>
      </c>
      <c r="EL20" s="85"/>
      <c r="EM20" s="85" t="s">
        <v>179</v>
      </c>
      <c r="EN20" s="85" t="s">
        <v>367</v>
      </c>
      <c r="EO20" s="85" t="s">
        <v>179</v>
      </c>
      <c r="EP20" s="85"/>
      <c r="EQ20" s="85" t="s">
        <v>179</v>
      </c>
      <c r="ER20" s="85"/>
      <c r="ES20" s="85" t="s">
        <v>179</v>
      </c>
      <c r="ET20" s="85" t="s">
        <v>368</v>
      </c>
      <c r="EU20" s="85" t="s">
        <v>179</v>
      </c>
      <c r="EV20" s="85"/>
      <c r="EW20" s="85" t="s">
        <v>179</v>
      </c>
      <c r="EX20" s="85"/>
      <c r="EY20" s="85" t="s">
        <v>179</v>
      </c>
      <c r="EZ20" s="85" t="s">
        <v>369</v>
      </c>
      <c r="FA20" s="85" t="s">
        <v>181</v>
      </c>
      <c r="FB20" s="85"/>
      <c r="FC20" s="85" t="s">
        <v>179</v>
      </c>
      <c r="FD20" s="85" t="s">
        <v>182</v>
      </c>
      <c r="FE20" t="b">
        <v>1</v>
      </c>
    </row>
    <row r="21" spans="1:161" x14ac:dyDescent="0.25">
      <c r="A21">
        <v>2259</v>
      </c>
      <c r="B21" t="s">
        <v>6080</v>
      </c>
      <c r="C21" s="90" t="s">
        <v>373</v>
      </c>
      <c r="D21" s="91" t="s">
        <v>206</v>
      </c>
      <c r="E21">
        <v>0</v>
      </c>
      <c r="F21">
        <v>95</v>
      </c>
      <c r="G21" s="85" t="s">
        <v>187</v>
      </c>
      <c r="H21">
        <v>1</v>
      </c>
      <c r="I21" s="85" t="s">
        <v>213</v>
      </c>
      <c r="J21" s="85" t="s">
        <v>374</v>
      </c>
      <c r="K21" s="85" t="s">
        <v>375</v>
      </c>
      <c r="L21" s="85" t="s">
        <v>373</v>
      </c>
      <c r="M21" s="85" t="s">
        <v>376</v>
      </c>
      <c r="N21" s="85" t="s">
        <v>374</v>
      </c>
      <c r="O21" s="85" t="s">
        <v>377</v>
      </c>
      <c r="P21" s="85" t="s">
        <v>213</v>
      </c>
      <c r="Q21" s="85" t="s">
        <v>206</v>
      </c>
      <c r="R21" s="85"/>
      <c r="S21" s="85"/>
      <c r="T21" s="85" t="s">
        <v>218</v>
      </c>
      <c r="U21" s="97">
        <v>7</v>
      </c>
      <c r="V21" s="85" t="s">
        <v>179</v>
      </c>
      <c r="W21" s="85" t="s">
        <v>191</v>
      </c>
      <c r="X21" s="85" t="s">
        <v>378</v>
      </c>
      <c r="Y21">
        <v>3</v>
      </c>
      <c r="Z21" s="85" t="s">
        <v>181</v>
      </c>
      <c r="AA21" s="85" t="s">
        <v>186</v>
      </c>
      <c r="AB21" s="85" t="s">
        <v>179</v>
      </c>
      <c r="AC21" s="85" t="s">
        <v>179</v>
      </c>
      <c r="AD21" s="85" t="s">
        <v>181</v>
      </c>
      <c r="AE21" s="85" t="s">
        <v>181</v>
      </c>
      <c r="AF21" s="85"/>
      <c r="AG21" s="85" t="s">
        <v>181</v>
      </c>
      <c r="AH21" s="85"/>
      <c r="AI21" s="85" t="s">
        <v>179</v>
      </c>
      <c r="AJ21" s="85" t="s">
        <v>379</v>
      </c>
      <c r="AK21" s="85" t="s">
        <v>181</v>
      </c>
      <c r="AL21" s="85"/>
      <c r="AM21" s="85" t="s">
        <v>181</v>
      </c>
      <c r="AN21" s="85"/>
      <c r="AO21" s="85" t="s">
        <v>181</v>
      </c>
      <c r="AP21" s="85"/>
      <c r="AQ21" s="85" t="s">
        <v>179</v>
      </c>
      <c r="AR21" s="85"/>
      <c r="AS21" s="85" t="s">
        <v>179</v>
      </c>
      <c r="AT21" s="85"/>
      <c r="AU21" s="85" t="s">
        <v>179</v>
      </c>
      <c r="AV21" s="85"/>
      <c r="AW21" s="85" t="s">
        <v>179</v>
      </c>
      <c r="AX21" s="85"/>
      <c r="AY21" s="85" t="s">
        <v>179</v>
      </c>
      <c r="AZ21" s="85"/>
      <c r="BA21" s="85" t="s">
        <v>179</v>
      </c>
      <c r="BB21" s="85"/>
      <c r="BC21" s="85" t="s">
        <v>179</v>
      </c>
      <c r="BD21" s="85" t="s">
        <v>380</v>
      </c>
      <c r="BE21" s="85" t="s">
        <v>179</v>
      </c>
      <c r="BF21" s="85"/>
      <c r="BG21" s="85" t="s">
        <v>179</v>
      </c>
      <c r="BH21" s="85"/>
      <c r="BI21" s="85" t="s">
        <v>179</v>
      </c>
      <c r="BJ21" s="85" t="s">
        <v>381</v>
      </c>
      <c r="BK21" s="85" t="s">
        <v>179</v>
      </c>
      <c r="BL21" s="85"/>
      <c r="BM21" s="85" t="s">
        <v>179</v>
      </c>
      <c r="BN21" s="85"/>
      <c r="BO21" s="85" t="s">
        <v>179</v>
      </c>
      <c r="BP21" s="85"/>
      <c r="BQ21" s="85" t="s">
        <v>179</v>
      </c>
      <c r="BR21" s="85"/>
      <c r="BS21" s="85" t="s">
        <v>179</v>
      </c>
      <c r="BT21" s="85"/>
      <c r="BU21" s="85" t="s">
        <v>179</v>
      </c>
      <c r="BV21" s="85"/>
      <c r="BW21" s="85" t="s">
        <v>179</v>
      </c>
      <c r="BX21" s="85"/>
      <c r="BY21" s="85" t="s">
        <v>179</v>
      </c>
      <c r="BZ21" s="85"/>
      <c r="CA21" s="85" t="s">
        <v>179</v>
      </c>
      <c r="CB21" s="85"/>
      <c r="CC21" s="85" t="s">
        <v>179</v>
      </c>
      <c r="CD21" s="85"/>
      <c r="CE21" s="85" t="s">
        <v>181</v>
      </c>
      <c r="CF21" s="85"/>
      <c r="CG21" s="85" t="s">
        <v>181</v>
      </c>
      <c r="CH21" s="85"/>
      <c r="CI21" s="85" t="s">
        <v>181</v>
      </c>
      <c r="CJ21" s="85"/>
      <c r="CK21" s="85" t="s">
        <v>179</v>
      </c>
      <c r="CL21" s="85" t="s">
        <v>382</v>
      </c>
      <c r="CM21" s="85" t="s">
        <v>179</v>
      </c>
      <c r="CN21" s="85"/>
      <c r="CO21" s="85" t="s">
        <v>179</v>
      </c>
      <c r="CP21" s="85"/>
      <c r="CQ21" s="85" t="s">
        <v>179</v>
      </c>
      <c r="CR21" s="85"/>
      <c r="CS21" s="85" t="s">
        <v>179</v>
      </c>
      <c r="CT21" s="85"/>
      <c r="CU21" s="85" t="s">
        <v>179</v>
      </c>
      <c r="CV21" s="85"/>
      <c r="CW21" s="85" t="s">
        <v>179</v>
      </c>
      <c r="CX21" s="85"/>
      <c r="CY21" s="85" t="s">
        <v>179</v>
      </c>
      <c r="CZ21" s="85" t="s">
        <v>383</v>
      </c>
      <c r="DA21" s="85" t="s">
        <v>179</v>
      </c>
      <c r="DB21" s="85"/>
      <c r="DC21" s="85" t="s">
        <v>179</v>
      </c>
      <c r="DD21" s="85"/>
      <c r="DE21" s="85" t="s">
        <v>179</v>
      </c>
      <c r="DF21" s="85"/>
      <c r="DG21" s="85" t="s">
        <v>179</v>
      </c>
      <c r="DH21" s="85"/>
      <c r="DI21" s="85" t="s">
        <v>179</v>
      </c>
      <c r="DJ21" s="85" t="s">
        <v>384</v>
      </c>
      <c r="DK21" s="85" t="s">
        <v>179</v>
      </c>
      <c r="DL21" s="85"/>
      <c r="DM21" s="85" t="s">
        <v>179</v>
      </c>
      <c r="DN21" s="85"/>
      <c r="DO21" s="85" t="s">
        <v>179</v>
      </c>
      <c r="DP21" s="85"/>
      <c r="DQ21" s="85" t="s">
        <v>179</v>
      </c>
      <c r="DR21" s="85" t="s">
        <v>385</v>
      </c>
      <c r="DS21" s="85" t="s">
        <v>179</v>
      </c>
      <c r="DT21" s="85"/>
      <c r="DU21" s="85" t="s">
        <v>179</v>
      </c>
      <c r="DV21" s="85"/>
      <c r="DW21" s="85" t="s">
        <v>179</v>
      </c>
      <c r="DX21" s="85"/>
      <c r="DY21" s="85" t="s">
        <v>179</v>
      </c>
      <c r="DZ21" s="85"/>
      <c r="EA21" s="85" t="s">
        <v>179</v>
      </c>
      <c r="EB21" s="85"/>
      <c r="EC21" s="85" t="s">
        <v>179</v>
      </c>
      <c r="ED21" s="85" t="s">
        <v>386</v>
      </c>
      <c r="EE21" s="85" t="s">
        <v>179</v>
      </c>
      <c r="EF21" s="85"/>
      <c r="EG21" s="85" t="s">
        <v>179</v>
      </c>
      <c r="EH21" s="85"/>
      <c r="EI21" s="85" t="s">
        <v>179</v>
      </c>
      <c r="EJ21" s="85"/>
      <c r="EK21" s="85" t="s">
        <v>179</v>
      </c>
      <c r="EL21" s="85"/>
      <c r="EM21" s="85" t="s">
        <v>179</v>
      </c>
      <c r="EN21" s="85" t="s">
        <v>387</v>
      </c>
      <c r="EO21" s="85" t="s">
        <v>179</v>
      </c>
      <c r="EP21" s="85"/>
      <c r="EQ21" s="85" t="s">
        <v>179</v>
      </c>
      <c r="ER21" s="85"/>
      <c r="ES21" s="85" t="s">
        <v>179</v>
      </c>
      <c r="ET21" s="85" t="s">
        <v>388</v>
      </c>
      <c r="EU21" s="85" t="s">
        <v>179</v>
      </c>
      <c r="EV21" s="85"/>
      <c r="EW21" s="85" t="s">
        <v>179</v>
      </c>
      <c r="EX21" s="85"/>
      <c r="EY21" s="85" t="s">
        <v>179</v>
      </c>
      <c r="EZ21" s="85" t="s">
        <v>352</v>
      </c>
      <c r="FA21" s="85" t="s">
        <v>181</v>
      </c>
      <c r="FB21" s="85"/>
      <c r="FC21" s="85" t="s">
        <v>179</v>
      </c>
      <c r="FD21" s="85" t="s">
        <v>182</v>
      </c>
      <c r="FE21" t="b">
        <v>1</v>
      </c>
    </row>
    <row r="22" spans="1:161" x14ac:dyDescent="0.25">
      <c r="B22" t="s">
        <v>6087</v>
      </c>
      <c r="C22" s="90" t="s">
        <v>6471</v>
      </c>
      <c r="D22" s="91" t="s">
        <v>192</v>
      </c>
      <c r="G22" s="85" t="s">
        <v>6126</v>
      </c>
      <c r="I22" s="85" t="s">
        <v>213</v>
      </c>
      <c r="J22" s="85"/>
      <c r="K22" s="85" t="s">
        <v>6472</v>
      </c>
      <c r="L22" s="85"/>
      <c r="M22" s="85" t="s">
        <v>6473</v>
      </c>
      <c r="N22" s="85"/>
      <c r="O22" s="85" t="s">
        <v>6474</v>
      </c>
      <c r="P22" s="85" t="s">
        <v>213</v>
      </c>
      <c r="Q22" s="85"/>
      <c r="R22" s="85"/>
      <c r="S22" s="85"/>
      <c r="T22" s="85"/>
      <c r="V22" s="85"/>
      <c r="W22" s="85"/>
      <c r="X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row>
    <row r="23" spans="1:161" x14ac:dyDescent="0.25">
      <c r="B23" t="s">
        <v>6087</v>
      </c>
      <c r="C23" s="90" t="s">
        <v>6467</v>
      </c>
      <c r="D23" s="91" t="s">
        <v>192</v>
      </c>
      <c r="G23" s="85" t="s">
        <v>6126</v>
      </c>
      <c r="I23" s="85" t="s">
        <v>213</v>
      </c>
      <c r="J23" s="85"/>
      <c r="K23" s="85" t="s">
        <v>6468</v>
      </c>
      <c r="L23" s="85"/>
      <c r="M23" s="85" t="s">
        <v>6469</v>
      </c>
      <c r="N23" s="85"/>
      <c r="O23" s="85" t="s">
        <v>6470</v>
      </c>
      <c r="P23" s="85" t="s">
        <v>213</v>
      </c>
      <c r="Q23" s="85"/>
      <c r="R23" s="85"/>
      <c r="S23" s="85"/>
      <c r="T23" s="85"/>
      <c r="V23" s="85"/>
      <c r="W23" s="85"/>
      <c r="X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row>
    <row r="24" spans="1:161" x14ac:dyDescent="0.25">
      <c r="A24">
        <v>2261</v>
      </c>
      <c r="B24" t="s">
        <v>6081</v>
      </c>
      <c r="C24" s="90" t="s">
        <v>389</v>
      </c>
      <c r="D24" s="91" t="s">
        <v>206</v>
      </c>
      <c r="E24">
        <v>0</v>
      </c>
      <c r="F24">
        <v>94</v>
      </c>
      <c r="G24" s="85" t="s">
        <v>177</v>
      </c>
      <c r="H24">
        <v>1</v>
      </c>
      <c r="I24" s="85" t="s">
        <v>213</v>
      </c>
      <c r="J24" s="85" t="s">
        <v>390</v>
      </c>
      <c r="K24" s="85" t="s">
        <v>391</v>
      </c>
      <c r="L24" s="85" t="s">
        <v>389</v>
      </c>
      <c r="M24" s="85" t="s">
        <v>392</v>
      </c>
      <c r="N24" s="85" t="s">
        <v>390</v>
      </c>
      <c r="O24" s="85" t="s">
        <v>393</v>
      </c>
      <c r="P24" s="85" t="s">
        <v>213</v>
      </c>
      <c r="Q24" s="85" t="s">
        <v>206</v>
      </c>
      <c r="R24" s="85" t="s">
        <v>194</v>
      </c>
      <c r="S24" s="85"/>
      <c r="T24" s="85" t="s">
        <v>218</v>
      </c>
      <c r="U24" s="97">
        <v>1</v>
      </c>
      <c r="V24" s="85" t="s">
        <v>179</v>
      </c>
      <c r="W24" s="85" t="s">
        <v>191</v>
      </c>
      <c r="X24" s="85" t="s">
        <v>394</v>
      </c>
      <c r="Y24">
        <v>1</v>
      </c>
      <c r="Z24" s="85" t="s">
        <v>181</v>
      </c>
      <c r="AA24" s="85"/>
      <c r="AB24" s="85" t="s">
        <v>180</v>
      </c>
      <c r="AC24" s="85" t="s">
        <v>181</v>
      </c>
      <c r="AD24" s="85" t="s">
        <v>180</v>
      </c>
      <c r="AE24" s="85" t="s">
        <v>181</v>
      </c>
      <c r="AF24" s="85" t="s">
        <v>194</v>
      </c>
      <c r="AG24" s="85" t="s">
        <v>181</v>
      </c>
      <c r="AH24" s="85" t="s">
        <v>194</v>
      </c>
      <c r="AI24" s="85" t="s">
        <v>181</v>
      </c>
      <c r="AJ24" s="85" t="s">
        <v>194</v>
      </c>
      <c r="AK24" s="85" t="s">
        <v>181</v>
      </c>
      <c r="AL24" s="85" t="s">
        <v>195</v>
      </c>
      <c r="AM24" s="85" t="s">
        <v>181</v>
      </c>
      <c r="AN24" s="85" t="s">
        <v>195</v>
      </c>
      <c r="AO24" s="85" t="s">
        <v>181</v>
      </c>
      <c r="AP24" s="85" t="s">
        <v>195</v>
      </c>
      <c r="AQ24" s="85" t="s">
        <v>179</v>
      </c>
      <c r="AR24" s="85" t="s">
        <v>195</v>
      </c>
      <c r="AS24" s="85" t="s">
        <v>179</v>
      </c>
      <c r="AT24" s="85" t="s">
        <v>195</v>
      </c>
      <c r="AU24" s="85" t="s">
        <v>179</v>
      </c>
      <c r="AV24" s="85" t="s">
        <v>195</v>
      </c>
      <c r="AW24" s="85" t="s">
        <v>179</v>
      </c>
      <c r="AX24" s="85" t="s">
        <v>195</v>
      </c>
      <c r="AY24" s="85" t="s">
        <v>179</v>
      </c>
      <c r="AZ24" s="85" t="s">
        <v>195</v>
      </c>
      <c r="BA24" s="85" t="s">
        <v>179</v>
      </c>
      <c r="BB24" s="85" t="s">
        <v>195</v>
      </c>
      <c r="BC24" s="85" t="s">
        <v>179</v>
      </c>
      <c r="BD24" s="85" t="s">
        <v>395</v>
      </c>
      <c r="BE24" s="85" t="s">
        <v>179</v>
      </c>
      <c r="BF24" s="85" t="s">
        <v>195</v>
      </c>
      <c r="BG24" s="85" t="s">
        <v>179</v>
      </c>
      <c r="BH24" s="85" t="s">
        <v>195</v>
      </c>
      <c r="BI24" s="85" t="s">
        <v>179</v>
      </c>
      <c r="BJ24" s="85" t="s">
        <v>396</v>
      </c>
      <c r="BK24" s="85" t="s">
        <v>179</v>
      </c>
      <c r="BL24" s="85"/>
      <c r="BM24" s="85" t="s">
        <v>179</v>
      </c>
      <c r="BN24" s="85"/>
      <c r="BO24" s="85" t="s">
        <v>179</v>
      </c>
      <c r="BP24" s="85"/>
      <c r="BQ24" s="85" t="s">
        <v>179</v>
      </c>
      <c r="BR24" s="85"/>
      <c r="BS24" s="85" t="s">
        <v>179</v>
      </c>
      <c r="BT24" s="85"/>
      <c r="BU24" s="85" t="s">
        <v>179</v>
      </c>
      <c r="BV24" s="85"/>
      <c r="BW24" s="85" t="s">
        <v>179</v>
      </c>
      <c r="BX24" s="85"/>
      <c r="BY24" s="85" t="s">
        <v>179</v>
      </c>
      <c r="BZ24" s="85"/>
      <c r="CA24" s="85" t="s">
        <v>179</v>
      </c>
      <c r="CB24" s="85"/>
      <c r="CC24" s="85" t="s">
        <v>179</v>
      </c>
      <c r="CD24" s="85"/>
      <c r="CE24" s="85" t="s">
        <v>181</v>
      </c>
      <c r="CF24" s="85"/>
      <c r="CG24" s="85" t="s">
        <v>181</v>
      </c>
      <c r="CH24" s="85"/>
      <c r="CI24" s="85" t="s">
        <v>181</v>
      </c>
      <c r="CJ24" s="85"/>
      <c r="CK24" s="85" t="s">
        <v>179</v>
      </c>
      <c r="CL24" s="85" t="s">
        <v>397</v>
      </c>
      <c r="CM24" s="85" t="s">
        <v>179</v>
      </c>
      <c r="CN24" s="85"/>
      <c r="CO24" s="85" t="s">
        <v>179</v>
      </c>
      <c r="CP24" s="85"/>
      <c r="CQ24" s="85" t="s">
        <v>179</v>
      </c>
      <c r="CR24" s="85"/>
      <c r="CS24" s="85" t="s">
        <v>179</v>
      </c>
      <c r="CT24" s="85"/>
      <c r="CU24" s="85" t="s">
        <v>179</v>
      </c>
      <c r="CV24" s="85"/>
      <c r="CW24" s="85" t="s">
        <v>179</v>
      </c>
      <c r="CX24" s="85"/>
      <c r="CY24" s="85" t="s">
        <v>179</v>
      </c>
      <c r="CZ24" s="85" t="s">
        <v>398</v>
      </c>
      <c r="DA24" s="85" t="s">
        <v>179</v>
      </c>
      <c r="DB24" s="85"/>
      <c r="DC24" s="85" t="s">
        <v>179</v>
      </c>
      <c r="DD24" s="85"/>
      <c r="DE24" s="85" t="s">
        <v>179</v>
      </c>
      <c r="DF24" s="85"/>
      <c r="DG24" s="85" t="s">
        <v>179</v>
      </c>
      <c r="DH24" s="85"/>
      <c r="DI24" s="85" t="s">
        <v>179</v>
      </c>
      <c r="DJ24" s="85" t="s">
        <v>399</v>
      </c>
      <c r="DK24" s="85" t="s">
        <v>179</v>
      </c>
      <c r="DL24" s="85"/>
      <c r="DM24" s="85" t="s">
        <v>179</v>
      </c>
      <c r="DN24" s="85"/>
      <c r="DO24" s="85" t="s">
        <v>179</v>
      </c>
      <c r="DP24" s="85"/>
      <c r="DQ24" s="85" t="s">
        <v>179</v>
      </c>
      <c r="DR24" s="85" t="s">
        <v>400</v>
      </c>
      <c r="DS24" s="85" t="s">
        <v>179</v>
      </c>
      <c r="DT24" s="85"/>
      <c r="DU24" s="85" t="s">
        <v>179</v>
      </c>
      <c r="DV24" s="85"/>
      <c r="DW24" s="85" t="s">
        <v>179</v>
      </c>
      <c r="DX24" s="85"/>
      <c r="DY24" s="85" t="s">
        <v>179</v>
      </c>
      <c r="DZ24" s="85"/>
      <c r="EA24" s="85" t="s">
        <v>179</v>
      </c>
      <c r="EB24" s="85"/>
      <c r="EC24" s="85" t="s">
        <v>179</v>
      </c>
      <c r="ED24" s="85" t="s">
        <v>401</v>
      </c>
      <c r="EE24" s="85" t="s">
        <v>179</v>
      </c>
      <c r="EF24" s="85" t="s">
        <v>402</v>
      </c>
      <c r="EG24" s="85" t="s">
        <v>179</v>
      </c>
      <c r="EH24" s="85"/>
      <c r="EI24" s="85" t="s">
        <v>179</v>
      </c>
      <c r="EJ24" s="85" t="s">
        <v>403</v>
      </c>
      <c r="EK24" s="85" t="s">
        <v>179</v>
      </c>
      <c r="EL24" s="85"/>
      <c r="EM24" s="85" t="s">
        <v>179</v>
      </c>
      <c r="EN24" s="85" t="s">
        <v>404</v>
      </c>
      <c r="EO24" s="85" t="s">
        <v>181</v>
      </c>
      <c r="EP24" s="85" t="s">
        <v>405</v>
      </c>
      <c r="EQ24" s="85" t="s">
        <v>179</v>
      </c>
      <c r="ER24" s="85"/>
      <c r="ES24" s="85" t="s">
        <v>179</v>
      </c>
      <c r="ET24" s="85" t="s">
        <v>406</v>
      </c>
      <c r="EU24" s="85" t="s">
        <v>179</v>
      </c>
      <c r="EV24" s="85"/>
      <c r="EW24" s="85" t="s">
        <v>179</v>
      </c>
      <c r="EX24" s="85"/>
      <c r="EY24" s="85" t="s">
        <v>179</v>
      </c>
      <c r="EZ24" s="85" t="s">
        <v>407</v>
      </c>
      <c r="FA24" s="85" t="s">
        <v>181</v>
      </c>
      <c r="FB24" s="85"/>
      <c r="FC24" s="85" t="s">
        <v>181</v>
      </c>
      <c r="FD24" s="85" t="s">
        <v>182</v>
      </c>
      <c r="FE24" t="b">
        <v>0</v>
      </c>
    </row>
    <row r="25" spans="1:161" x14ac:dyDescent="0.25">
      <c r="A25">
        <v>2262</v>
      </c>
      <c r="B25" t="s">
        <v>6082</v>
      </c>
      <c r="C25" s="90" t="s">
        <v>408</v>
      </c>
      <c r="D25" s="91" t="s">
        <v>206</v>
      </c>
      <c r="E25">
        <v>0</v>
      </c>
      <c r="F25">
        <v>95</v>
      </c>
      <c r="G25" s="85" t="s">
        <v>187</v>
      </c>
      <c r="H25">
        <v>1</v>
      </c>
      <c r="I25" s="85" t="s">
        <v>213</v>
      </c>
      <c r="J25" s="85" t="s">
        <v>409</v>
      </c>
      <c r="K25" s="85" t="s">
        <v>410</v>
      </c>
      <c r="L25" s="85" t="s">
        <v>408</v>
      </c>
      <c r="M25" s="85" t="s">
        <v>411</v>
      </c>
      <c r="N25" s="85" t="s">
        <v>409</v>
      </c>
      <c r="O25" s="85" t="s">
        <v>412</v>
      </c>
      <c r="P25" s="85" t="s">
        <v>213</v>
      </c>
      <c r="Q25" s="85" t="s">
        <v>206</v>
      </c>
      <c r="R25" s="85"/>
      <c r="S25" s="85"/>
      <c r="T25" s="85" t="s">
        <v>218</v>
      </c>
      <c r="U25" s="97">
        <v>35</v>
      </c>
      <c r="V25" s="85" t="s">
        <v>179</v>
      </c>
      <c r="W25" s="85" t="s">
        <v>186</v>
      </c>
      <c r="X25" s="85" t="s">
        <v>413</v>
      </c>
      <c r="Y25">
        <v>3</v>
      </c>
      <c r="Z25" s="85" t="s">
        <v>179</v>
      </c>
      <c r="AA25" s="85" t="s">
        <v>186</v>
      </c>
      <c r="AB25" s="85" t="s">
        <v>179</v>
      </c>
      <c r="AC25" s="85" t="s">
        <v>179</v>
      </c>
      <c r="AD25" s="85" t="s">
        <v>179</v>
      </c>
      <c r="AE25" s="85" t="s">
        <v>181</v>
      </c>
      <c r="AF25" s="85"/>
      <c r="AG25" s="85" t="s">
        <v>181</v>
      </c>
      <c r="AH25" s="85"/>
      <c r="AI25" s="85" t="s">
        <v>181</v>
      </c>
      <c r="AJ25" s="85"/>
      <c r="AK25" s="85" t="s">
        <v>181</v>
      </c>
      <c r="AL25" s="85"/>
      <c r="AM25" s="85" t="s">
        <v>181</v>
      </c>
      <c r="AN25" s="85"/>
      <c r="AO25" s="85" t="s">
        <v>181</v>
      </c>
      <c r="AP25" s="85"/>
      <c r="AQ25" s="85" t="s">
        <v>179</v>
      </c>
      <c r="AR25" s="85"/>
      <c r="AS25" s="85" t="s">
        <v>179</v>
      </c>
      <c r="AT25" s="85"/>
      <c r="AU25" s="85" t="s">
        <v>179</v>
      </c>
      <c r="AV25" s="85"/>
      <c r="AW25" s="85" t="s">
        <v>179</v>
      </c>
      <c r="AX25" s="85"/>
      <c r="AY25" s="85" t="s">
        <v>179</v>
      </c>
      <c r="AZ25" s="85"/>
      <c r="BA25" s="85" t="s">
        <v>179</v>
      </c>
      <c r="BB25" s="85"/>
      <c r="BC25" s="85" t="s">
        <v>179</v>
      </c>
      <c r="BD25" s="85" t="s">
        <v>414</v>
      </c>
      <c r="BE25" s="85" t="s">
        <v>179</v>
      </c>
      <c r="BF25" s="85"/>
      <c r="BG25" s="85" t="s">
        <v>179</v>
      </c>
      <c r="BH25" s="85"/>
      <c r="BI25" s="85" t="s">
        <v>179</v>
      </c>
      <c r="BJ25" s="85" t="s">
        <v>415</v>
      </c>
      <c r="BK25" s="85" t="s">
        <v>179</v>
      </c>
      <c r="BL25" s="85"/>
      <c r="BM25" s="85" t="s">
        <v>179</v>
      </c>
      <c r="BN25" s="85"/>
      <c r="BO25" s="85" t="s">
        <v>179</v>
      </c>
      <c r="BP25" s="85"/>
      <c r="BQ25" s="85" t="s">
        <v>179</v>
      </c>
      <c r="BR25" s="85"/>
      <c r="BS25" s="85" t="s">
        <v>179</v>
      </c>
      <c r="BT25" s="85"/>
      <c r="BU25" s="85" t="s">
        <v>179</v>
      </c>
      <c r="BV25" s="85"/>
      <c r="BW25" s="85" t="s">
        <v>179</v>
      </c>
      <c r="BX25" s="85"/>
      <c r="BY25" s="85" t="s">
        <v>179</v>
      </c>
      <c r="BZ25" s="85"/>
      <c r="CA25" s="85" t="s">
        <v>179</v>
      </c>
      <c r="CB25" s="85"/>
      <c r="CC25" s="85" t="s">
        <v>179</v>
      </c>
      <c r="CD25" s="85"/>
      <c r="CE25" s="85" t="s">
        <v>179</v>
      </c>
      <c r="CF25" s="85" t="s">
        <v>416</v>
      </c>
      <c r="CG25" s="85" t="s">
        <v>181</v>
      </c>
      <c r="CH25" s="85"/>
      <c r="CI25" s="85" t="s">
        <v>181</v>
      </c>
      <c r="CJ25" s="85"/>
      <c r="CK25" s="85" t="s">
        <v>179</v>
      </c>
      <c r="CL25" s="85" t="s">
        <v>417</v>
      </c>
      <c r="CM25" s="85" t="s">
        <v>179</v>
      </c>
      <c r="CN25" s="85"/>
      <c r="CO25" s="85" t="s">
        <v>179</v>
      </c>
      <c r="CP25" s="85"/>
      <c r="CQ25" s="85" t="s">
        <v>179</v>
      </c>
      <c r="CR25" s="85"/>
      <c r="CS25" s="85" t="s">
        <v>179</v>
      </c>
      <c r="CT25" s="85"/>
      <c r="CU25" s="85" t="s">
        <v>179</v>
      </c>
      <c r="CV25" s="85"/>
      <c r="CW25" s="85" t="s">
        <v>179</v>
      </c>
      <c r="CX25" s="85"/>
      <c r="CY25" s="85" t="s">
        <v>179</v>
      </c>
      <c r="CZ25" s="85" t="s">
        <v>418</v>
      </c>
      <c r="DA25" s="85" t="s">
        <v>179</v>
      </c>
      <c r="DB25" s="85"/>
      <c r="DC25" s="85" t="s">
        <v>179</v>
      </c>
      <c r="DD25" s="85"/>
      <c r="DE25" s="85" t="s">
        <v>179</v>
      </c>
      <c r="DF25" s="85"/>
      <c r="DG25" s="85" t="s">
        <v>179</v>
      </c>
      <c r="DH25" s="85"/>
      <c r="DI25" s="85" t="s">
        <v>179</v>
      </c>
      <c r="DJ25" s="85" t="s">
        <v>419</v>
      </c>
      <c r="DK25" s="85" t="s">
        <v>179</v>
      </c>
      <c r="DL25" s="85"/>
      <c r="DM25" s="85" t="s">
        <v>179</v>
      </c>
      <c r="DN25" s="85"/>
      <c r="DO25" s="85" t="s">
        <v>179</v>
      </c>
      <c r="DP25" s="85"/>
      <c r="DQ25" s="85" t="s">
        <v>179</v>
      </c>
      <c r="DR25" s="85" t="s">
        <v>420</v>
      </c>
      <c r="DS25" s="85" t="s">
        <v>179</v>
      </c>
      <c r="DT25" s="85"/>
      <c r="DU25" s="85" t="s">
        <v>179</v>
      </c>
      <c r="DV25" s="85"/>
      <c r="DW25" s="85" t="s">
        <v>179</v>
      </c>
      <c r="DX25" s="85"/>
      <c r="DY25" s="85" t="s">
        <v>179</v>
      </c>
      <c r="DZ25" s="85"/>
      <c r="EA25" s="85" t="s">
        <v>179</v>
      </c>
      <c r="EB25" s="85"/>
      <c r="EC25" s="85" t="s">
        <v>179</v>
      </c>
      <c r="ED25" s="85" t="s">
        <v>421</v>
      </c>
      <c r="EE25" s="85" t="s">
        <v>179</v>
      </c>
      <c r="EF25" s="85"/>
      <c r="EG25" s="85" t="s">
        <v>179</v>
      </c>
      <c r="EH25" s="85"/>
      <c r="EI25" s="85" t="s">
        <v>179</v>
      </c>
      <c r="EJ25" s="85"/>
      <c r="EK25" s="85" t="s">
        <v>179</v>
      </c>
      <c r="EL25" s="85"/>
      <c r="EM25" s="85" t="s">
        <v>179</v>
      </c>
      <c r="EN25" s="85" t="s">
        <v>422</v>
      </c>
      <c r="EO25" s="85" t="s">
        <v>179</v>
      </c>
      <c r="EP25" s="85"/>
      <c r="EQ25" s="85" t="s">
        <v>179</v>
      </c>
      <c r="ER25" s="85"/>
      <c r="ES25" s="85" t="s">
        <v>179</v>
      </c>
      <c r="ET25" s="85" t="s">
        <v>423</v>
      </c>
      <c r="EU25" s="85" t="s">
        <v>179</v>
      </c>
      <c r="EV25" s="85"/>
      <c r="EW25" s="85" t="s">
        <v>179</v>
      </c>
      <c r="EX25" s="85"/>
      <c r="EY25" s="85" t="s">
        <v>179</v>
      </c>
      <c r="EZ25" s="85" t="s">
        <v>423</v>
      </c>
      <c r="FA25" s="85" t="s">
        <v>181</v>
      </c>
      <c r="FB25" s="85"/>
      <c r="FC25" s="85" t="s">
        <v>179</v>
      </c>
      <c r="FD25" s="85" t="s">
        <v>182</v>
      </c>
      <c r="FE25" t="b">
        <v>0</v>
      </c>
    </row>
    <row r="26" spans="1:161" x14ac:dyDescent="0.25">
      <c r="A26">
        <v>2263</v>
      </c>
      <c r="B26" t="s">
        <v>6083</v>
      </c>
      <c r="C26" s="90" t="s">
        <v>429</v>
      </c>
      <c r="D26" s="91" t="s">
        <v>206</v>
      </c>
      <c r="E26">
        <v>0</v>
      </c>
      <c r="F26">
        <v>95</v>
      </c>
      <c r="G26" s="85" t="s">
        <v>187</v>
      </c>
      <c r="H26">
        <v>1</v>
      </c>
      <c r="I26" s="85" t="s">
        <v>213</v>
      </c>
      <c r="J26" s="85" t="s">
        <v>5796</v>
      </c>
      <c r="K26" s="85" t="s">
        <v>5797</v>
      </c>
      <c r="L26" s="85" t="s">
        <v>429</v>
      </c>
      <c r="M26" s="85" t="s">
        <v>5798</v>
      </c>
      <c r="N26" s="85" t="s">
        <v>5796</v>
      </c>
      <c r="O26" s="85" t="s">
        <v>5799</v>
      </c>
      <c r="P26" s="85" t="s">
        <v>213</v>
      </c>
      <c r="Q26" s="85" t="s">
        <v>206</v>
      </c>
      <c r="R26" s="85"/>
      <c r="S26" s="85"/>
      <c r="T26" s="85" t="s">
        <v>218</v>
      </c>
      <c r="U26" s="97">
        <v>3</v>
      </c>
      <c r="V26" s="85" t="s">
        <v>179</v>
      </c>
      <c r="W26" s="85" t="s">
        <v>186</v>
      </c>
      <c r="X26" s="85" t="s">
        <v>501</v>
      </c>
      <c r="Y26">
        <v>3</v>
      </c>
      <c r="Z26" s="85" t="s">
        <v>179</v>
      </c>
      <c r="AA26" s="85" t="s">
        <v>186</v>
      </c>
      <c r="AB26" s="85" t="s">
        <v>180</v>
      </c>
      <c r="AC26" s="85" t="s">
        <v>179</v>
      </c>
      <c r="AD26" s="85" t="s">
        <v>179</v>
      </c>
      <c r="AE26" s="85" t="s">
        <v>181</v>
      </c>
      <c r="AF26" s="85"/>
      <c r="AG26" s="85" t="s">
        <v>181</v>
      </c>
      <c r="AH26" s="85"/>
      <c r="AI26" s="85" t="s">
        <v>181</v>
      </c>
      <c r="AJ26" s="85"/>
      <c r="AK26" s="85" t="s">
        <v>181</v>
      </c>
      <c r="AL26" s="85"/>
      <c r="AM26" s="85" t="s">
        <v>181</v>
      </c>
      <c r="AN26" s="85"/>
      <c r="AO26" s="85" t="s">
        <v>181</v>
      </c>
      <c r="AP26" s="85"/>
      <c r="AQ26" s="85" t="s">
        <v>179</v>
      </c>
      <c r="AR26" s="85"/>
      <c r="AS26" s="85" t="s">
        <v>179</v>
      </c>
      <c r="AT26" s="85"/>
      <c r="AU26" s="85" t="s">
        <v>179</v>
      </c>
      <c r="AV26" s="85"/>
      <c r="AW26" s="85" t="s">
        <v>179</v>
      </c>
      <c r="AX26" s="85"/>
      <c r="AY26" s="85" t="s">
        <v>179</v>
      </c>
      <c r="AZ26" s="85"/>
      <c r="BA26" s="85" t="s">
        <v>179</v>
      </c>
      <c r="BB26" s="85"/>
      <c r="BC26" s="85" t="s">
        <v>179</v>
      </c>
      <c r="BD26" s="85" t="s">
        <v>5800</v>
      </c>
      <c r="BE26" s="85" t="s">
        <v>179</v>
      </c>
      <c r="BF26" s="85"/>
      <c r="BG26" s="85" t="s">
        <v>179</v>
      </c>
      <c r="BH26" s="85"/>
      <c r="BI26" s="85" t="s">
        <v>179</v>
      </c>
      <c r="BJ26" s="85" t="s">
        <v>5800</v>
      </c>
      <c r="BK26" s="85" t="s">
        <v>179</v>
      </c>
      <c r="BL26" s="85"/>
      <c r="BM26" s="85" t="s">
        <v>179</v>
      </c>
      <c r="BN26" s="85"/>
      <c r="BO26" s="85" t="s">
        <v>179</v>
      </c>
      <c r="BP26" s="85"/>
      <c r="BQ26" s="85" t="s">
        <v>179</v>
      </c>
      <c r="BR26" s="85"/>
      <c r="BS26" s="85" t="s">
        <v>179</v>
      </c>
      <c r="BT26" s="85"/>
      <c r="BU26" s="85" t="s">
        <v>179</v>
      </c>
      <c r="BV26" s="85"/>
      <c r="BW26" s="85" t="s">
        <v>179</v>
      </c>
      <c r="BX26" s="85"/>
      <c r="BY26" s="85" t="s">
        <v>179</v>
      </c>
      <c r="BZ26" s="85"/>
      <c r="CA26" s="85" t="s">
        <v>179</v>
      </c>
      <c r="CB26" s="85"/>
      <c r="CC26" s="85" t="s">
        <v>179</v>
      </c>
      <c r="CD26" s="85"/>
      <c r="CE26" s="85" t="s">
        <v>181</v>
      </c>
      <c r="CF26" s="85"/>
      <c r="CG26" s="85" t="s">
        <v>181</v>
      </c>
      <c r="CH26" s="85"/>
      <c r="CI26" s="85" t="s">
        <v>181</v>
      </c>
      <c r="CJ26" s="85"/>
      <c r="CK26" s="85" t="s">
        <v>179</v>
      </c>
      <c r="CL26" s="85" t="s">
        <v>5800</v>
      </c>
      <c r="CM26" s="85" t="s">
        <v>179</v>
      </c>
      <c r="CN26" s="85"/>
      <c r="CO26" s="85" t="s">
        <v>179</v>
      </c>
      <c r="CP26" s="85"/>
      <c r="CQ26" s="85" t="s">
        <v>179</v>
      </c>
      <c r="CR26" s="85"/>
      <c r="CS26" s="85" t="s">
        <v>179</v>
      </c>
      <c r="CT26" s="85"/>
      <c r="CU26" s="85" t="s">
        <v>179</v>
      </c>
      <c r="CV26" s="85"/>
      <c r="CW26" s="85" t="s">
        <v>179</v>
      </c>
      <c r="CX26" s="85"/>
      <c r="CY26" s="85" t="s">
        <v>179</v>
      </c>
      <c r="CZ26" s="85" t="s">
        <v>5800</v>
      </c>
      <c r="DA26" s="85" t="s">
        <v>179</v>
      </c>
      <c r="DB26" s="85"/>
      <c r="DC26" s="85" t="s">
        <v>179</v>
      </c>
      <c r="DD26" s="85"/>
      <c r="DE26" s="85" t="s">
        <v>179</v>
      </c>
      <c r="DF26" s="85"/>
      <c r="DG26" s="85" t="s">
        <v>179</v>
      </c>
      <c r="DH26" s="85"/>
      <c r="DI26" s="85" t="s">
        <v>179</v>
      </c>
      <c r="DJ26" s="85" t="s">
        <v>5800</v>
      </c>
      <c r="DK26" s="85" t="s">
        <v>179</v>
      </c>
      <c r="DL26" s="85"/>
      <c r="DM26" s="85" t="s">
        <v>179</v>
      </c>
      <c r="DN26" s="85"/>
      <c r="DO26" s="85" t="s">
        <v>179</v>
      </c>
      <c r="DP26" s="85"/>
      <c r="DQ26" s="85" t="s">
        <v>179</v>
      </c>
      <c r="DR26" s="85" t="s">
        <v>5800</v>
      </c>
      <c r="DS26" s="85" t="s">
        <v>179</v>
      </c>
      <c r="DT26" s="85"/>
      <c r="DU26" s="85" t="s">
        <v>179</v>
      </c>
      <c r="DV26" s="85"/>
      <c r="DW26" s="85" t="s">
        <v>179</v>
      </c>
      <c r="DX26" s="85"/>
      <c r="DY26" s="85" t="s">
        <v>179</v>
      </c>
      <c r="DZ26" s="85"/>
      <c r="EA26" s="85" t="s">
        <v>179</v>
      </c>
      <c r="EB26" s="85"/>
      <c r="EC26" s="85" t="s">
        <v>179</v>
      </c>
      <c r="ED26" s="85" t="s">
        <v>5800</v>
      </c>
      <c r="EE26" s="85" t="s">
        <v>179</v>
      </c>
      <c r="EF26" s="85"/>
      <c r="EG26" s="85" t="s">
        <v>179</v>
      </c>
      <c r="EH26" s="85"/>
      <c r="EI26" s="85" t="s">
        <v>179</v>
      </c>
      <c r="EJ26" s="85"/>
      <c r="EK26" s="85" t="s">
        <v>179</v>
      </c>
      <c r="EL26" s="85"/>
      <c r="EM26" s="85" t="s">
        <v>179</v>
      </c>
      <c r="EN26" s="85" t="s">
        <v>5800</v>
      </c>
      <c r="EO26" s="85" t="s">
        <v>179</v>
      </c>
      <c r="EP26" s="85"/>
      <c r="EQ26" s="85" t="s">
        <v>179</v>
      </c>
      <c r="ER26" s="85"/>
      <c r="ES26" s="85" t="s">
        <v>179</v>
      </c>
      <c r="ET26" s="85" t="s">
        <v>5800</v>
      </c>
      <c r="EU26" s="85" t="s">
        <v>179</v>
      </c>
      <c r="EV26" s="85"/>
      <c r="EW26" s="85" t="s">
        <v>179</v>
      </c>
      <c r="EX26" s="85"/>
      <c r="EY26" s="85" t="s">
        <v>179</v>
      </c>
      <c r="EZ26" s="85" t="s">
        <v>5800</v>
      </c>
      <c r="FA26" s="85" t="s">
        <v>181</v>
      </c>
      <c r="FB26" s="85"/>
      <c r="FC26" s="85" t="s">
        <v>179</v>
      </c>
      <c r="FD26" s="85" t="s">
        <v>182</v>
      </c>
      <c r="FE26" t="b">
        <v>0</v>
      </c>
    </row>
    <row r="27" spans="1:161" x14ac:dyDescent="0.25">
      <c r="A27">
        <v>2264</v>
      </c>
      <c r="B27" t="s">
        <v>6084</v>
      </c>
      <c r="C27" s="90" t="s">
        <v>430</v>
      </c>
      <c r="D27" s="91" t="s">
        <v>206</v>
      </c>
      <c r="E27">
        <v>0</v>
      </c>
      <c r="F27">
        <v>98</v>
      </c>
      <c r="G27" s="85" t="s">
        <v>177</v>
      </c>
      <c r="H27">
        <v>1</v>
      </c>
      <c r="I27" s="85" t="s">
        <v>213</v>
      </c>
      <c r="J27" s="85" t="s">
        <v>431</v>
      </c>
      <c r="K27" s="85" t="s">
        <v>432</v>
      </c>
      <c r="L27" s="85" t="s">
        <v>430</v>
      </c>
      <c r="M27" s="85" t="s">
        <v>433</v>
      </c>
      <c r="N27" s="85" t="s">
        <v>434</v>
      </c>
      <c r="O27" s="85" t="s">
        <v>435</v>
      </c>
      <c r="P27" s="85" t="s">
        <v>213</v>
      </c>
      <c r="Q27" s="85" t="s">
        <v>206</v>
      </c>
      <c r="R27" s="85" t="s">
        <v>251</v>
      </c>
      <c r="S27" s="85"/>
      <c r="T27" s="85" t="s">
        <v>218</v>
      </c>
      <c r="U27" s="97">
        <v>6</v>
      </c>
      <c r="V27" s="85" t="s">
        <v>179</v>
      </c>
      <c r="W27" s="85" t="s">
        <v>191</v>
      </c>
      <c r="X27" s="85" t="s">
        <v>436</v>
      </c>
      <c r="Y27">
        <v>6</v>
      </c>
      <c r="Z27" s="85" t="s">
        <v>179</v>
      </c>
      <c r="AA27" s="85" t="s">
        <v>1</v>
      </c>
      <c r="AB27" s="85" t="s">
        <v>180</v>
      </c>
      <c r="AC27" s="85" t="s">
        <v>179</v>
      </c>
      <c r="AD27" s="85" t="s">
        <v>179</v>
      </c>
      <c r="AE27" s="85" t="s">
        <v>181</v>
      </c>
      <c r="AF27" s="85"/>
      <c r="AG27" s="85" t="s">
        <v>181</v>
      </c>
      <c r="AH27" s="85"/>
      <c r="AI27" s="85" t="s">
        <v>179</v>
      </c>
      <c r="AJ27" s="85" t="s">
        <v>437</v>
      </c>
      <c r="AK27" s="85" t="s">
        <v>181</v>
      </c>
      <c r="AL27" s="85" t="s">
        <v>195</v>
      </c>
      <c r="AM27" s="85" t="s">
        <v>179</v>
      </c>
      <c r="AN27" s="85" t="s">
        <v>438</v>
      </c>
      <c r="AO27" s="85" t="s">
        <v>179</v>
      </c>
      <c r="AP27" s="85" t="s">
        <v>439</v>
      </c>
      <c r="AQ27" s="85" t="s">
        <v>179</v>
      </c>
      <c r="AR27" s="85" t="s">
        <v>440</v>
      </c>
      <c r="AS27" s="85" t="s">
        <v>179</v>
      </c>
      <c r="AT27" s="85"/>
      <c r="AU27" s="85" t="s">
        <v>265</v>
      </c>
      <c r="AV27" s="85" t="s">
        <v>441</v>
      </c>
      <c r="AW27" s="85" t="s">
        <v>179</v>
      </c>
      <c r="AX27" s="85"/>
      <c r="AY27" s="85" t="s">
        <v>179</v>
      </c>
      <c r="AZ27" s="85"/>
      <c r="BA27" s="85" t="s">
        <v>179</v>
      </c>
      <c r="BB27" s="85" t="s">
        <v>442</v>
      </c>
      <c r="BC27" s="85" t="s">
        <v>203</v>
      </c>
      <c r="BD27" s="85" t="s">
        <v>443</v>
      </c>
      <c r="BE27" s="85" t="s">
        <v>179</v>
      </c>
      <c r="BF27" s="85"/>
      <c r="BG27" s="85" t="s">
        <v>179</v>
      </c>
      <c r="BH27" s="85"/>
      <c r="BI27" s="85" t="s">
        <v>179</v>
      </c>
      <c r="BJ27" s="85" t="s">
        <v>444</v>
      </c>
      <c r="BK27" s="85" t="s">
        <v>179</v>
      </c>
      <c r="BL27" s="85" t="s">
        <v>445</v>
      </c>
      <c r="BM27" s="85" t="s">
        <v>179</v>
      </c>
      <c r="BN27" s="85" t="s">
        <v>446</v>
      </c>
      <c r="BO27" s="85" t="s">
        <v>179</v>
      </c>
      <c r="BP27" s="85" t="s">
        <v>447</v>
      </c>
      <c r="BQ27" s="85" t="s">
        <v>179</v>
      </c>
      <c r="BR27" s="85" t="s">
        <v>448</v>
      </c>
      <c r="BS27" s="85" t="s">
        <v>179</v>
      </c>
      <c r="BT27" s="85"/>
      <c r="BU27" s="85" t="s">
        <v>179</v>
      </c>
      <c r="BV27" s="85" t="s">
        <v>449</v>
      </c>
      <c r="BW27" s="85" t="s">
        <v>179</v>
      </c>
      <c r="BX27" s="85" t="s">
        <v>450</v>
      </c>
      <c r="BY27" s="85" t="s">
        <v>179</v>
      </c>
      <c r="BZ27" s="85" t="s">
        <v>451</v>
      </c>
      <c r="CA27" s="85" t="s">
        <v>179</v>
      </c>
      <c r="CB27" s="85" t="s">
        <v>452</v>
      </c>
      <c r="CC27" s="85" t="s">
        <v>179</v>
      </c>
      <c r="CD27" s="85" t="s">
        <v>453</v>
      </c>
      <c r="CE27" s="85" t="s">
        <v>181</v>
      </c>
      <c r="CF27" s="85" t="s">
        <v>454</v>
      </c>
      <c r="CG27" s="85" t="s">
        <v>199</v>
      </c>
      <c r="CH27" s="85" t="s">
        <v>455</v>
      </c>
      <c r="CI27" s="85" t="s">
        <v>181</v>
      </c>
      <c r="CJ27" s="85"/>
      <c r="CK27" s="85" t="s">
        <v>203</v>
      </c>
      <c r="CL27" s="85" t="s">
        <v>456</v>
      </c>
      <c r="CM27" s="85" t="s">
        <v>179</v>
      </c>
      <c r="CN27" s="85"/>
      <c r="CO27" s="85" t="s">
        <v>179</v>
      </c>
      <c r="CP27" s="85"/>
      <c r="CQ27" s="85" t="s">
        <v>179</v>
      </c>
      <c r="CR27" s="85"/>
      <c r="CS27" s="85" t="s">
        <v>179</v>
      </c>
      <c r="CT27" s="85"/>
      <c r="CU27" s="85" t="s">
        <v>179</v>
      </c>
      <c r="CV27" s="85" t="s">
        <v>457</v>
      </c>
      <c r="CW27" s="85" t="s">
        <v>179</v>
      </c>
      <c r="CX27" s="85"/>
      <c r="CY27" s="85" t="s">
        <v>179</v>
      </c>
      <c r="CZ27" s="85" t="s">
        <v>458</v>
      </c>
      <c r="DA27" s="85" t="s">
        <v>179</v>
      </c>
      <c r="DB27" s="85"/>
      <c r="DC27" s="85" t="s">
        <v>179</v>
      </c>
      <c r="DD27" s="85"/>
      <c r="DE27" s="85" t="s">
        <v>179</v>
      </c>
      <c r="DF27" s="85"/>
      <c r="DG27" s="85" t="s">
        <v>209</v>
      </c>
      <c r="DH27" s="85"/>
      <c r="DI27" s="85" t="s">
        <v>179</v>
      </c>
      <c r="DJ27" s="85" t="s">
        <v>459</v>
      </c>
      <c r="DK27" s="85" t="s">
        <v>179</v>
      </c>
      <c r="DL27" s="85"/>
      <c r="DM27" s="85" t="s">
        <v>179</v>
      </c>
      <c r="DN27" s="85"/>
      <c r="DO27" s="85" t="s">
        <v>179</v>
      </c>
      <c r="DP27" s="85"/>
      <c r="DQ27" s="85" t="s">
        <v>179</v>
      </c>
      <c r="DR27" s="85" t="s">
        <v>460</v>
      </c>
      <c r="DS27" s="85" t="s">
        <v>179</v>
      </c>
      <c r="DT27" s="85"/>
      <c r="DU27" s="85" t="s">
        <v>179</v>
      </c>
      <c r="DV27" s="85"/>
      <c r="DW27" s="85" t="s">
        <v>179</v>
      </c>
      <c r="DX27" s="85" t="s">
        <v>461</v>
      </c>
      <c r="DY27" s="85" t="s">
        <v>181</v>
      </c>
      <c r="DZ27" s="85" t="s">
        <v>462</v>
      </c>
      <c r="EA27" s="85" t="s">
        <v>179</v>
      </c>
      <c r="EB27" s="85"/>
      <c r="EC27" s="85" t="s">
        <v>203</v>
      </c>
      <c r="ED27" s="85" t="s">
        <v>463</v>
      </c>
      <c r="EE27" s="85" t="s">
        <v>179</v>
      </c>
      <c r="EF27" s="85" t="s">
        <v>464</v>
      </c>
      <c r="EG27" s="85" t="s">
        <v>227</v>
      </c>
      <c r="EH27" s="85" t="s">
        <v>465</v>
      </c>
      <c r="EI27" s="85" t="s">
        <v>179</v>
      </c>
      <c r="EJ27" s="85" t="s">
        <v>466</v>
      </c>
      <c r="EK27" s="85" t="s">
        <v>179</v>
      </c>
      <c r="EL27" s="85" t="s">
        <v>467</v>
      </c>
      <c r="EM27" s="85" t="s">
        <v>203</v>
      </c>
      <c r="EN27" s="85" t="s">
        <v>468</v>
      </c>
      <c r="EO27" s="85" t="s">
        <v>181</v>
      </c>
      <c r="EP27" s="85" t="s">
        <v>469</v>
      </c>
      <c r="EQ27" s="85" t="s">
        <v>179</v>
      </c>
      <c r="ER27" s="85" t="s">
        <v>470</v>
      </c>
      <c r="ES27" s="85" t="s">
        <v>203</v>
      </c>
      <c r="ET27" s="85" t="s">
        <v>471</v>
      </c>
      <c r="EU27" s="85" t="s">
        <v>179</v>
      </c>
      <c r="EV27" s="85"/>
      <c r="EW27" s="85" t="s">
        <v>179</v>
      </c>
      <c r="EX27" s="85"/>
      <c r="EY27" s="85" t="s">
        <v>179</v>
      </c>
      <c r="EZ27" s="85" t="s">
        <v>472</v>
      </c>
      <c r="FA27" s="85" t="s">
        <v>179</v>
      </c>
      <c r="FB27" s="85" t="s">
        <v>195</v>
      </c>
      <c r="FC27" s="85" t="s">
        <v>179</v>
      </c>
      <c r="FD27" s="85" t="s">
        <v>182</v>
      </c>
      <c r="FE27" t="b">
        <v>1</v>
      </c>
    </row>
    <row r="28" spans="1:161" x14ac:dyDescent="0.25">
      <c r="A28">
        <v>2265</v>
      </c>
      <c r="B28" t="s">
        <v>6085</v>
      </c>
      <c r="C28" s="90" t="s">
        <v>474</v>
      </c>
      <c r="D28" s="91" t="s">
        <v>206</v>
      </c>
      <c r="E28">
        <v>0</v>
      </c>
      <c r="G28" s="85" t="s">
        <v>177</v>
      </c>
      <c r="H28">
        <v>1</v>
      </c>
      <c r="I28" s="85" t="s">
        <v>213</v>
      </c>
      <c r="J28" s="85" t="s">
        <v>475</v>
      </c>
      <c r="K28" s="85" t="s">
        <v>476</v>
      </c>
      <c r="L28" s="85" t="s">
        <v>474</v>
      </c>
      <c r="M28" s="85" t="s">
        <v>477</v>
      </c>
      <c r="N28" s="85" t="s">
        <v>475</v>
      </c>
      <c r="O28" s="85" t="s">
        <v>478</v>
      </c>
      <c r="P28" s="85" t="s">
        <v>213</v>
      </c>
      <c r="Q28" s="85" t="s">
        <v>206</v>
      </c>
      <c r="R28" s="85" t="s">
        <v>479</v>
      </c>
      <c r="S28" s="85"/>
      <c r="T28" s="85" t="s">
        <v>218</v>
      </c>
      <c r="U28" s="97">
        <v>6</v>
      </c>
      <c r="V28" s="85" t="s">
        <v>181</v>
      </c>
      <c r="W28" s="85" t="s">
        <v>1</v>
      </c>
      <c r="X28" s="85"/>
      <c r="Z28" s="85" t="s">
        <v>181</v>
      </c>
      <c r="AA28" s="85" t="s">
        <v>1</v>
      </c>
      <c r="AB28" s="85" t="s">
        <v>181</v>
      </c>
      <c r="AC28" s="85" t="s">
        <v>181</v>
      </c>
      <c r="AD28" s="85" t="s">
        <v>180</v>
      </c>
      <c r="AE28" s="85" t="s">
        <v>181</v>
      </c>
      <c r="AF28" s="85"/>
      <c r="AG28" s="85" t="s">
        <v>181</v>
      </c>
      <c r="AH28" s="85"/>
      <c r="AI28" s="85" t="s">
        <v>181</v>
      </c>
      <c r="AJ28" s="85"/>
      <c r="AK28" s="85" t="s">
        <v>181</v>
      </c>
      <c r="AL28" s="85"/>
      <c r="AM28" s="85" t="s">
        <v>181</v>
      </c>
      <c r="AN28" s="85"/>
      <c r="AO28" s="85" t="s">
        <v>181</v>
      </c>
      <c r="AP28" s="85"/>
      <c r="AQ28" s="85" t="s">
        <v>179</v>
      </c>
      <c r="AR28" s="85"/>
      <c r="AS28" s="85" t="s">
        <v>179</v>
      </c>
      <c r="AT28" s="85"/>
      <c r="AU28" s="85" t="s">
        <v>179</v>
      </c>
      <c r="AV28" s="85"/>
      <c r="AW28" s="85" t="s">
        <v>179</v>
      </c>
      <c r="AX28" s="85"/>
      <c r="AY28" s="85" t="s">
        <v>179</v>
      </c>
      <c r="AZ28" s="85"/>
      <c r="BA28" s="85" t="s">
        <v>179</v>
      </c>
      <c r="BB28" s="85"/>
      <c r="BC28" s="85" t="s">
        <v>179</v>
      </c>
      <c r="BD28" s="85" t="s">
        <v>480</v>
      </c>
      <c r="BE28" s="85" t="s">
        <v>179</v>
      </c>
      <c r="BF28" s="85"/>
      <c r="BG28" s="85" t="s">
        <v>179</v>
      </c>
      <c r="BH28" s="85"/>
      <c r="BI28" s="85" t="s">
        <v>179</v>
      </c>
      <c r="BJ28" s="85" t="s">
        <v>481</v>
      </c>
      <c r="BK28" s="85" t="s">
        <v>179</v>
      </c>
      <c r="BL28" s="85"/>
      <c r="BM28" s="85" t="s">
        <v>179</v>
      </c>
      <c r="BN28" s="85"/>
      <c r="BO28" s="85" t="s">
        <v>179</v>
      </c>
      <c r="BP28" s="85"/>
      <c r="BQ28" s="85" t="s">
        <v>179</v>
      </c>
      <c r="BR28" s="85"/>
      <c r="BS28" s="85" t="s">
        <v>179</v>
      </c>
      <c r="BT28" s="85"/>
      <c r="BU28" s="85" t="s">
        <v>179</v>
      </c>
      <c r="BV28" s="85"/>
      <c r="BW28" s="85" t="s">
        <v>179</v>
      </c>
      <c r="BX28" s="85"/>
      <c r="BY28" s="85" t="s">
        <v>179</v>
      </c>
      <c r="BZ28" s="85"/>
      <c r="CA28" s="85" t="s">
        <v>179</v>
      </c>
      <c r="CB28" s="85"/>
      <c r="CC28" s="85" t="s">
        <v>179</v>
      </c>
      <c r="CD28" s="85"/>
      <c r="CE28" s="85" t="s">
        <v>181</v>
      </c>
      <c r="CF28" s="85"/>
      <c r="CG28" s="85" t="s">
        <v>181</v>
      </c>
      <c r="CH28" s="85"/>
      <c r="CI28" s="85" t="s">
        <v>181</v>
      </c>
      <c r="CJ28" s="85"/>
      <c r="CK28" s="85" t="s">
        <v>179</v>
      </c>
      <c r="CL28" s="85" t="s">
        <v>482</v>
      </c>
      <c r="CM28" s="85" t="s">
        <v>179</v>
      </c>
      <c r="CN28" s="85"/>
      <c r="CO28" s="85" t="s">
        <v>179</v>
      </c>
      <c r="CP28" s="85"/>
      <c r="CQ28" s="85" t="s">
        <v>179</v>
      </c>
      <c r="CR28" s="85"/>
      <c r="CS28" s="85" t="s">
        <v>179</v>
      </c>
      <c r="CT28" s="85"/>
      <c r="CU28" s="85" t="s">
        <v>179</v>
      </c>
      <c r="CV28" s="85"/>
      <c r="CW28" s="85" t="s">
        <v>179</v>
      </c>
      <c r="CX28" s="85"/>
      <c r="CY28" s="85" t="s">
        <v>179</v>
      </c>
      <c r="CZ28" s="85" t="s">
        <v>482</v>
      </c>
      <c r="DA28" s="85" t="s">
        <v>179</v>
      </c>
      <c r="DB28" s="85"/>
      <c r="DC28" s="85" t="s">
        <v>179</v>
      </c>
      <c r="DD28" s="85"/>
      <c r="DE28" s="85" t="s">
        <v>179</v>
      </c>
      <c r="DF28" s="85"/>
      <c r="DG28" s="85" t="s">
        <v>209</v>
      </c>
      <c r="DH28" s="85"/>
      <c r="DI28" s="85" t="s">
        <v>179</v>
      </c>
      <c r="DJ28" s="85" t="s">
        <v>482</v>
      </c>
      <c r="DK28" s="85" t="s">
        <v>179</v>
      </c>
      <c r="DL28" s="85"/>
      <c r="DM28" s="85" t="s">
        <v>181</v>
      </c>
      <c r="DN28" s="85"/>
      <c r="DO28" s="85" t="s">
        <v>181</v>
      </c>
      <c r="DP28" s="85"/>
      <c r="DQ28" s="85" t="s">
        <v>179</v>
      </c>
      <c r="DR28" s="85" t="s">
        <v>480</v>
      </c>
      <c r="DS28" s="85" t="s">
        <v>179</v>
      </c>
      <c r="DT28" s="85"/>
      <c r="DU28" s="85" t="s">
        <v>179</v>
      </c>
      <c r="DV28" s="85"/>
      <c r="DW28" s="85" t="s">
        <v>179</v>
      </c>
      <c r="DX28" s="85"/>
      <c r="DY28" s="85" t="s">
        <v>199</v>
      </c>
      <c r="DZ28" s="85"/>
      <c r="EA28" s="85" t="s">
        <v>179</v>
      </c>
      <c r="EB28" s="85"/>
      <c r="EC28" s="85" t="s">
        <v>179</v>
      </c>
      <c r="ED28" s="85" t="s">
        <v>480</v>
      </c>
      <c r="EE28" s="85" t="s">
        <v>179</v>
      </c>
      <c r="EF28" s="85"/>
      <c r="EG28" s="85" t="s">
        <v>199</v>
      </c>
      <c r="EH28" s="85"/>
      <c r="EI28" s="85" t="s">
        <v>179</v>
      </c>
      <c r="EJ28" s="85"/>
      <c r="EK28" s="85" t="s">
        <v>179</v>
      </c>
      <c r="EL28" s="85"/>
      <c r="EM28" s="85" t="s">
        <v>179</v>
      </c>
      <c r="EN28" s="85" t="s">
        <v>483</v>
      </c>
      <c r="EO28" s="85" t="s">
        <v>179</v>
      </c>
      <c r="EP28" s="85"/>
      <c r="EQ28" s="85" t="s">
        <v>179</v>
      </c>
      <c r="ER28" s="85"/>
      <c r="ES28" s="85" t="s">
        <v>179</v>
      </c>
      <c r="ET28" s="85" t="s">
        <v>480</v>
      </c>
      <c r="EU28" s="85" t="s">
        <v>179</v>
      </c>
      <c r="EV28" s="85"/>
      <c r="EW28" s="85" t="s">
        <v>179</v>
      </c>
      <c r="EX28" s="85"/>
      <c r="EY28" s="85" t="s">
        <v>179</v>
      </c>
      <c r="EZ28" s="85" t="s">
        <v>480</v>
      </c>
      <c r="FA28" s="85" t="s">
        <v>181</v>
      </c>
      <c r="FB28" s="85"/>
      <c r="FC28" s="85" t="s">
        <v>179</v>
      </c>
      <c r="FD28" s="85" t="s">
        <v>182</v>
      </c>
      <c r="FE28" t="b">
        <v>0</v>
      </c>
    </row>
    <row r="29" spans="1:161" x14ac:dyDescent="0.25">
      <c r="A29">
        <v>2266</v>
      </c>
      <c r="B29" t="s">
        <v>6086</v>
      </c>
      <c r="C29" s="90" t="s">
        <v>484</v>
      </c>
      <c r="D29" s="91" t="s">
        <v>206</v>
      </c>
      <c r="E29">
        <v>0</v>
      </c>
      <c r="F29">
        <v>95</v>
      </c>
      <c r="G29" s="85" t="s">
        <v>177</v>
      </c>
      <c r="H29">
        <v>1</v>
      </c>
      <c r="I29" s="85" t="s">
        <v>213</v>
      </c>
      <c r="J29" s="85" t="s">
        <v>485</v>
      </c>
      <c r="K29" s="85" t="s">
        <v>486</v>
      </c>
      <c r="L29" s="85" t="s">
        <v>484</v>
      </c>
      <c r="M29" s="85" t="s">
        <v>487</v>
      </c>
      <c r="N29" s="85" t="s">
        <v>485</v>
      </c>
      <c r="O29" s="85" t="s">
        <v>488</v>
      </c>
      <c r="P29" s="85" t="s">
        <v>213</v>
      </c>
      <c r="Q29" s="85" t="s">
        <v>206</v>
      </c>
      <c r="R29" s="85"/>
      <c r="S29" s="85"/>
      <c r="T29" s="85" t="s">
        <v>354</v>
      </c>
      <c r="U29" s="97">
        <v>6</v>
      </c>
      <c r="V29" s="85" t="s">
        <v>179</v>
      </c>
      <c r="W29" s="85" t="s">
        <v>191</v>
      </c>
      <c r="X29" s="85" t="s">
        <v>298</v>
      </c>
      <c r="Y29">
        <v>6</v>
      </c>
      <c r="Z29" s="85" t="s">
        <v>179</v>
      </c>
      <c r="AA29" s="85" t="s">
        <v>191</v>
      </c>
      <c r="AB29" s="85" t="s">
        <v>180</v>
      </c>
      <c r="AC29" s="85" t="s">
        <v>179</v>
      </c>
      <c r="AD29" s="85" t="s">
        <v>179</v>
      </c>
      <c r="AE29" s="85" t="s">
        <v>181</v>
      </c>
      <c r="AF29" s="85"/>
      <c r="AG29" s="85" t="s">
        <v>181</v>
      </c>
      <c r="AH29" s="85"/>
      <c r="AI29" s="85" t="s">
        <v>181</v>
      </c>
      <c r="AJ29" s="85"/>
      <c r="AK29" s="85" t="s">
        <v>181</v>
      </c>
      <c r="AL29" s="85"/>
      <c r="AM29" s="85" t="s">
        <v>181</v>
      </c>
      <c r="AN29" s="85"/>
      <c r="AO29" s="85" t="s">
        <v>181</v>
      </c>
      <c r="AP29" s="85"/>
      <c r="AQ29" s="85" t="s">
        <v>179</v>
      </c>
      <c r="AR29" s="85"/>
      <c r="AS29" s="85" t="s">
        <v>179</v>
      </c>
      <c r="AT29" s="85"/>
      <c r="AU29" s="85" t="s">
        <v>179</v>
      </c>
      <c r="AV29" s="85"/>
      <c r="AW29" s="85" t="s">
        <v>179</v>
      </c>
      <c r="AX29" s="85"/>
      <c r="AY29" s="85" t="s">
        <v>179</v>
      </c>
      <c r="AZ29" s="85"/>
      <c r="BA29" s="85" t="s">
        <v>179</v>
      </c>
      <c r="BB29" s="85"/>
      <c r="BC29" s="85" t="s">
        <v>179</v>
      </c>
      <c r="BD29" s="85" t="s">
        <v>489</v>
      </c>
      <c r="BE29" s="85" t="s">
        <v>179</v>
      </c>
      <c r="BF29" s="85"/>
      <c r="BG29" s="85" t="s">
        <v>179</v>
      </c>
      <c r="BH29" s="85"/>
      <c r="BI29" s="85" t="s">
        <v>179</v>
      </c>
      <c r="BJ29" s="85" t="s">
        <v>489</v>
      </c>
      <c r="BK29" s="85" t="s">
        <v>179</v>
      </c>
      <c r="BL29" s="85"/>
      <c r="BM29" s="85" t="s">
        <v>179</v>
      </c>
      <c r="BN29" s="85"/>
      <c r="BO29" s="85" t="s">
        <v>179</v>
      </c>
      <c r="BP29" s="85"/>
      <c r="BQ29" s="85" t="s">
        <v>179</v>
      </c>
      <c r="BR29" s="85"/>
      <c r="BS29" s="85" t="s">
        <v>179</v>
      </c>
      <c r="BT29" s="85"/>
      <c r="BU29" s="85" t="s">
        <v>179</v>
      </c>
      <c r="BV29" s="85"/>
      <c r="BW29" s="85" t="s">
        <v>179</v>
      </c>
      <c r="BX29" s="85"/>
      <c r="BY29" s="85" t="s">
        <v>179</v>
      </c>
      <c r="BZ29" s="85"/>
      <c r="CA29" s="85" t="s">
        <v>179</v>
      </c>
      <c r="CB29" s="85"/>
      <c r="CC29" s="85" t="s">
        <v>179</v>
      </c>
      <c r="CD29" s="85"/>
      <c r="CE29" s="85" t="s">
        <v>179</v>
      </c>
      <c r="CF29" s="85"/>
      <c r="CG29" s="85" t="s">
        <v>181</v>
      </c>
      <c r="CH29" s="85"/>
      <c r="CI29" s="85" t="s">
        <v>181</v>
      </c>
      <c r="CJ29" s="85"/>
      <c r="CK29" s="85" t="s">
        <v>179</v>
      </c>
      <c r="CL29" s="85" t="s">
        <v>489</v>
      </c>
      <c r="CM29" s="85" t="s">
        <v>179</v>
      </c>
      <c r="CN29" s="85"/>
      <c r="CO29" s="85" t="s">
        <v>179</v>
      </c>
      <c r="CP29" s="85"/>
      <c r="CQ29" s="85" t="s">
        <v>179</v>
      </c>
      <c r="CR29" s="85"/>
      <c r="CS29" s="85" t="s">
        <v>179</v>
      </c>
      <c r="CT29" s="85"/>
      <c r="CU29" s="85" t="s">
        <v>179</v>
      </c>
      <c r="CV29" s="85"/>
      <c r="CW29" s="85" t="s">
        <v>179</v>
      </c>
      <c r="CX29" s="85"/>
      <c r="CY29" s="85" t="s">
        <v>179</v>
      </c>
      <c r="CZ29" s="85" t="s">
        <v>489</v>
      </c>
      <c r="DA29" s="85" t="s">
        <v>179</v>
      </c>
      <c r="DB29" s="85"/>
      <c r="DC29" s="85" t="s">
        <v>179</v>
      </c>
      <c r="DD29" s="85"/>
      <c r="DE29" s="85" t="s">
        <v>179</v>
      </c>
      <c r="DF29" s="85"/>
      <c r="DG29" s="85" t="s">
        <v>179</v>
      </c>
      <c r="DH29" s="85"/>
      <c r="DI29" s="85" t="s">
        <v>179</v>
      </c>
      <c r="DJ29" s="85" t="s">
        <v>489</v>
      </c>
      <c r="DK29" s="85" t="s">
        <v>179</v>
      </c>
      <c r="DL29" s="85"/>
      <c r="DM29" s="85" t="s">
        <v>179</v>
      </c>
      <c r="DN29" s="85"/>
      <c r="DO29" s="85" t="s">
        <v>179</v>
      </c>
      <c r="DP29" s="85"/>
      <c r="DQ29" s="85" t="s">
        <v>179</v>
      </c>
      <c r="DR29" s="85" t="s">
        <v>489</v>
      </c>
      <c r="DS29" s="85" t="s">
        <v>179</v>
      </c>
      <c r="DT29" s="85"/>
      <c r="DU29" s="85" t="s">
        <v>179</v>
      </c>
      <c r="DV29" s="85"/>
      <c r="DW29" s="85" t="s">
        <v>179</v>
      </c>
      <c r="DX29" s="85"/>
      <c r="DY29" s="85" t="s">
        <v>179</v>
      </c>
      <c r="DZ29" s="85"/>
      <c r="EA29" s="85" t="s">
        <v>179</v>
      </c>
      <c r="EB29" s="85"/>
      <c r="EC29" s="85" t="s">
        <v>179</v>
      </c>
      <c r="ED29" s="85" t="s">
        <v>489</v>
      </c>
      <c r="EE29" s="85" t="s">
        <v>179</v>
      </c>
      <c r="EF29" s="85"/>
      <c r="EG29" s="85" t="s">
        <v>179</v>
      </c>
      <c r="EH29" s="85"/>
      <c r="EI29" s="85" t="s">
        <v>179</v>
      </c>
      <c r="EJ29" s="85"/>
      <c r="EK29" s="85" t="s">
        <v>179</v>
      </c>
      <c r="EL29" s="85"/>
      <c r="EM29" s="85" t="s">
        <v>179</v>
      </c>
      <c r="EN29" s="85" t="s">
        <v>489</v>
      </c>
      <c r="EO29" s="85" t="s">
        <v>179</v>
      </c>
      <c r="EP29" s="85"/>
      <c r="EQ29" s="85" t="s">
        <v>179</v>
      </c>
      <c r="ER29" s="85"/>
      <c r="ES29" s="85" t="s">
        <v>179</v>
      </c>
      <c r="ET29" s="85" t="s">
        <v>490</v>
      </c>
      <c r="EU29" s="85" t="s">
        <v>179</v>
      </c>
      <c r="EV29" s="85"/>
      <c r="EW29" s="85" t="s">
        <v>179</v>
      </c>
      <c r="EX29" s="85"/>
      <c r="EY29" s="85" t="s">
        <v>179</v>
      </c>
      <c r="EZ29" s="85" t="s">
        <v>490</v>
      </c>
      <c r="FA29" s="85" t="s">
        <v>181</v>
      </c>
      <c r="FB29" s="85"/>
      <c r="FC29" s="85" t="s">
        <v>181</v>
      </c>
      <c r="FD29" s="85" t="s">
        <v>182</v>
      </c>
      <c r="FE29" t="b">
        <v>0</v>
      </c>
    </row>
    <row r="30" spans="1:161" x14ac:dyDescent="0.25">
      <c r="A30">
        <v>2267</v>
      </c>
      <c r="B30" t="s">
        <v>6090</v>
      </c>
      <c r="C30" s="90" t="s">
        <v>544</v>
      </c>
      <c r="D30" s="91" t="s">
        <v>192</v>
      </c>
      <c r="E30">
        <v>0</v>
      </c>
      <c r="F30">
        <v>95</v>
      </c>
      <c r="G30" s="85" t="s">
        <v>177</v>
      </c>
      <c r="H30">
        <v>1</v>
      </c>
      <c r="I30" s="85" t="s">
        <v>213</v>
      </c>
      <c r="J30" s="85" t="s">
        <v>545</v>
      </c>
      <c r="K30" s="85" t="s">
        <v>546</v>
      </c>
      <c r="L30" s="85" t="s">
        <v>544</v>
      </c>
      <c r="M30" s="85" t="s">
        <v>547</v>
      </c>
      <c r="N30" s="85" t="s">
        <v>545</v>
      </c>
      <c r="O30" s="85" t="s">
        <v>548</v>
      </c>
      <c r="P30" s="85" t="s">
        <v>213</v>
      </c>
      <c r="Q30" s="85" t="s">
        <v>192</v>
      </c>
      <c r="R30" s="85"/>
      <c r="S30" s="85"/>
      <c r="T30" s="85" t="s">
        <v>218</v>
      </c>
      <c r="U30" s="97">
        <v>4</v>
      </c>
      <c r="V30" s="85" t="s">
        <v>179</v>
      </c>
      <c r="W30" s="85" t="s">
        <v>425</v>
      </c>
      <c r="X30" s="85" t="s">
        <v>549</v>
      </c>
      <c r="Y30">
        <v>10</v>
      </c>
      <c r="Z30" s="85" t="s">
        <v>179</v>
      </c>
      <c r="AA30" s="85" t="s">
        <v>191</v>
      </c>
      <c r="AB30" s="85" t="s">
        <v>180</v>
      </c>
      <c r="AC30" s="85" t="s">
        <v>179</v>
      </c>
      <c r="AD30" s="85" t="s">
        <v>179</v>
      </c>
      <c r="AE30" s="85" t="s">
        <v>181</v>
      </c>
      <c r="AF30" s="85"/>
      <c r="AG30" s="85" t="s">
        <v>181</v>
      </c>
      <c r="AH30" s="85"/>
      <c r="AI30" s="85" t="s">
        <v>181</v>
      </c>
      <c r="AJ30" s="85"/>
      <c r="AK30" s="85" t="s">
        <v>181</v>
      </c>
      <c r="AL30" s="85"/>
      <c r="AM30" s="85" t="s">
        <v>181</v>
      </c>
      <c r="AN30" s="85"/>
      <c r="AO30" s="85" t="s">
        <v>181</v>
      </c>
      <c r="AP30" s="85"/>
      <c r="AQ30" s="85" t="s">
        <v>179</v>
      </c>
      <c r="AR30" s="85"/>
      <c r="AS30" s="85" t="s">
        <v>179</v>
      </c>
      <c r="AT30" s="85"/>
      <c r="AU30" s="85" t="s">
        <v>179</v>
      </c>
      <c r="AV30" s="85"/>
      <c r="AW30" s="85" t="s">
        <v>179</v>
      </c>
      <c r="AX30" s="85"/>
      <c r="AY30" s="85" t="s">
        <v>179</v>
      </c>
      <c r="AZ30" s="85"/>
      <c r="BA30" s="85" t="s">
        <v>179</v>
      </c>
      <c r="BB30" s="85"/>
      <c r="BC30" s="85" t="s">
        <v>179</v>
      </c>
      <c r="BD30" s="85" t="s">
        <v>550</v>
      </c>
      <c r="BE30" s="85" t="s">
        <v>179</v>
      </c>
      <c r="BF30" s="85"/>
      <c r="BG30" s="85" t="s">
        <v>179</v>
      </c>
      <c r="BH30" s="85"/>
      <c r="BI30" s="85" t="s">
        <v>179</v>
      </c>
      <c r="BJ30" s="85" t="s">
        <v>551</v>
      </c>
      <c r="BK30" s="85" t="s">
        <v>179</v>
      </c>
      <c r="BL30" s="85"/>
      <c r="BM30" s="85" t="s">
        <v>179</v>
      </c>
      <c r="BN30" s="85"/>
      <c r="BO30" s="85" t="s">
        <v>179</v>
      </c>
      <c r="BP30" s="85"/>
      <c r="BQ30" s="85" t="s">
        <v>179</v>
      </c>
      <c r="BR30" s="85"/>
      <c r="BS30" s="85" t="s">
        <v>179</v>
      </c>
      <c r="BT30" s="85"/>
      <c r="BU30" s="85" t="s">
        <v>179</v>
      </c>
      <c r="BV30" s="85"/>
      <c r="BW30" s="85" t="s">
        <v>179</v>
      </c>
      <c r="BX30" s="85"/>
      <c r="BY30" s="85" t="s">
        <v>179</v>
      </c>
      <c r="BZ30" s="85"/>
      <c r="CA30" s="85" t="s">
        <v>179</v>
      </c>
      <c r="CB30" s="85"/>
      <c r="CC30" s="85" t="s">
        <v>179</v>
      </c>
      <c r="CD30" s="85"/>
      <c r="CE30" s="85" t="s">
        <v>179</v>
      </c>
      <c r="CF30" s="85"/>
      <c r="CG30" s="85" t="s">
        <v>181</v>
      </c>
      <c r="CH30" s="85"/>
      <c r="CI30" s="85" t="s">
        <v>181</v>
      </c>
      <c r="CJ30" s="85"/>
      <c r="CK30" s="85" t="s">
        <v>179</v>
      </c>
      <c r="CL30" s="85" t="s">
        <v>552</v>
      </c>
      <c r="CM30" s="85" t="s">
        <v>179</v>
      </c>
      <c r="CN30" s="85"/>
      <c r="CO30" s="85" t="s">
        <v>179</v>
      </c>
      <c r="CP30" s="85"/>
      <c r="CQ30" s="85" t="s">
        <v>179</v>
      </c>
      <c r="CR30" s="85"/>
      <c r="CS30" s="85" t="s">
        <v>179</v>
      </c>
      <c r="CT30" s="85"/>
      <c r="CU30" s="85" t="s">
        <v>179</v>
      </c>
      <c r="CV30" s="85" t="s">
        <v>553</v>
      </c>
      <c r="CW30" s="85" t="s">
        <v>179</v>
      </c>
      <c r="CX30" s="85"/>
      <c r="CY30" s="85" t="s">
        <v>179</v>
      </c>
      <c r="CZ30" s="85" t="s">
        <v>554</v>
      </c>
      <c r="DA30" s="85" t="s">
        <v>179</v>
      </c>
      <c r="DB30" s="85"/>
      <c r="DC30" s="85" t="s">
        <v>179</v>
      </c>
      <c r="DD30" s="85"/>
      <c r="DE30" s="85" t="s">
        <v>179</v>
      </c>
      <c r="DF30" s="85"/>
      <c r="DG30" s="85" t="s">
        <v>179</v>
      </c>
      <c r="DH30" s="85"/>
      <c r="DI30" s="85" t="s">
        <v>179</v>
      </c>
      <c r="DJ30" s="85" t="s">
        <v>555</v>
      </c>
      <c r="DK30" s="85" t="s">
        <v>179</v>
      </c>
      <c r="DL30" s="85"/>
      <c r="DM30" s="85" t="s">
        <v>179</v>
      </c>
      <c r="DN30" s="85"/>
      <c r="DO30" s="85" t="s">
        <v>179</v>
      </c>
      <c r="DP30" s="85"/>
      <c r="DQ30" s="85" t="s">
        <v>179</v>
      </c>
      <c r="DR30" s="85" t="s">
        <v>556</v>
      </c>
      <c r="DS30" s="85" t="s">
        <v>179</v>
      </c>
      <c r="DT30" s="85"/>
      <c r="DU30" s="85" t="s">
        <v>179</v>
      </c>
      <c r="DV30" s="85"/>
      <c r="DW30" s="85" t="s">
        <v>179</v>
      </c>
      <c r="DX30" s="85"/>
      <c r="DY30" s="85" t="s">
        <v>179</v>
      </c>
      <c r="DZ30" s="85"/>
      <c r="EA30" s="85" t="s">
        <v>179</v>
      </c>
      <c r="EB30" s="85"/>
      <c r="EC30" s="85" t="s">
        <v>179</v>
      </c>
      <c r="ED30" s="85" t="s">
        <v>557</v>
      </c>
      <c r="EE30" s="85" t="s">
        <v>179</v>
      </c>
      <c r="EF30" s="85"/>
      <c r="EG30" s="85" t="s">
        <v>179</v>
      </c>
      <c r="EH30" s="85"/>
      <c r="EI30" s="85" t="s">
        <v>179</v>
      </c>
      <c r="EJ30" s="85"/>
      <c r="EK30" s="85" t="s">
        <v>179</v>
      </c>
      <c r="EL30" s="85"/>
      <c r="EM30" s="85" t="s">
        <v>179</v>
      </c>
      <c r="EN30" s="85" t="s">
        <v>558</v>
      </c>
      <c r="EO30" s="85" t="s">
        <v>179</v>
      </c>
      <c r="EP30" s="85"/>
      <c r="EQ30" s="85" t="s">
        <v>179</v>
      </c>
      <c r="ER30" s="85"/>
      <c r="ES30" s="85" t="s">
        <v>179</v>
      </c>
      <c r="ET30" s="85" t="s">
        <v>559</v>
      </c>
      <c r="EU30" s="85" t="s">
        <v>179</v>
      </c>
      <c r="EV30" s="85"/>
      <c r="EW30" s="85" t="s">
        <v>179</v>
      </c>
      <c r="EX30" s="85"/>
      <c r="EY30" s="85" t="s">
        <v>179</v>
      </c>
      <c r="EZ30" s="85" t="s">
        <v>560</v>
      </c>
      <c r="FA30" s="85" t="s">
        <v>179</v>
      </c>
      <c r="FB30" s="85"/>
      <c r="FC30" s="85" t="s">
        <v>179</v>
      </c>
      <c r="FD30" s="85" t="s">
        <v>182</v>
      </c>
      <c r="FE30" t="b">
        <v>0</v>
      </c>
    </row>
    <row r="31" spans="1:161" x14ac:dyDescent="0.25">
      <c r="B31" t="s">
        <v>6087</v>
      </c>
      <c r="C31" s="90" t="s">
        <v>6464</v>
      </c>
      <c r="D31" s="91" t="s">
        <v>287</v>
      </c>
      <c r="G31" s="85" t="s">
        <v>6126</v>
      </c>
      <c r="I31" s="85" t="s">
        <v>213</v>
      </c>
      <c r="J31" s="85"/>
      <c r="K31" s="85" t="s">
        <v>6420</v>
      </c>
      <c r="L31" s="85" t="s">
        <v>6465</v>
      </c>
      <c r="M31" s="85" t="s">
        <v>6421</v>
      </c>
      <c r="N31" s="85"/>
      <c r="O31" s="85" t="s">
        <v>6466</v>
      </c>
      <c r="P31" s="85" t="s">
        <v>213</v>
      </c>
      <c r="Q31" s="85"/>
      <c r="R31" s="85"/>
      <c r="S31" s="85"/>
      <c r="T31" s="85"/>
      <c r="V31" s="85"/>
      <c r="W31" s="85"/>
      <c r="X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row>
    <row r="32" spans="1:161" x14ac:dyDescent="0.25">
      <c r="B32" t="s">
        <v>6087</v>
      </c>
      <c r="C32" s="90" t="s">
        <v>6460</v>
      </c>
      <c r="D32" s="91" t="s">
        <v>206</v>
      </c>
      <c r="G32" s="85" t="s">
        <v>6126</v>
      </c>
      <c r="I32" s="85" t="s">
        <v>213</v>
      </c>
      <c r="J32" s="85"/>
      <c r="K32" s="85" t="s">
        <v>6461</v>
      </c>
      <c r="L32" s="85"/>
      <c r="M32" s="85" t="s">
        <v>6462</v>
      </c>
      <c r="N32" s="85"/>
      <c r="O32" s="85" t="s">
        <v>6463</v>
      </c>
      <c r="P32" s="85" t="s">
        <v>213</v>
      </c>
      <c r="Q32" s="85"/>
      <c r="R32" s="85"/>
      <c r="S32" s="85"/>
      <c r="T32" s="85"/>
      <c r="V32" s="85"/>
      <c r="W32" s="85"/>
      <c r="X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row>
    <row r="33" spans="1:161" x14ac:dyDescent="0.25">
      <c r="B33" t="s">
        <v>6087</v>
      </c>
      <c r="C33" s="90" t="s">
        <v>6456</v>
      </c>
      <c r="D33" s="91" t="s">
        <v>192</v>
      </c>
      <c r="G33" s="85" t="s">
        <v>6126</v>
      </c>
      <c r="I33" s="85" t="s">
        <v>213</v>
      </c>
      <c r="J33" s="85"/>
      <c r="K33" s="85" t="s">
        <v>6457</v>
      </c>
      <c r="L33" s="85"/>
      <c r="M33" s="85" t="s">
        <v>6458</v>
      </c>
      <c r="N33" s="85"/>
      <c r="O33" s="85" t="s">
        <v>6459</v>
      </c>
      <c r="P33" s="85" t="s">
        <v>213</v>
      </c>
      <c r="Q33" s="85"/>
      <c r="R33" s="85"/>
      <c r="S33" s="85"/>
      <c r="T33" s="85"/>
      <c r="V33" s="85"/>
      <c r="W33" s="85"/>
      <c r="X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row>
    <row r="34" spans="1:161" x14ac:dyDescent="0.25">
      <c r="A34" t="s">
        <v>6486</v>
      </c>
      <c r="B34" t="s">
        <v>6577</v>
      </c>
      <c r="C34" s="90" t="s">
        <v>561</v>
      </c>
      <c r="D34" s="91" t="s">
        <v>206</v>
      </c>
      <c r="G34" s="85" t="s">
        <v>177</v>
      </c>
      <c r="I34" t="s">
        <v>213</v>
      </c>
      <c r="J34" s="85"/>
      <c r="K34" s="85" t="s">
        <v>6574</v>
      </c>
      <c r="L34" s="85"/>
      <c r="M34" s="85" t="s">
        <v>6508</v>
      </c>
      <c r="N34" s="85" t="s">
        <v>6575</v>
      </c>
      <c r="O34" s="85" t="s">
        <v>6576</v>
      </c>
      <c r="P34" s="85"/>
      <c r="Q34" s="85"/>
      <c r="R34" s="85"/>
      <c r="S34" s="85"/>
      <c r="T34" s="85"/>
      <c r="U34" s="97" t="s">
        <v>197</v>
      </c>
      <c r="V34" s="85"/>
      <c r="W34" s="85"/>
      <c r="X34" s="85"/>
      <c r="Z34" s="85"/>
      <c r="AA34" s="85"/>
      <c r="AB34" s="85"/>
      <c r="AC34" s="85"/>
      <c r="AD34" s="85"/>
      <c r="AE34" t="s">
        <v>1497</v>
      </c>
      <c r="AG34" t="s">
        <v>1497</v>
      </c>
      <c r="AI34" t="s">
        <v>1497</v>
      </c>
      <c r="AK34" t="s">
        <v>1497</v>
      </c>
      <c r="AM34" t="s">
        <v>1497</v>
      </c>
      <c r="AN34" s="85"/>
      <c r="AO34" s="85"/>
      <c r="AP34" s="85"/>
      <c r="AQ34" s="85"/>
      <c r="AR34" s="85"/>
      <c r="AS34" s="85"/>
      <c r="AT34" s="85"/>
      <c r="AU34" s="85"/>
      <c r="AV34" s="85"/>
      <c r="AW34" s="85"/>
      <c r="AX34" s="85"/>
      <c r="AY34" s="85"/>
      <c r="AZ34" s="85"/>
      <c r="BA34" s="85"/>
      <c r="BB34" s="85"/>
      <c r="BC34" t="s">
        <v>203</v>
      </c>
      <c r="BD34" s="85"/>
      <c r="BE34" s="85"/>
      <c r="BF34" s="85"/>
      <c r="BG34" s="85"/>
      <c r="BH34" s="85"/>
      <c r="BI34" t="s">
        <v>182</v>
      </c>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t="s">
        <v>203</v>
      </c>
      <c r="CL34" s="85"/>
      <c r="CM34" s="85"/>
      <c r="CN34" s="85"/>
      <c r="CO34" s="85"/>
      <c r="CP34" s="85"/>
      <c r="CQ34" s="85"/>
      <c r="CR34" s="85"/>
      <c r="CS34" s="85"/>
      <c r="CT34" s="85"/>
      <c r="CU34" s="85"/>
      <c r="CV34" s="85"/>
      <c r="CW34" s="85"/>
      <c r="CX34" s="85"/>
      <c r="CY34" t="s">
        <v>203</v>
      </c>
      <c r="CZ34" s="85"/>
      <c r="DA34" s="85"/>
      <c r="DB34" s="85"/>
      <c r="DC34" s="85"/>
      <c r="DD34" s="85"/>
      <c r="DE34" s="85"/>
      <c r="DF34" s="85"/>
      <c r="DG34" s="85"/>
      <c r="DH34" s="85"/>
      <c r="DI34" t="s">
        <v>182</v>
      </c>
      <c r="DJ34" s="85"/>
      <c r="DK34" s="85"/>
      <c r="DL34" s="85"/>
      <c r="DM34" s="85"/>
      <c r="DN34" s="85"/>
      <c r="DO34" s="85"/>
      <c r="DP34" s="85"/>
      <c r="DQ34" t="s">
        <v>182</v>
      </c>
      <c r="DR34" s="85"/>
      <c r="DS34" s="85"/>
      <c r="DT34" s="85"/>
      <c r="DU34" s="85"/>
      <c r="DV34" s="85"/>
      <c r="DW34" s="85"/>
      <c r="DX34" s="85"/>
      <c r="DY34" s="85"/>
      <c r="DZ34" s="85"/>
      <c r="EA34" s="85"/>
      <c r="EB34" s="85"/>
      <c r="EC34" t="s">
        <v>203</v>
      </c>
      <c r="ED34" s="85"/>
      <c r="EE34" s="85"/>
      <c r="EF34" s="85"/>
      <c r="EG34" s="85"/>
      <c r="EH34" s="85"/>
      <c r="EI34" s="85"/>
      <c r="EJ34" s="85"/>
      <c r="EK34" s="85"/>
      <c r="EL34" s="85"/>
      <c r="EM34" t="s">
        <v>203</v>
      </c>
      <c r="EN34" s="85"/>
      <c r="EO34" s="85"/>
      <c r="EP34" s="85"/>
      <c r="EQ34" s="85"/>
      <c r="ER34" s="85"/>
      <c r="ES34" t="s">
        <v>203</v>
      </c>
      <c r="ET34" s="85"/>
      <c r="EU34" s="85"/>
      <c r="EV34" s="85"/>
      <c r="EW34" s="85"/>
      <c r="EX34" s="85"/>
      <c r="EY34" t="s">
        <v>182</v>
      </c>
      <c r="EZ34" s="85"/>
      <c r="FA34" t="s">
        <v>182</v>
      </c>
      <c r="FB34" s="85"/>
      <c r="FC34" s="85" t="s">
        <v>182</v>
      </c>
      <c r="FD34" s="85"/>
      <c r="FE34" t="b">
        <v>0</v>
      </c>
    </row>
    <row r="35" spans="1:161" x14ac:dyDescent="0.25">
      <c r="A35">
        <v>2270</v>
      </c>
      <c r="B35" t="s">
        <v>6084</v>
      </c>
      <c r="C35" s="90" t="s">
        <v>562</v>
      </c>
      <c r="D35" s="91" t="s">
        <v>206</v>
      </c>
      <c r="E35">
        <v>0</v>
      </c>
      <c r="F35">
        <v>98</v>
      </c>
      <c r="G35" s="85" t="s">
        <v>177</v>
      </c>
      <c r="H35">
        <v>1</v>
      </c>
      <c r="I35" s="85" t="s">
        <v>213</v>
      </c>
      <c r="J35" s="85" t="s">
        <v>431</v>
      </c>
      <c r="K35" s="85" t="s">
        <v>432</v>
      </c>
      <c r="L35" s="85" t="s">
        <v>562</v>
      </c>
      <c r="M35" s="85" t="s">
        <v>563</v>
      </c>
      <c r="N35" s="85" t="s">
        <v>434</v>
      </c>
      <c r="O35" s="85" t="s">
        <v>435</v>
      </c>
      <c r="P35" s="85" t="s">
        <v>213</v>
      </c>
      <c r="Q35" s="85" t="s">
        <v>206</v>
      </c>
      <c r="R35" s="85" t="s">
        <v>194</v>
      </c>
      <c r="S35" s="85"/>
      <c r="T35" s="85" t="s">
        <v>218</v>
      </c>
      <c r="U35" s="97">
        <v>8</v>
      </c>
      <c r="V35" s="85" t="s">
        <v>179</v>
      </c>
      <c r="W35" s="85" t="s">
        <v>191</v>
      </c>
      <c r="X35" s="85" t="s">
        <v>564</v>
      </c>
      <c r="Y35">
        <v>8</v>
      </c>
      <c r="Z35" s="85" t="s">
        <v>181</v>
      </c>
      <c r="AA35" s="85" t="s">
        <v>1</v>
      </c>
      <c r="AB35" s="85" t="s">
        <v>180</v>
      </c>
      <c r="AC35" s="85" t="s">
        <v>179</v>
      </c>
      <c r="AD35" s="85" t="s">
        <v>180</v>
      </c>
      <c r="AE35" s="85" t="s">
        <v>181</v>
      </c>
      <c r="AF35" s="85"/>
      <c r="AG35" s="85" t="s">
        <v>181</v>
      </c>
      <c r="AH35" s="85"/>
      <c r="AI35" s="85" t="s">
        <v>179</v>
      </c>
      <c r="AJ35" s="85" t="s">
        <v>437</v>
      </c>
      <c r="AK35" s="85" t="s">
        <v>181</v>
      </c>
      <c r="AL35" s="85"/>
      <c r="AM35" s="85" t="s">
        <v>179</v>
      </c>
      <c r="AN35" s="85" t="s">
        <v>438</v>
      </c>
      <c r="AO35" s="85" t="s">
        <v>179</v>
      </c>
      <c r="AP35" s="85" t="s">
        <v>439</v>
      </c>
      <c r="AQ35" s="85" t="s">
        <v>179</v>
      </c>
      <c r="AR35" s="85" t="s">
        <v>440</v>
      </c>
      <c r="AS35" s="85" t="s">
        <v>179</v>
      </c>
      <c r="AT35" s="85"/>
      <c r="AU35" s="85" t="s">
        <v>265</v>
      </c>
      <c r="AV35" s="85" t="s">
        <v>441</v>
      </c>
      <c r="AW35" s="85" t="s">
        <v>179</v>
      </c>
      <c r="AX35" s="85"/>
      <c r="AY35" s="85" t="s">
        <v>179</v>
      </c>
      <c r="AZ35" s="85"/>
      <c r="BA35" s="85" t="s">
        <v>179</v>
      </c>
      <c r="BB35" s="85" t="s">
        <v>442</v>
      </c>
      <c r="BC35" s="85" t="s">
        <v>203</v>
      </c>
      <c r="BD35" s="85" t="s">
        <v>565</v>
      </c>
      <c r="BE35" s="85" t="s">
        <v>179</v>
      </c>
      <c r="BF35" s="85"/>
      <c r="BG35" s="85" t="s">
        <v>179</v>
      </c>
      <c r="BH35" s="85"/>
      <c r="BI35" s="85" t="s">
        <v>179</v>
      </c>
      <c r="BJ35" s="85" t="s">
        <v>444</v>
      </c>
      <c r="BK35" s="85" t="s">
        <v>179</v>
      </c>
      <c r="BL35" s="85" t="s">
        <v>566</v>
      </c>
      <c r="BM35" s="85" t="s">
        <v>179</v>
      </c>
      <c r="BN35" s="85" t="s">
        <v>567</v>
      </c>
      <c r="BO35" s="85" t="s">
        <v>179</v>
      </c>
      <c r="BP35" s="85" t="s">
        <v>568</v>
      </c>
      <c r="BQ35" s="85" t="s">
        <v>179</v>
      </c>
      <c r="BR35" s="85" t="s">
        <v>448</v>
      </c>
      <c r="BS35" s="85" t="s">
        <v>179</v>
      </c>
      <c r="BT35" s="85"/>
      <c r="BU35" s="85" t="s">
        <v>179</v>
      </c>
      <c r="BV35" s="85" t="s">
        <v>449</v>
      </c>
      <c r="BW35" s="85" t="s">
        <v>179</v>
      </c>
      <c r="BX35" s="85" t="s">
        <v>569</v>
      </c>
      <c r="BY35" s="85" t="s">
        <v>179</v>
      </c>
      <c r="BZ35" s="85" t="s">
        <v>451</v>
      </c>
      <c r="CA35" s="85" t="s">
        <v>179</v>
      </c>
      <c r="CB35" s="85" t="s">
        <v>452</v>
      </c>
      <c r="CC35" s="85" t="s">
        <v>179</v>
      </c>
      <c r="CD35" s="85" t="s">
        <v>453</v>
      </c>
      <c r="CE35" s="85" t="s">
        <v>181</v>
      </c>
      <c r="CF35" s="85" t="s">
        <v>454</v>
      </c>
      <c r="CG35" s="85" t="s">
        <v>199</v>
      </c>
      <c r="CH35" s="85" t="s">
        <v>455</v>
      </c>
      <c r="CI35" s="85" t="s">
        <v>181</v>
      </c>
      <c r="CJ35" s="85"/>
      <c r="CK35" s="85" t="s">
        <v>203</v>
      </c>
      <c r="CL35" s="85" t="s">
        <v>456</v>
      </c>
      <c r="CM35" s="85" t="s">
        <v>179</v>
      </c>
      <c r="CN35" s="85"/>
      <c r="CO35" s="85" t="s">
        <v>179</v>
      </c>
      <c r="CP35" s="85"/>
      <c r="CQ35" s="85" t="s">
        <v>179</v>
      </c>
      <c r="CR35" s="85"/>
      <c r="CS35" s="85" t="s">
        <v>179</v>
      </c>
      <c r="CT35" s="85"/>
      <c r="CU35" s="85" t="s">
        <v>179</v>
      </c>
      <c r="CV35" s="85" t="s">
        <v>457</v>
      </c>
      <c r="CW35" s="85" t="s">
        <v>179</v>
      </c>
      <c r="CX35" s="85"/>
      <c r="CY35" s="85" t="s">
        <v>179</v>
      </c>
      <c r="CZ35" s="85" t="s">
        <v>458</v>
      </c>
      <c r="DA35" s="85" t="s">
        <v>179</v>
      </c>
      <c r="DB35" s="85"/>
      <c r="DC35" s="85" t="s">
        <v>179</v>
      </c>
      <c r="DD35" s="85"/>
      <c r="DE35" s="85" t="s">
        <v>179</v>
      </c>
      <c r="DF35" s="85"/>
      <c r="DG35" s="85" t="s">
        <v>179</v>
      </c>
      <c r="DH35" s="85"/>
      <c r="DI35" s="85" t="s">
        <v>179</v>
      </c>
      <c r="DJ35" s="85" t="s">
        <v>459</v>
      </c>
      <c r="DK35" s="85" t="s">
        <v>179</v>
      </c>
      <c r="DL35" s="85"/>
      <c r="DM35" s="85" t="s">
        <v>179</v>
      </c>
      <c r="DN35" s="85"/>
      <c r="DO35" s="85" t="s">
        <v>179</v>
      </c>
      <c r="DP35" s="85"/>
      <c r="DQ35" s="85" t="s">
        <v>179</v>
      </c>
      <c r="DR35" s="85" t="s">
        <v>460</v>
      </c>
      <c r="DS35" s="85" t="s">
        <v>179</v>
      </c>
      <c r="DT35" s="85"/>
      <c r="DU35" s="85" t="s">
        <v>179</v>
      </c>
      <c r="DV35" s="85"/>
      <c r="DW35" s="85" t="s">
        <v>179</v>
      </c>
      <c r="DX35" s="85" t="s">
        <v>461</v>
      </c>
      <c r="DY35" s="85" t="s">
        <v>181</v>
      </c>
      <c r="DZ35" s="85" t="s">
        <v>462</v>
      </c>
      <c r="EA35" s="85" t="s">
        <v>179</v>
      </c>
      <c r="EB35" s="85"/>
      <c r="EC35" s="85" t="s">
        <v>203</v>
      </c>
      <c r="ED35" s="85" t="s">
        <v>463</v>
      </c>
      <c r="EE35" s="85" t="s">
        <v>199</v>
      </c>
      <c r="EF35" s="85"/>
      <c r="EG35" s="85" t="s">
        <v>227</v>
      </c>
      <c r="EH35" s="85" t="s">
        <v>465</v>
      </c>
      <c r="EI35" s="85" t="s">
        <v>179</v>
      </c>
      <c r="EJ35" s="85" t="s">
        <v>466</v>
      </c>
      <c r="EK35" s="85" t="s">
        <v>179</v>
      </c>
      <c r="EL35" s="85" t="s">
        <v>467</v>
      </c>
      <c r="EM35" s="85" t="s">
        <v>203</v>
      </c>
      <c r="EN35" s="85" t="s">
        <v>468</v>
      </c>
      <c r="EO35" s="85" t="s">
        <v>181</v>
      </c>
      <c r="EP35" s="85" t="s">
        <v>570</v>
      </c>
      <c r="EQ35" s="85" t="s">
        <v>179</v>
      </c>
      <c r="ER35" s="85" t="s">
        <v>470</v>
      </c>
      <c r="ES35" s="85" t="s">
        <v>181</v>
      </c>
      <c r="ET35" s="85" t="s">
        <v>471</v>
      </c>
      <c r="EU35" s="85" t="s">
        <v>179</v>
      </c>
      <c r="EV35" s="85"/>
      <c r="EW35" s="85" t="s">
        <v>179</v>
      </c>
      <c r="EX35" s="85"/>
      <c r="EY35" s="85" t="s">
        <v>179</v>
      </c>
      <c r="EZ35" s="85" t="s">
        <v>472</v>
      </c>
      <c r="FA35" s="85" t="s">
        <v>179</v>
      </c>
      <c r="FB35" s="85" t="s">
        <v>195</v>
      </c>
      <c r="FC35" s="85" t="s">
        <v>179</v>
      </c>
      <c r="FD35" s="85" t="s">
        <v>182</v>
      </c>
      <c r="FE35" t="b">
        <v>1</v>
      </c>
    </row>
    <row r="36" spans="1:161" x14ac:dyDescent="0.25">
      <c r="A36">
        <v>2271</v>
      </c>
      <c r="B36" t="s">
        <v>6092</v>
      </c>
      <c r="C36" s="90" t="s">
        <v>571</v>
      </c>
      <c r="D36" s="91" t="s">
        <v>192</v>
      </c>
      <c r="E36">
        <v>0</v>
      </c>
      <c r="F36">
        <v>92</v>
      </c>
      <c r="G36" s="85" t="s">
        <v>187</v>
      </c>
      <c r="H36">
        <v>1</v>
      </c>
      <c r="I36" s="85" t="s">
        <v>213</v>
      </c>
      <c r="J36" s="85" t="s">
        <v>572</v>
      </c>
      <c r="K36" s="85" t="s">
        <v>573</v>
      </c>
      <c r="L36" s="85" t="s">
        <v>571</v>
      </c>
      <c r="M36" s="85" t="s">
        <v>574</v>
      </c>
      <c r="N36" s="85" t="s">
        <v>575</v>
      </c>
      <c r="O36" s="85" t="s">
        <v>576</v>
      </c>
      <c r="P36" s="85" t="s">
        <v>213</v>
      </c>
      <c r="Q36" s="85" t="s">
        <v>192</v>
      </c>
      <c r="R36" s="85" t="s">
        <v>577</v>
      </c>
      <c r="S36" s="85"/>
      <c r="T36" s="85" t="s">
        <v>218</v>
      </c>
      <c r="U36" s="97">
        <v>2</v>
      </c>
      <c r="V36" s="85" t="s">
        <v>181</v>
      </c>
      <c r="W36" s="85"/>
      <c r="X36" s="85" t="s">
        <v>578</v>
      </c>
      <c r="Y36">
        <v>2</v>
      </c>
      <c r="Z36" s="85" t="s">
        <v>181</v>
      </c>
      <c r="AA36" s="85"/>
      <c r="AB36" s="85" t="s">
        <v>180</v>
      </c>
      <c r="AC36" s="85" t="s">
        <v>179</v>
      </c>
      <c r="AD36" s="85" t="s">
        <v>181</v>
      </c>
      <c r="AE36" s="85" t="s">
        <v>181</v>
      </c>
      <c r="AF36" s="85"/>
      <c r="AG36" s="85" t="s">
        <v>181</v>
      </c>
      <c r="AH36" s="85"/>
      <c r="AI36" s="85" t="s">
        <v>181</v>
      </c>
      <c r="AJ36" s="85"/>
      <c r="AK36" s="85" t="s">
        <v>181</v>
      </c>
      <c r="AL36" s="85"/>
      <c r="AM36" s="85" t="s">
        <v>181</v>
      </c>
      <c r="AN36" s="85"/>
      <c r="AO36" s="85" t="s">
        <v>181</v>
      </c>
      <c r="AP36" s="85"/>
      <c r="AQ36" s="85" t="s">
        <v>179</v>
      </c>
      <c r="AR36" s="85" t="s">
        <v>305</v>
      </c>
      <c r="AS36" s="85" t="s">
        <v>179</v>
      </c>
      <c r="AT36" s="85" t="s">
        <v>305</v>
      </c>
      <c r="AU36" s="85" t="s">
        <v>179</v>
      </c>
      <c r="AV36" s="85" t="s">
        <v>305</v>
      </c>
      <c r="AW36" s="85" t="s">
        <v>179</v>
      </c>
      <c r="AX36" s="85" t="s">
        <v>305</v>
      </c>
      <c r="AY36" s="85" t="s">
        <v>179</v>
      </c>
      <c r="AZ36" s="85" t="s">
        <v>305</v>
      </c>
      <c r="BA36" s="85" t="s">
        <v>179</v>
      </c>
      <c r="BB36" s="85" t="s">
        <v>305</v>
      </c>
      <c r="BC36" s="85" t="s">
        <v>179</v>
      </c>
      <c r="BD36" s="85" t="s">
        <v>579</v>
      </c>
      <c r="BE36" s="85" t="s">
        <v>179</v>
      </c>
      <c r="BF36" s="85" t="s">
        <v>305</v>
      </c>
      <c r="BG36" s="85" t="s">
        <v>179</v>
      </c>
      <c r="BH36" s="85" t="s">
        <v>305</v>
      </c>
      <c r="BI36" s="85" t="s">
        <v>179</v>
      </c>
      <c r="BJ36" s="85" t="s">
        <v>580</v>
      </c>
      <c r="BK36" s="85" t="s">
        <v>179</v>
      </c>
      <c r="BL36" s="85" t="s">
        <v>581</v>
      </c>
      <c r="BM36" s="85" t="s">
        <v>179</v>
      </c>
      <c r="BN36" s="85" t="s">
        <v>582</v>
      </c>
      <c r="BO36" s="85" t="s">
        <v>179</v>
      </c>
      <c r="BP36" s="85" t="s">
        <v>583</v>
      </c>
      <c r="BQ36" s="85" t="s">
        <v>179</v>
      </c>
      <c r="BR36" s="85"/>
      <c r="BS36" s="85" t="s">
        <v>179</v>
      </c>
      <c r="BT36" s="85"/>
      <c r="BU36" s="85" t="s">
        <v>179</v>
      </c>
      <c r="BV36" s="85"/>
      <c r="BW36" s="85" t="s">
        <v>179</v>
      </c>
      <c r="BX36" s="85"/>
      <c r="BY36" s="85" t="s">
        <v>179</v>
      </c>
      <c r="BZ36" s="85"/>
      <c r="CA36" s="85" t="s">
        <v>179</v>
      </c>
      <c r="CB36" s="85"/>
      <c r="CC36" s="85" t="s">
        <v>179</v>
      </c>
      <c r="CD36" s="85"/>
      <c r="CE36" s="85" t="s">
        <v>179</v>
      </c>
      <c r="CF36" s="85"/>
      <c r="CG36" s="85" t="s">
        <v>179</v>
      </c>
      <c r="CH36" s="85"/>
      <c r="CI36" s="85" t="s">
        <v>179</v>
      </c>
      <c r="CJ36" s="85"/>
      <c r="CK36" s="85" t="s">
        <v>179</v>
      </c>
      <c r="CL36" s="85" t="s">
        <v>584</v>
      </c>
      <c r="CM36" s="85" t="s">
        <v>179</v>
      </c>
      <c r="CN36" s="85"/>
      <c r="CO36" s="85" t="s">
        <v>179</v>
      </c>
      <c r="CP36" s="85"/>
      <c r="CQ36" s="85" t="s">
        <v>179</v>
      </c>
      <c r="CR36" s="85"/>
      <c r="CS36" s="85" t="s">
        <v>179</v>
      </c>
      <c r="CT36" s="85"/>
      <c r="CU36" s="85" t="s">
        <v>179</v>
      </c>
      <c r="CV36" s="85"/>
      <c r="CW36" s="85" t="s">
        <v>179</v>
      </c>
      <c r="CX36" s="85"/>
      <c r="CY36" s="85" t="s">
        <v>179</v>
      </c>
      <c r="CZ36" s="85" t="s">
        <v>585</v>
      </c>
      <c r="DA36" s="85" t="s">
        <v>179</v>
      </c>
      <c r="DB36" s="85" t="s">
        <v>305</v>
      </c>
      <c r="DC36" s="85" t="s">
        <v>179</v>
      </c>
      <c r="DD36" s="85" t="s">
        <v>305</v>
      </c>
      <c r="DE36" s="85" t="s">
        <v>179</v>
      </c>
      <c r="DF36" s="85" t="s">
        <v>305</v>
      </c>
      <c r="DG36" s="85" t="s">
        <v>179</v>
      </c>
      <c r="DH36" s="85" t="s">
        <v>305</v>
      </c>
      <c r="DI36" s="85" t="s">
        <v>179</v>
      </c>
      <c r="DJ36" s="85" t="s">
        <v>305</v>
      </c>
      <c r="DK36" s="85" t="s">
        <v>179</v>
      </c>
      <c r="DL36" s="85" t="s">
        <v>305</v>
      </c>
      <c r="DM36" s="85" t="s">
        <v>179</v>
      </c>
      <c r="DN36" s="85" t="s">
        <v>305</v>
      </c>
      <c r="DO36" s="85" t="s">
        <v>179</v>
      </c>
      <c r="DP36" s="85" t="s">
        <v>305</v>
      </c>
      <c r="DQ36" s="85" t="s">
        <v>179</v>
      </c>
      <c r="DR36" s="85" t="s">
        <v>586</v>
      </c>
      <c r="DS36" s="85" t="s">
        <v>179</v>
      </c>
      <c r="DT36" s="85" t="s">
        <v>305</v>
      </c>
      <c r="DU36" s="85" t="s">
        <v>179</v>
      </c>
      <c r="DV36" s="85" t="s">
        <v>587</v>
      </c>
      <c r="DW36" s="85" t="s">
        <v>179</v>
      </c>
      <c r="DX36" s="85" t="s">
        <v>305</v>
      </c>
      <c r="DY36" s="85" t="s">
        <v>179</v>
      </c>
      <c r="DZ36" s="85" t="s">
        <v>305</v>
      </c>
      <c r="EA36" s="85" t="s">
        <v>179</v>
      </c>
      <c r="EB36" s="85" t="s">
        <v>305</v>
      </c>
      <c r="EC36" s="85" t="s">
        <v>179</v>
      </c>
      <c r="ED36" s="85" t="s">
        <v>584</v>
      </c>
      <c r="EE36" s="85" t="s">
        <v>179</v>
      </c>
      <c r="EF36" s="85" t="s">
        <v>305</v>
      </c>
      <c r="EG36" s="85" t="s">
        <v>199</v>
      </c>
      <c r="EH36" s="85" t="s">
        <v>305</v>
      </c>
      <c r="EI36" s="85" t="s">
        <v>179</v>
      </c>
      <c r="EJ36" s="85" t="s">
        <v>305</v>
      </c>
      <c r="EK36" s="85" t="s">
        <v>179</v>
      </c>
      <c r="EL36" s="85" t="s">
        <v>305</v>
      </c>
      <c r="EM36" s="85" t="s">
        <v>179</v>
      </c>
      <c r="EN36" s="85" t="s">
        <v>588</v>
      </c>
      <c r="EO36" s="85" t="s">
        <v>179</v>
      </c>
      <c r="EP36" s="85" t="s">
        <v>305</v>
      </c>
      <c r="EQ36" s="85" t="s">
        <v>179</v>
      </c>
      <c r="ER36" s="85" t="s">
        <v>305</v>
      </c>
      <c r="ES36" s="85" t="s">
        <v>179</v>
      </c>
      <c r="ET36" s="85" t="s">
        <v>588</v>
      </c>
      <c r="EU36" s="85" t="s">
        <v>179</v>
      </c>
      <c r="EV36" s="85" t="s">
        <v>305</v>
      </c>
      <c r="EW36" s="85" t="s">
        <v>179</v>
      </c>
      <c r="EX36" s="85" t="s">
        <v>305</v>
      </c>
      <c r="EY36" s="85" t="s">
        <v>179</v>
      </c>
      <c r="EZ36" s="85" t="s">
        <v>305</v>
      </c>
      <c r="FA36" s="85" t="s">
        <v>181</v>
      </c>
      <c r="FB36" s="85" t="s">
        <v>304</v>
      </c>
      <c r="FC36" s="85" t="s">
        <v>179</v>
      </c>
      <c r="FD36" s="85" t="s">
        <v>182</v>
      </c>
      <c r="FE36" t="b">
        <v>0</v>
      </c>
    </row>
    <row r="37" spans="1:161" x14ac:dyDescent="0.25">
      <c r="A37">
        <v>2272</v>
      </c>
      <c r="B37" t="s">
        <v>6083</v>
      </c>
      <c r="C37" s="90" t="s">
        <v>589</v>
      </c>
      <c r="D37" s="91" t="s">
        <v>206</v>
      </c>
      <c r="E37">
        <v>0</v>
      </c>
      <c r="F37">
        <v>95</v>
      </c>
      <c r="G37" s="85" t="s">
        <v>187</v>
      </c>
      <c r="H37">
        <v>1</v>
      </c>
      <c r="I37" s="85" t="s">
        <v>213</v>
      </c>
      <c r="J37" s="85" t="s">
        <v>5796</v>
      </c>
      <c r="K37" s="85" t="s">
        <v>5803</v>
      </c>
      <c r="L37" s="85" t="s">
        <v>589</v>
      </c>
      <c r="M37" s="85" t="s">
        <v>5804</v>
      </c>
      <c r="N37" s="85" t="s">
        <v>5796</v>
      </c>
      <c r="O37" s="85" t="s">
        <v>5799</v>
      </c>
      <c r="P37" s="85" t="s">
        <v>213</v>
      </c>
      <c r="Q37" s="85" t="s">
        <v>206</v>
      </c>
      <c r="R37" s="85"/>
      <c r="S37" s="85"/>
      <c r="T37" s="85" t="s">
        <v>218</v>
      </c>
      <c r="U37" s="97">
        <v>7</v>
      </c>
      <c r="V37" s="85" t="s">
        <v>179</v>
      </c>
      <c r="W37" s="85" t="s">
        <v>186</v>
      </c>
      <c r="X37" s="85" t="s">
        <v>501</v>
      </c>
      <c r="Y37">
        <v>7</v>
      </c>
      <c r="Z37" s="85" t="s">
        <v>179</v>
      </c>
      <c r="AA37" s="85" t="s">
        <v>186</v>
      </c>
      <c r="AB37" s="85" t="s">
        <v>180</v>
      </c>
      <c r="AC37" s="85" t="s">
        <v>179</v>
      </c>
      <c r="AD37" s="85" t="s">
        <v>179</v>
      </c>
      <c r="AE37" s="85" t="s">
        <v>181</v>
      </c>
      <c r="AF37" s="85"/>
      <c r="AG37" s="85" t="s">
        <v>181</v>
      </c>
      <c r="AH37" s="85"/>
      <c r="AI37" s="85" t="s">
        <v>181</v>
      </c>
      <c r="AJ37" s="85"/>
      <c r="AK37" s="85" t="s">
        <v>181</v>
      </c>
      <c r="AL37" s="85"/>
      <c r="AM37" s="85" t="s">
        <v>181</v>
      </c>
      <c r="AN37" s="85"/>
      <c r="AO37" s="85" t="s">
        <v>181</v>
      </c>
      <c r="AP37" s="85"/>
      <c r="AQ37" s="85" t="s">
        <v>179</v>
      </c>
      <c r="AR37" s="85"/>
      <c r="AS37" s="85" t="s">
        <v>179</v>
      </c>
      <c r="AT37" s="85"/>
      <c r="AU37" s="85" t="s">
        <v>179</v>
      </c>
      <c r="AV37" s="85"/>
      <c r="AW37" s="85" t="s">
        <v>179</v>
      </c>
      <c r="AX37" s="85"/>
      <c r="AY37" s="85" t="s">
        <v>179</v>
      </c>
      <c r="AZ37" s="85"/>
      <c r="BA37" s="85" t="s">
        <v>179</v>
      </c>
      <c r="BB37" s="85"/>
      <c r="BC37" s="85" t="s">
        <v>179</v>
      </c>
      <c r="BD37" s="85" t="s">
        <v>5800</v>
      </c>
      <c r="BE37" s="85" t="s">
        <v>179</v>
      </c>
      <c r="BF37" s="85"/>
      <c r="BG37" s="85" t="s">
        <v>179</v>
      </c>
      <c r="BH37" s="85"/>
      <c r="BI37" s="85" t="s">
        <v>179</v>
      </c>
      <c r="BJ37" s="85" t="s">
        <v>5800</v>
      </c>
      <c r="BK37" s="85" t="s">
        <v>179</v>
      </c>
      <c r="BL37" s="85"/>
      <c r="BM37" s="85" t="s">
        <v>179</v>
      </c>
      <c r="BN37" s="85"/>
      <c r="BO37" s="85" t="s">
        <v>179</v>
      </c>
      <c r="BP37" s="85"/>
      <c r="BQ37" s="85" t="s">
        <v>179</v>
      </c>
      <c r="BR37" s="85"/>
      <c r="BS37" s="85" t="s">
        <v>179</v>
      </c>
      <c r="BT37" s="85"/>
      <c r="BU37" s="85" t="s">
        <v>179</v>
      </c>
      <c r="BV37" s="85"/>
      <c r="BW37" s="85" t="s">
        <v>179</v>
      </c>
      <c r="BX37" s="85"/>
      <c r="BY37" s="85" t="s">
        <v>179</v>
      </c>
      <c r="BZ37" s="85"/>
      <c r="CA37" s="85" t="s">
        <v>179</v>
      </c>
      <c r="CB37" s="85"/>
      <c r="CC37" s="85" t="s">
        <v>179</v>
      </c>
      <c r="CD37" s="85"/>
      <c r="CE37" s="85" t="s">
        <v>181</v>
      </c>
      <c r="CF37" s="85"/>
      <c r="CG37" s="85" t="s">
        <v>181</v>
      </c>
      <c r="CH37" s="85"/>
      <c r="CI37" s="85" t="s">
        <v>181</v>
      </c>
      <c r="CJ37" s="85"/>
      <c r="CK37" s="85" t="s">
        <v>179</v>
      </c>
      <c r="CL37" s="85" t="s">
        <v>5800</v>
      </c>
      <c r="CM37" s="85" t="s">
        <v>179</v>
      </c>
      <c r="CN37" s="85"/>
      <c r="CO37" s="85" t="s">
        <v>179</v>
      </c>
      <c r="CP37" s="85"/>
      <c r="CQ37" s="85" t="s">
        <v>179</v>
      </c>
      <c r="CR37" s="85"/>
      <c r="CS37" s="85" t="s">
        <v>179</v>
      </c>
      <c r="CT37" s="85"/>
      <c r="CU37" s="85" t="s">
        <v>179</v>
      </c>
      <c r="CV37" s="85"/>
      <c r="CW37" s="85" t="s">
        <v>179</v>
      </c>
      <c r="CX37" s="85"/>
      <c r="CY37" s="85" t="s">
        <v>179</v>
      </c>
      <c r="CZ37" s="85" t="s">
        <v>5800</v>
      </c>
      <c r="DA37" s="85" t="s">
        <v>179</v>
      </c>
      <c r="DB37" s="85"/>
      <c r="DC37" s="85" t="s">
        <v>179</v>
      </c>
      <c r="DD37" s="85"/>
      <c r="DE37" s="85" t="s">
        <v>179</v>
      </c>
      <c r="DF37" s="85"/>
      <c r="DG37" s="85" t="s">
        <v>179</v>
      </c>
      <c r="DH37" s="85"/>
      <c r="DI37" s="85" t="s">
        <v>179</v>
      </c>
      <c r="DJ37" s="85" t="s">
        <v>5800</v>
      </c>
      <c r="DK37" s="85" t="s">
        <v>179</v>
      </c>
      <c r="DL37" s="85"/>
      <c r="DM37" s="85" t="s">
        <v>179</v>
      </c>
      <c r="DN37" s="85"/>
      <c r="DO37" s="85" t="s">
        <v>179</v>
      </c>
      <c r="DP37" s="85"/>
      <c r="DQ37" s="85" t="s">
        <v>179</v>
      </c>
      <c r="DR37" s="85" t="s">
        <v>5800</v>
      </c>
      <c r="DS37" s="85" t="s">
        <v>179</v>
      </c>
      <c r="DT37" s="85"/>
      <c r="DU37" s="85" t="s">
        <v>179</v>
      </c>
      <c r="DV37" s="85"/>
      <c r="DW37" s="85" t="s">
        <v>179</v>
      </c>
      <c r="DX37" s="85"/>
      <c r="DY37" s="85" t="s">
        <v>179</v>
      </c>
      <c r="DZ37" s="85"/>
      <c r="EA37" s="85" t="s">
        <v>179</v>
      </c>
      <c r="EB37" s="85"/>
      <c r="EC37" s="85" t="s">
        <v>179</v>
      </c>
      <c r="ED37" s="85" t="s">
        <v>5800</v>
      </c>
      <c r="EE37" s="85" t="s">
        <v>179</v>
      </c>
      <c r="EF37" s="85"/>
      <c r="EG37" s="85" t="s">
        <v>179</v>
      </c>
      <c r="EH37" s="85"/>
      <c r="EI37" s="85" t="s">
        <v>179</v>
      </c>
      <c r="EJ37" s="85"/>
      <c r="EK37" s="85" t="s">
        <v>179</v>
      </c>
      <c r="EL37" s="85"/>
      <c r="EM37" s="85" t="s">
        <v>179</v>
      </c>
      <c r="EN37" s="85" t="s">
        <v>5800</v>
      </c>
      <c r="EO37" s="85" t="s">
        <v>179</v>
      </c>
      <c r="EP37" s="85"/>
      <c r="EQ37" s="85" t="s">
        <v>179</v>
      </c>
      <c r="ER37" s="85"/>
      <c r="ES37" s="85" t="s">
        <v>179</v>
      </c>
      <c r="ET37" s="85" t="s">
        <v>5800</v>
      </c>
      <c r="EU37" s="85" t="s">
        <v>179</v>
      </c>
      <c r="EV37" s="85"/>
      <c r="EW37" s="85" t="s">
        <v>179</v>
      </c>
      <c r="EX37" s="85"/>
      <c r="EY37" s="85" t="s">
        <v>179</v>
      </c>
      <c r="EZ37" s="85" t="s">
        <v>5800</v>
      </c>
      <c r="FA37" s="85" t="s">
        <v>181</v>
      </c>
      <c r="FB37" s="85"/>
      <c r="FC37" s="85" t="s">
        <v>179</v>
      </c>
      <c r="FD37" s="85" t="s">
        <v>182</v>
      </c>
      <c r="FE37" t="b">
        <v>0</v>
      </c>
    </row>
    <row r="38" spans="1:161" x14ac:dyDescent="0.25">
      <c r="B38" t="s">
        <v>6087</v>
      </c>
      <c r="C38" s="90" t="s">
        <v>6452</v>
      </c>
      <c r="D38" s="91" t="s">
        <v>206</v>
      </c>
      <c r="G38" s="85" t="s">
        <v>6126</v>
      </c>
      <c r="I38" s="85" t="s">
        <v>213</v>
      </c>
      <c r="J38" s="85"/>
      <c r="K38" s="85" t="s">
        <v>6453</v>
      </c>
      <c r="L38" s="85" t="s">
        <v>6386</v>
      </c>
      <c r="M38" s="85" t="s">
        <v>6454</v>
      </c>
      <c r="N38" s="85"/>
      <c r="O38" s="85" t="s">
        <v>6455</v>
      </c>
      <c r="P38" s="85" t="s">
        <v>213</v>
      </c>
      <c r="Q38" s="85"/>
      <c r="R38" s="85"/>
      <c r="S38" s="85"/>
      <c r="T38" s="85"/>
      <c r="V38" s="85"/>
      <c r="W38" s="85"/>
      <c r="X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85"/>
      <c r="DR38" s="85"/>
      <c r="DS38" s="85"/>
      <c r="DT38" s="85"/>
      <c r="DU38" s="85"/>
      <c r="DV38" s="85"/>
      <c r="DW38" s="85"/>
      <c r="DX38" s="85"/>
      <c r="DY38" s="85"/>
      <c r="DZ38" s="85"/>
      <c r="EA38" s="85"/>
      <c r="EB38" s="85"/>
      <c r="EC38" s="85"/>
      <c r="ED38" s="85"/>
      <c r="EE38" s="85"/>
      <c r="EF38" s="85"/>
      <c r="EG38" s="85"/>
      <c r="EH38" s="85"/>
      <c r="EI38" s="85"/>
      <c r="EJ38" s="85"/>
      <c r="EK38" s="85"/>
      <c r="EL38" s="85"/>
      <c r="EM38" s="85"/>
      <c r="EN38" s="85"/>
      <c r="EO38" s="85"/>
      <c r="EP38" s="85"/>
      <c r="EQ38" s="85"/>
      <c r="ER38" s="85"/>
      <c r="ES38" s="85"/>
      <c r="ET38" s="85"/>
      <c r="EU38" s="85"/>
      <c r="EV38" s="85"/>
      <c r="EW38" s="85"/>
      <c r="EX38" s="85"/>
      <c r="EY38" s="85"/>
      <c r="EZ38" s="85"/>
      <c r="FA38" s="85"/>
      <c r="FB38" s="85"/>
      <c r="FC38" s="85"/>
      <c r="FD38" s="85"/>
    </row>
    <row r="39" spans="1:161" x14ac:dyDescent="0.25">
      <c r="A39">
        <v>2274</v>
      </c>
      <c r="B39" t="s">
        <v>6093</v>
      </c>
      <c r="C39" s="90" t="s">
        <v>590</v>
      </c>
      <c r="D39" s="91" t="s">
        <v>206</v>
      </c>
      <c r="E39">
        <v>0</v>
      </c>
      <c r="F39">
        <v>94</v>
      </c>
      <c r="G39" s="85" t="s">
        <v>187</v>
      </c>
      <c r="H39">
        <v>1</v>
      </c>
      <c r="I39" s="85" t="s">
        <v>213</v>
      </c>
      <c r="J39" s="85" t="s">
        <v>591</v>
      </c>
      <c r="K39" s="85" t="s">
        <v>592</v>
      </c>
      <c r="L39" s="85" t="s">
        <v>590</v>
      </c>
      <c r="M39" s="85" t="s">
        <v>593</v>
      </c>
      <c r="N39" s="85" t="s">
        <v>591</v>
      </c>
      <c r="O39" s="85" t="s">
        <v>594</v>
      </c>
      <c r="P39" s="85" t="s">
        <v>213</v>
      </c>
      <c r="Q39" s="85" t="s">
        <v>206</v>
      </c>
      <c r="R39" s="85"/>
      <c r="S39" s="85"/>
      <c r="T39" s="85" t="s">
        <v>218</v>
      </c>
      <c r="U39" s="97">
        <v>4</v>
      </c>
      <c r="V39" s="85" t="s">
        <v>179</v>
      </c>
      <c r="W39" s="85" t="s">
        <v>258</v>
      </c>
      <c r="X39" s="85" t="s">
        <v>595</v>
      </c>
      <c r="Y39">
        <v>2</v>
      </c>
      <c r="Z39" s="85" t="s">
        <v>181</v>
      </c>
      <c r="AA39" s="85" t="s">
        <v>186</v>
      </c>
      <c r="AB39" s="85" t="s">
        <v>180</v>
      </c>
      <c r="AC39" s="85" t="s">
        <v>179</v>
      </c>
      <c r="AD39" s="85" t="s">
        <v>181</v>
      </c>
      <c r="AE39" s="85" t="s">
        <v>181</v>
      </c>
      <c r="AF39" s="85"/>
      <c r="AG39" s="85" t="s">
        <v>181</v>
      </c>
      <c r="AH39" s="85"/>
      <c r="AI39" s="85" t="s">
        <v>181</v>
      </c>
      <c r="AJ39" s="85"/>
      <c r="AK39" s="85" t="s">
        <v>181</v>
      </c>
      <c r="AL39" s="85"/>
      <c r="AM39" s="85" t="s">
        <v>181</v>
      </c>
      <c r="AN39" s="85"/>
      <c r="AO39" s="85" t="s">
        <v>181</v>
      </c>
      <c r="AP39" s="85"/>
      <c r="AQ39" s="85" t="s">
        <v>179</v>
      </c>
      <c r="AR39" s="85"/>
      <c r="AS39" s="85" t="s">
        <v>179</v>
      </c>
      <c r="AT39" s="85"/>
      <c r="AU39" s="85" t="s">
        <v>179</v>
      </c>
      <c r="AV39" s="85"/>
      <c r="AW39" s="85" t="s">
        <v>179</v>
      </c>
      <c r="AX39" s="85"/>
      <c r="AY39" s="85" t="s">
        <v>179</v>
      </c>
      <c r="AZ39" s="85"/>
      <c r="BA39" s="85" t="s">
        <v>181</v>
      </c>
      <c r="BB39" s="85" t="s">
        <v>596</v>
      </c>
      <c r="BC39" s="85" t="s">
        <v>203</v>
      </c>
      <c r="BD39" s="85" t="s">
        <v>597</v>
      </c>
      <c r="BE39" s="85" t="s">
        <v>179</v>
      </c>
      <c r="BF39" s="85"/>
      <c r="BG39" s="85" t="s">
        <v>181</v>
      </c>
      <c r="BH39" s="85" t="s">
        <v>598</v>
      </c>
      <c r="BI39" s="85" t="s">
        <v>179</v>
      </c>
      <c r="BJ39" s="85" t="s">
        <v>599</v>
      </c>
      <c r="BK39" s="85" t="s">
        <v>179</v>
      </c>
      <c r="BL39" s="85" t="s">
        <v>600</v>
      </c>
      <c r="BM39" s="85" t="s">
        <v>179</v>
      </c>
      <c r="BN39" s="85" t="s">
        <v>601</v>
      </c>
      <c r="BO39" s="85" t="s">
        <v>179</v>
      </c>
      <c r="BP39" s="85" t="s">
        <v>602</v>
      </c>
      <c r="BQ39" s="85" t="s">
        <v>179</v>
      </c>
      <c r="BR39" s="85" t="s">
        <v>603</v>
      </c>
      <c r="BS39" s="85" t="s">
        <v>179</v>
      </c>
      <c r="BT39" s="85"/>
      <c r="BU39" s="85" t="s">
        <v>179</v>
      </c>
      <c r="BV39" s="85"/>
      <c r="BW39" s="85" t="s">
        <v>179</v>
      </c>
      <c r="BX39" s="85"/>
      <c r="BY39" s="85" t="s">
        <v>179</v>
      </c>
      <c r="BZ39" s="85"/>
      <c r="CA39" s="85" t="s">
        <v>179</v>
      </c>
      <c r="CB39" s="85"/>
      <c r="CC39" s="85" t="s">
        <v>179</v>
      </c>
      <c r="CD39" s="85"/>
      <c r="CE39" s="85" t="s">
        <v>181</v>
      </c>
      <c r="CF39" s="85"/>
      <c r="CG39" s="85" t="s">
        <v>181</v>
      </c>
      <c r="CH39" s="85"/>
      <c r="CI39" s="85" t="s">
        <v>181</v>
      </c>
      <c r="CJ39" s="85"/>
      <c r="CK39" s="85" t="s">
        <v>179</v>
      </c>
      <c r="CL39" s="85" t="s">
        <v>604</v>
      </c>
      <c r="CM39" s="85" t="s">
        <v>179</v>
      </c>
      <c r="CN39" s="85"/>
      <c r="CO39" s="85" t="s">
        <v>227</v>
      </c>
      <c r="CP39" s="85"/>
      <c r="CQ39" s="85" t="s">
        <v>179</v>
      </c>
      <c r="CR39" s="85"/>
      <c r="CS39" s="85" t="s">
        <v>179</v>
      </c>
      <c r="CT39" s="85"/>
      <c r="CU39" s="85" t="s">
        <v>179</v>
      </c>
      <c r="CV39" s="85"/>
      <c r="CW39" s="85" t="s">
        <v>179</v>
      </c>
      <c r="CX39" s="85"/>
      <c r="CY39" s="85" t="s">
        <v>179</v>
      </c>
      <c r="CZ39" s="85" t="s">
        <v>605</v>
      </c>
      <c r="DA39" s="85" t="s">
        <v>227</v>
      </c>
      <c r="DB39" s="85"/>
      <c r="DC39" s="85" t="s">
        <v>179</v>
      </c>
      <c r="DD39" s="85"/>
      <c r="DE39" s="85" t="s">
        <v>179</v>
      </c>
      <c r="DF39" s="85"/>
      <c r="DG39" s="85" t="s">
        <v>209</v>
      </c>
      <c r="DH39" s="85"/>
      <c r="DI39" s="85" t="s">
        <v>179</v>
      </c>
      <c r="DJ39" s="85" t="s">
        <v>606</v>
      </c>
      <c r="DK39" s="85" t="s">
        <v>179</v>
      </c>
      <c r="DL39" s="85"/>
      <c r="DM39" s="85" t="s">
        <v>179</v>
      </c>
      <c r="DN39" s="85"/>
      <c r="DO39" s="85" t="s">
        <v>179</v>
      </c>
      <c r="DP39" s="85"/>
      <c r="DQ39" s="85" t="s">
        <v>179</v>
      </c>
      <c r="DR39" s="85" t="s">
        <v>607</v>
      </c>
      <c r="DS39" s="85" t="s">
        <v>179</v>
      </c>
      <c r="DT39" s="85"/>
      <c r="DU39" s="85" t="s">
        <v>181</v>
      </c>
      <c r="DV39" s="85"/>
      <c r="DW39" s="85" t="s">
        <v>179</v>
      </c>
      <c r="DX39" s="85"/>
      <c r="DY39" s="85" t="s">
        <v>179</v>
      </c>
      <c r="DZ39" s="85"/>
      <c r="EA39" s="85" t="s">
        <v>181</v>
      </c>
      <c r="EB39" s="85"/>
      <c r="EC39" s="85" t="s">
        <v>179</v>
      </c>
      <c r="ED39" s="85" t="s">
        <v>608</v>
      </c>
      <c r="EE39" s="85" t="s">
        <v>179</v>
      </c>
      <c r="EF39" s="85"/>
      <c r="EG39" s="85" t="s">
        <v>227</v>
      </c>
      <c r="EH39" s="85"/>
      <c r="EI39" s="85" t="s">
        <v>179</v>
      </c>
      <c r="EJ39" s="85"/>
      <c r="EK39" s="85" t="s">
        <v>179</v>
      </c>
      <c r="EL39" s="85"/>
      <c r="EM39" s="85" t="s">
        <v>203</v>
      </c>
      <c r="EN39" s="85" t="s">
        <v>609</v>
      </c>
      <c r="EO39" s="85" t="s">
        <v>179</v>
      </c>
      <c r="EP39" s="85"/>
      <c r="EQ39" s="85" t="s">
        <v>179</v>
      </c>
      <c r="ER39" s="85"/>
      <c r="ES39" s="85" t="s">
        <v>179</v>
      </c>
      <c r="ET39" s="85" t="s">
        <v>610</v>
      </c>
      <c r="EU39" s="85" t="s">
        <v>179</v>
      </c>
      <c r="EV39" s="85"/>
      <c r="EW39" s="85" t="s">
        <v>179</v>
      </c>
      <c r="EX39" s="85"/>
      <c r="EY39" s="85" t="s">
        <v>179</v>
      </c>
      <c r="EZ39" s="85" t="s">
        <v>611</v>
      </c>
      <c r="FA39" s="85" t="s">
        <v>179</v>
      </c>
      <c r="FB39" s="85"/>
      <c r="FC39" s="85" t="s">
        <v>179</v>
      </c>
      <c r="FD39" s="85" t="s">
        <v>182</v>
      </c>
      <c r="FE39" t="b">
        <v>0</v>
      </c>
    </row>
    <row r="40" spans="1:161" x14ac:dyDescent="0.25">
      <c r="A40">
        <v>2275</v>
      </c>
      <c r="B40" t="s">
        <v>6094</v>
      </c>
      <c r="C40" s="90" t="s">
        <v>612</v>
      </c>
      <c r="D40" s="91" t="s">
        <v>206</v>
      </c>
      <c r="E40">
        <v>0</v>
      </c>
      <c r="F40">
        <v>95</v>
      </c>
      <c r="G40" s="85" t="s">
        <v>177</v>
      </c>
      <c r="H40">
        <v>1</v>
      </c>
      <c r="I40" s="85" t="s">
        <v>213</v>
      </c>
      <c r="J40" s="85" t="s">
        <v>613</v>
      </c>
      <c r="K40" s="85" t="s">
        <v>614</v>
      </c>
      <c r="L40" s="85" t="s">
        <v>612</v>
      </c>
      <c r="M40" s="85" t="s">
        <v>615</v>
      </c>
      <c r="N40" s="85" t="s">
        <v>616</v>
      </c>
      <c r="O40" s="85" t="s">
        <v>617</v>
      </c>
      <c r="P40" s="85" t="s">
        <v>213</v>
      </c>
      <c r="Q40" s="85" t="s">
        <v>206</v>
      </c>
      <c r="R40" s="85"/>
      <c r="S40" s="85"/>
      <c r="T40" s="85" t="s">
        <v>218</v>
      </c>
      <c r="U40" s="97">
        <v>9</v>
      </c>
      <c r="V40" s="85" t="s">
        <v>179</v>
      </c>
      <c r="W40" s="85" t="s">
        <v>191</v>
      </c>
      <c r="X40" s="85" t="s">
        <v>618</v>
      </c>
      <c r="Y40">
        <v>9</v>
      </c>
      <c r="Z40" s="85" t="s">
        <v>179</v>
      </c>
      <c r="AA40" s="85" t="s">
        <v>191</v>
      </c>
      <c r="AB40" s="85" t="s">
        <v>181</v>
      </c>
      <c r="AC40" s="85" t="s">
        <v>179</v>
      </c>
      <c r="AD40" s="85" t="s">
        <v>179</v>
      </c>
      <c r="AE40" s="85" t="s">
        <v>181</v>
      </c>
      <c r="AF40" s="85"/>
      <c r="AG40" s="85" t="s">
        <v>181</v>
      </c>
      <c r="AH40" s="85"/>
      <c r="AI40" s="85" t="s">
        <v>181</v>
      </c>
      <c r="AJ40" s="85"/>
      <c r="AK40" s="85" t="s">
        <v>181</v>
      </c>
      <c r="AL40" s="85"/>
      <c r="AM40" s="85" t="s">
        <v>181</v>
      </c>
      <c r="AN40" s="85"/>
      <c r="AO40" s="85" t="s">
        <v>181</v>
      </c>
      <c r="AP40" s="85"/>
      <c r="AQ40" s="85" t="s">
        <v>179</v>
      </c>
      <c r="AR40" s="85" t="s">
        <v>619</v>
      </c>
      <c r="AS40" s="85" t="s">
        <v>179</v>
      </c>
      <c r="AT40" s="85" t="s">
        <v>620</v>
      </c>
      <c r="AU40" s="85" t="s">
        <v>179</v>
      </c>
      <c r="AV40" s="85" t="s">
        <v>621</v>
      </c>
      <c r="AW40" s="85" t="s">
        <v>179</v>
      </c>
      <c r="AX40" s="85" t="s">
        <v>622</v>
      </c>
      <c r="AY40" s="85" t="s">
        <v>179</v>
      </c>
      <c r="AZ40" s="85" t="s">
        <v>623</v>
      </c>
      <c r="BA40" s="85" t="s">
        <v>179</v>
      </c>
      <c r="BB40" s="85" t="s">
        <v>624</v>
      </c>
      <c r="BC40" s="85" t="s">
        <v>179</v>
      </c>
      <c r="BD40" s="85" t="s">
        <v>625</v>
      </c>
      <c r="BE40" s="85" t="s">
        <v>179</v>
      </c>
      <c r="BF40" s="85"/>
      <c r="BG40" s="85" t="s">
        <v>179</v>
      </c>
      <c r="BH40" s="85" t="s">
        <v>626</v>
      </c>
      <c r="BI40" s="85" t="s">
        <v>203</v>
      </c>
      <c r="BJ40" s="85" t="s">
        <v>627</v>
      </c>
      <c r="BK40" s="85" t="s">
        <v>179</v>
      </c>
      <c r="BL40" s="85" t="s">
        <v>628</v>
      </c>
      <c r="BM40" s="85" t="s">
        <v>179</v>
      </c>
      <c r="BN40" s="85" t="s">
        <v>629</v>
      </c>
      <c r="BO40" s="85" t="s">
        <v>179</v>
      </c>
      <c r="BP40" s="85" t="s">
        <v>630</v>
      </c>
      <c r="BQ40" s="85" t="s">
        <v>179</v>
      </c>
      <c r="BR40" s="85" t="s">
        <v>631</v>
      </c>
      <c r="BS40" s="85" t="s">
        <v>179</v>
      </c>
      <c r="BT40" s="85" t="s">
        <v>632</v>
      </c>
      <c r="BU40" s="85" t="s">
        <v>179</v>
      </c>
      <c r="BV40" s="85" t="s">
        <v>633</v>
      </c>
      <c r="BW40" s="85" t="s">
        <v>179</v>
      </c>
      <c r="BX40" s="85" t="s">
        <v>634</v>
      </c>
      <c r="BY40" s="85" t="s">
        <v>179</v>
      </c>
      <c r="BZ40" s="85" t="s">
        <v>635</v>
      </c>
      <c r="CA40" s="85" t="s">
        <v>179</v>
      </c>
      <c r="CB40" s="85" t="s">
        <v>636</v>
      </c>
      <c r="CC40" s="85" t="s">
        <v>179</v>
      </c>
      <c r="CD40" s="85" t="s">
        <v>637</v>
      </c>
      <c r="CE40" s="85" t="s">
        <v>181</v>
      </c>
      <c r="CF40" s="85"/>
      <c r="CG40" s="85" t="s">
        <v>181</v>
      </c>
      <c r="CH40" s="85"/>
      <c r="CI40" s="85" t="s">
        <v>181</v>
      </c>
      <c r="CJ40" s="85"/>
      <c r="CK40" s="85" t="s">
        <v>179</v>
      </c>
      <c r="CL40" s="85" t="s">
        <v>638</v>
      </c>
      <c r="CM40" s="85" t="s">
        <v>179</v>
      </c>
      <c r="CN40" s="85" t="s">
        <v>639</v>
      </c>
      <c r="CO40" s="85" t="s">
        <v>179</v>
      </c>
      <c r="CP40" s="85" t="s">
        <v>640</v>
      </c>
      <c r="CQ40" s="85" t="s">
        <v>179</v>
      </c>
      <c r="CR40" s="85" t="s">
        <v>641</v>
      </c>
      <c r="CS40" s="85" t="s">
        <v>179</v>
      </c>
      <c r="CT40" s="85" t="s">
        <v>642</v>
      </c>
      <c r="CU40" s="85" t="s">
        <v>179</v>
      </c>
      <c r="CV40" s="85" t="s">
        <v>643</v>
      </c>
      <c r="CW40" s="85" t="s">
        <v>179</v>
      </c>
      <c r="CX40" s="85" t="s">
        <v>644</v>
      </c>
      <c r="CY40" s="85" t="s">
        <v>179</v>
      </c>
      <c r="CZ40" s="85" t="s">
        <v>645</v>
      </c>
      <c r="DA40" s="85" t="s">
        <v>179</v>
      </c>
      <c r="DB40" s="85" t="s">
        <v>646</v>
      </c>
      <c r="DC40" s="85" t="s">
        <v>179</v>
      </c>
      <c r="DD40" s="85" t="s">
        <v>647</v>
      </c>
      <c r="DE40" s="85" t="s">
        <v>179</v>
      </c>
      <c r="DF40" s="85" t="s">
        <v>648</v>
      </c>
      <c r="DG40" s="85" t="s">
        <v>209</v>
      </c>
      <c r="DH40" s="85"/>
      <c r="DI40" s="85" t="s">
        <v>179</v>
      </c>
      <c r="DJ40" s="85" t="s">
        <v>649</v>
      </c>
      <c r="DK40" s="85" t="s">
        <v>179</v>
      </c>
      <c r="DL40" s="85" t="s">
        <v>650</v>
      </c>
      <c r="DM40" s="85" t="s">
        <v>179</v>
      </c>
      <c r="DN40" s="85" t="s">
        <v>651</v>
      </c>
      <c r="DO40" s="85" t="s">
        <v>179</v>
      </c>
      <c r="DP40" s="85" t="s">
        <v>652</v>
      </c>
      <c r="DQ40" s="85" t="s">
        <v>179</v>
      </c>
      <c r="DR40" s="85" t="s">
        <v>653</v>
      </c>
      <c r="DS40" s="85" t="s">
        <v>179</v>
      </c>
      <c r="DT40" s="85" t="s">
        <v>654</v>
      </c>
      <c r="DU40" s="85" t="s">
        <v>179</v>
      </c>
      <c r="DV40" s="85" t="s">
        <v>655</v>
      </c>
      <c r="DW40" s="85" t="s">
        <v>179</v>
      </c>
      <c r="DX40" s="85" t="s">
        <v>656</v>
      </c>
      <c r="DY40" s="85" t="s">
        <v>179</v>
      </c>
      <c r="DZ40" s="85" t="s">
        <v>657</v>
      </c>
      <c r="EA40" s="85" t="s">
        <v>179</v>
      </c>
      <c r="EB40" s="85" t="s">
        <v>658</v>
      </c>
      <c r="EC40" s="85" t="s">
        <v>179</v>
      </c>
      <c r="ED40" s="85" t="s">
        <v>659</v>
      </c>
      <c r="EE40" s="85" t="s">
        <v>199</v>
      </c>
      <c r="EF40" s="85" t="s">
        <v>660</v>
      </c>
      <c r="EG40" s="85" t="s">
        <v>179</v>
      </c>
      <c r="EH40" s="85" t="s">
        <v>661</v>
      </c>
      <c r="EI40" s="85" t="s">
        <v>179</v>
      </c>
      <c r="EJ40" s="85" t="s">
        <v>662</v>
      </c>
      <c r="EK40" s="85" t="s">
        <v>179</v>
      </c>
      <c r="EL40" s="85" t="s">
        <v>663</v>
      </c>
      <c r="EM40" s="85" t="s">
        <v>179</v>
      </c>
      <c r="EN40" s="85" t="s">
        <v>664</v>
      </c>
      <c r="EO40" s="85" t="s">
        <v>179</v>
      </c>
      <c r="EP40" s="85" t="s">
        <v>665</v>
      </c>
      <c r="EQ40" s="85" t="s">
        <v>179</v>
      </c>
      <c r="ER40" s="85" t="s">
        <v>666</v>
      </c>
      <c r="ES40" s="85" t="s">
        <v>179</v>
      </c>
      <c r="ET40" s="85" t="s">
        <v>667</v>
      </c>
      <c r="EU40" s="85" t="s">
        <v>179</v>
      </c>
      <c r="EV40" s="85" t="s">
        <v>668</v>
      </c>
      <c r="EW40" s="85" t="s">
        <v>179</v>
      </c>
      <c r="EX40" s="85" t="s">
        <v>669</v>
      </c>
      <c r="EY40" s="85" t="s">
        <v>179</v>
      </c>
      <c r="EZ40" s="85" t="s">
        <v>670</v>
      </c>
      <c r="FA40" s="85" t="s">
        <v>179</v>
      </c>
      <c r="FB40" s="85" t="s">
        <v>627</v>
      </c>
      <c r="FC40" s="85" t="s">
        <v>179</v>
      </c>
      <c r="FD40" s="85" t="s">
        <v>182</v>
      </c>
      <c r="FE40" t="b">
        <v>0</v>
      </c>
    </row>
    <row r="41" spans="1:161" x14ac:dyDescent="0.25">
      <c r="B41" t="s">
        <v>6087</v>
      </c>
      <c r="C41" s="90" t="s">
        <v>6448</v>
      </c>
      <c r="D41" s="91" t="s">
        <v>206</v>
      </c>
      <c r="G41" s="85" t="s">
        <v>6126</v>
      </c>
      <c r="I41" s="85" t="s">
        <v>213</v>
      </c>
      <c r="J41" s="85"/>
      <c r="K41" s="85" t="s">
        <v>6449</v>
      </c>
      <c r="L41" s="85"/>
      <c r="M41" s="85" t="s">
        <v>6450</v>
      </c>
      <c r="N41" s="85"/>
      <c r="O41" s="85" t="s">
        <v>6451</v>
      </c>
      <c r="P41" s="85" t="s">
        <v>213</v>
      </c>
      <c r="Q41" s="85"/>
      <c r="R41" s="85"/>
      <c r="S41" s="85"/>
      <c r="T41" s="85"/>
      <c r="V41" s="85"/>
      <c r="W41" s="85"/>
      <c r="X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5"/>
      <c r="EJ41" s="85"/>
      <c r="EK41" s="85"/>
      <c r="EL41" s="85"/>
      <c r="EM41" s="85"/>
      <c r="EN41" s="85"/>
      <c r="EO41" s="85"/>
      <c r="EP41" s="85"/>
      <c r="EQ41" s="85"/>
      <c r="ER41" s="85"/>
      <c r="ES41" s="85"/>
      <c r="ET41" s="85"/>
      <c r="EU41" s="85"/>
      <c r="EV41" s="85"/>
      <c r="EW41" s="85"/>
      <c r="EX41" s="85"/>
      <c r="EY41" s="85"/>
      <c r="EZ41" s="85"/>
      <c r="FA41" s="85"/>
      <c r="FB41" s="85"/>
      <c r="FC41" s="85"/>
      <c r="FD41" s="85"/>
    </row>
    <row r="42" spans="1:161" x14ac:dyDescent="0.25">
      <c r="A42">
        <v>2276</v>
      </c>
      <c r="B42" t="s">
        <v>6093</v>
      </c>
      <c r="C42" s="90" t="s">
        <v>671</v>
      </c>
      <c r="D42" s="91" t="s">
        <v>206</v>
      </c>
      <c r="E42">
        <v>0</v>
      </c>
      <c r="F42">
        <v>94</v>
      </c>
      <c r="G42" s="85" t="s">
        <v>187</v>
      </c>
      <c r="H42">
        <v>1</v>
      </c>
      <c r="I42" s="85" t="s">
        <v>213</v>
      </c>
      <c r="J42" s="85" t="s">
        <v>591</v>
      </c>
      <c r="K42" s="85" t="s">
        <v>672</v>
      </c>
      <c r="L42" s="85" t="s">
        <v>671</v>
      </c>
      <c r="M42" s="85" t="s">
        <v>673</v>
      </c>
      <c r="N42" s="85" t="s">
        <v>591</v>
      </c>
      <c r="O42" s="85" t="s">
        <v>594</v>
      </c>
      <c r="P42" s="85" t="s">
        <v>213</v>
      </c>
      <c r="Q42" s="85" t="s">
        <v>206</v>
      </c>
      <c r="R42" s="85"/>
      <c r="S42" s="85"/>
      <c r="T42" s="85" t="s">
        <v>218</v>
      </c>
      <c r="U42" s="97">
        <v>5</v>
      </c>
      <c r="V42" s="85" t="s">
        <v>179</v>
      </c>
      <c r="W42" s="85" t="s">
        <v>258</v>
      </c>
      <c r="X42" s="85" t="s">
        <v>5805</v>
      </c>
      <c r="Y42">
        <v>4</v>
      </c>
      <c r="Z42" s="85" t="s">
        <v>181</v>
      </c>
      <c r="AA42" s="85" t="s">
        <v>186</v>
      </c>
      <c r="AB42" s="85" t="s">
        <v>180</v>
      </c>
      <c r="AC42" s="85" t="s">
        <v>179</v>
      </c>
      <c r="AD42" s="85" t="s">
        <v>181</v>
      </c>
      <c r="AE42" s="85" t="s">
        <v>181</v>
      </c>
      <c r="AF42" s="85"/>
      <c r="AG42" s="85" t="s">
        <v>181</v>
      </c>
      <c r="AH42" s="85"/>
      <c r="AI42" s="85" t="s">
        <v>181</v>
      </c>
      <c r="AJ42" s="85"/>
      <c r="AK42" s="85" t="s">
        <v>181</v>
      </c>
      <c r="AL42" s="85"/>
      <c r="AM42" s="85" t="s">
        <v>181</v>
      </c>
      <c r="AN42" s="85"/>
      <c r="AO42" s="85" t="s">
        <v>181</v>
      </c>
      <c r="AP42" s="85"/>
      <c r="AQ42" s="85" t="s">
        <v>179</v>
      </c>
      <c r="AR42" s="85"/>
      <c r="AS42" s="85" t="s">
        <v>179</v>
      </c>
      <c r="AT42" s="85"/>
      <c r="AU42" s="85" t="s">
        <v>179</v>
      </c>
      <c r="AV42" s="85"/>
      <c r="AW42" s="85" t="s">
        <v>179</v>
      </c>
      <c r="AX42" s="85"/>
      <c r="AY42" s="85" t="s">
        <v>179</v>
      </c>
      <c r="AZ42" s="85"/>
      <c r="BA42" s="85" t="s">
        <v>181</v>
      </c>
      <c r="BB42" s="85" t="s">
        <v>596</v>
      </c>
      <c r="BC42" s="85" t="s">
        <v>203</v>
      </c>
      <c r="BD42" s="85" t="s">
        <v>674</v>
      </c>
      <c r="BE42" s="85" t="s">
        <v>179</v>
      </c>
      <c r="BF42" s="85"/>
      <c r="BG42" s="85" t="s">
        <v>181</v>
      </c>
      <c r="BH42" s="85" t="s">
        <v>675</v>
      </c>
      <c r="BI42" s="85" t="s">
        <v>179</v>
      </c>
      <c r="BJ42" s="85" t="s">
        <v>676</v>
      </c>
      <c r="BK42" s="85" t="s">
        <v>179</v>
      </c>
      <c r="BL42" s="85" t="s">
        <v>600</v>
      </c>
      <c r="BM42" s="85" t="s">
        <v>179</v>
      </c>
      <c r="BN42" s="85" t="s">
        <v>677</v>
      </c>
      <c r="BO42" s="85" t="s">
        <v>179</v>
      </c>
      <c r="BP42" s="85" t="s">
        <v>678</v>
      </c>
      <c r="BQ42" s="85" t="s">
        <v>179</v>
      </c>
      <c r="BR42" s="85" t="s">
        <v>679</v>
      </c>
      <c r="BS42" s="85" t="s">
        <v>179</v>
      </c>
      <c r="BT42" s="85"/>
      <c r="BU42" s="85" t="s">
        <v>179</v>
      </c>
      <c r="BV42" s="85"/>
      <c r="BW42" s="85" t="s">
        <v>179</v>
      </c>
      <c r="BX42" s="85"/>
      <c r="BY42" s="85" t="s">
        <v>179</v>
      </c>
      <c r="BZ42" s="85"/>
      <c r="CA42" s="85" t="s">
        <v>179</v>
      </c>
      <c r="CB42" s="85"/>
      <c r="CC42" s="85" t="s">
        <v>179</v>
      </c>
      <c r="CD42" s="85"/>
      <c r="CE42" s="85" t="s">
        <v>181</v>
      </c>
      <c r="CF42" s="85"/>
      <c r="CG42" s="85" t="s">
        <v>181</v>
      </c>
      <c r="CH42" s="85"/>
      <c r="CI42" s="85" t="s">
        <v>181</v>
      </c>
      <c r="CJ42" s="85"/>
      <c r="CK42" s="85" t="s">
        <v>179</v>
      </c>
      <c r="CL42" s="85" t="s">
        <v>680</v>
      </c>
      <c r="CM42" s="85" t="s">
        <v>179</v>
      </c>
      <c r="CN42" s="85"/>
      <c r="CO42" s="85" t="s">
        <v>227</v>
      </c>
      <c r="CP42" s="85"/>
      <c r="CQ42" s="85" t="s">
        <v>179</v>
      </c>
      <c r="CR42" s="85"/>
      <c r="CS42" s="85" t="s">
        <v>179</v>
      </c>
      <c r="CT42" s="85"/>
      <c r="CU42" s="85" t="s">
        <v>179</v>
      </c>
      <c r="CV42" s="85"/>
      <c r="CW42" s="85" t="s">
        <v>179</v>
      </c>
      <c r="CX42" s="85"/>
      <c r="CY42" s="85" t="s">
        <v>179</v>
      </c>
      <c r="CZ42" s="85" t="s">
        <v>605</v>
      </c>
      <c r="DA42" s="85" t="s">
        <v>227</v>
      </c>
      <c r="DB42" s="85"/>
      <c r="DC42" s="85" t="s">
        <v>179</v>
      </c>
      <c r="DD42" s="85"/>
      <c r="DE42" s="85" t="s">
        <v>179</v>
      </c>
      <c r="DF42" s="85"/>
      <c r="DG42" s="85" t="s">
        <v>181</v>
      </c>
      <c r="DH42" s="85"/>
      <c r="DI42" s="85" t="s">
        <v>179</v>
      </c>
      <c r="DJ42" s="85" t="s">
        <v>681</v>
      </c>
      <c r="DK42" s="85" t="s">
        <v>179</v>
      </c>
      <c r="DL42" s="85"/>
      <c r="DM42" s="85" t="s">
        <v>179</v>
      </c>
      <c r="DN42" s="85"/>
      <c r="DO42" s="85" t="s">
        <v>179</v>
      </c>
      <c r="DP42" s="85"/>
      <c r="DQ42" s="85" t="s">
        <v>179</v>
      </c>
      <c r="DR42" s="85" t="s">
        <v>682</v>
      </c>
      <c r="DS42" s="85" t="s">
        <v>179</v>
      </c>
      <c r="DT42" s="85"/>
      <c r="DU42" s="85" t="s">
        <v>181</v>
      </c>
      <c r="DV42" s="85"/>
      <c r="DW42" s="85" t="s">
        <v>179</v>
      </c>
      <c r="DX42" s="85"/>
      <c r="DY42" s="85" t="s">
        <v>179</v>
      </c>
      <c r="DZ42" s="85"/>
      <c r="EA42" s="85" t="s">
        <v>181</v>
      </c>
      <c r="EB42" s="85"/>
      <c r="EC42" s="85" t="s">
        <v>203</v>
      </c>
      <c r="ED42" s="85" t="s">
        <v>683</v>
      </c>
      <c r="EE42" s="85" t="s">
        <v>179</v>
      </c>
      <c r="EF42" s="85"/>
      <c r="EG42" s="85" t="s">
        <v>227</v>
      </c>
      <c r="EH42" s="85"/>
      <c r="EI42" s="85" t="s">
        <v>179</v>
      </c>
      <c r="EJ42" s="85"/>
      <c r="EK42" s="85" t="s">
        <v>179</v>
      </c>
      <c r="EL42" s="85"/>
      <c r="EM42" s="85" t="s">
        <v>203</v>
      </c>
      <c r="EN42" s="85" t="s">
        <v>684</v>
      </c>
      <c r="EO42" s="85" t="s">
        <v>179</v>
      </c>
      <c r="EP42" s="85"/>
      <c r="EQ42" s="85" t="s">
        <v>179</v>
      </c>
      <c r="ER42" s="85" t="s">
        <v>685</v>
      </c>
      <c r="ES42" s="85" t="s">
        <v>179</v>
      </c>
      <c r="ET42" s="85" t="s">
        <v>686</v>
      </c>
      <c r="EU42" s="85" t="s">
        <v>179</v>
      </c>
      <c r="EV42" s="85"/>
      <c r="EW42" s="85" t="s">
        <v>179</v>
      </c>
      <c r="EX42" s="85"/>
      <c r="EY42" s="85" t="s">
        <v>179</v>
      </c>
      <c r="EZ42" s="85" t="s">
        <v>687</v>
      </c>
      <c r="FA42" s="85" t="s">
        <v>179</v>
      </c>
      <c r="FB42" s="85"/>
      <c r="FC42" s="85" t="s">
        <v>179</v>
      </c>
      <c r="FD42" s="85" t="s">
        <v>182</v>
      </c>
      <c r="FE42" t="b">
        <v>0</v>
      </c>
    </row>
    <row r="43" spans="1:161" x14ac:dyDescent="0.25">
      <c r="A43" t="s">
        <v>6486</v>
      </c>
      <c r="B43" t="s">
        <v>6581</v>
      </c>
      <c r="C43" s="90" t="s">
        <v>688</v>
      </c>
      <c r="D43" s="91" t="s">
        <v>287</v>
      </c>
      <c r="G43" s="85" t="s">
        <v>177</v>
      </c>
      <c r="I43" t="s">
        <v>213</v>
      </c>
      <c r="J43" s="85"/>
      <c r="K43" s="85" t="s">
        <v>6578</v>
      </c>
      <c r="L43" s="85"/>
      <c r="M43" s="85" t="s">
        <v>6509</v>
      </c>
      <c r="N43" s="85" t="s">
        <v>6579</v>
      </c>
      <c r="O43" s="85" t="s">
        <v>6580</v>
      </c>
      <c r="P43" s="85"/>
      <c r="Q43" s="85"/>
      <c r="R43" s="85"/>
      <c r="S43" s="85"/>
      <c r="T43" s="85"/>
      <c r="U43" s="97" t="s">
        <v>6569</v>
      </c>
      <c r="V43" s="85"/>
      <c r="W43" s="85"/>
      <c r="X43" s="85"/>
      <c r="Z43" s="85"/>
      <c r="AA43" s="85"/>
      <c r="AB43" s="85"/>
      <c r="AC43" s="85"/>
      <c r="AD43" s="85"/>
      <c r="AE43" t="s">
        <v>1497</v>
      </c>
      <c r="AG43" t="s">
        <v>1497</v>
      </c>
      <c r="AI43" t="s">
        <v>1497</v>
      </c>
      <c r="AK43" t="s">
        <v>1497</v>
      </c>
      <c r="AM43" t="s">
        <v>1497</v>
      </c>
      <c r="AN43" s="85"/>
      <c r="AO43" s="85"/>
      <c r="AP43" s="85"/>
      <c r="AQ43" s="85"/>
      <c r="AR43" s="85"/>
      <c r="AS43" s="85"/>
      <c r="AT43" s="85"/>
      <c r="AU43" s="85"/>
      <c r="AV43" s="85"/>
      <c r="AW43" s="85"/>
      <c r="AX43" s="85"/>
      <c r="AY43" s="85"/>
      <c r="AZ43" s="85"/>
      <c r="BA43" s="85"/>
      <c r="BB43" s="85"/>
      <c r="BC43" t="s">
        <v>203</v>
      </c>
      <c r="BD43" s="85"/>
      <c r="BE43" s="85"/>
      <c r="BF43" s="85"/>
      <c r="BG43" s="85"/>
      <c r="BH43" s="85"/>
      <c r="BI43" t="s">
        <v>203</v>
      </c>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t="s">
        <v>203</v>
      </c>
      <c r="CL43" s="85"/>
      <c r="CM43" s="85"/>
      <c r="CN43" s="85"/>
      <c r="CO43" s="85"/>
      <c r="CP43" s="85"/>
      <c r="CQ43" s="85"/>
      <c r="CR43" s="85"/>
      <c r="CS43" s="85"/>
      <c r="CT43" s="85"/>
      <c r="CU43" s="85"/>
      <c r="CV43" s="85"/>
      <c r="CW43" s="85"/>
      <c r="CX43" s="85"/>
      <c r="CY43" t="s">
        <v>182</v>
      </c>
      <c r="CZ43" s="85"/>
      <c r="DA43" s="85"/>
      <c r="DB43" s="85"/>
      <c r="DC43" s="85"/>
      <c r="DD43" s="85"/>
      <c r="DE43" s="85"/>
      <c r="DF43" s="85"/>
      <c r="DG43" s="85"/>
      <c r="DH43" s="85"/>
      <c r="DI43" t="s">
        <v>182</v>
      </c>
      <c r="DJ43" s="85"/>
      <c r="DK43" s="85"/>
      <c r="DL43" s="85"/>
      <c r="DM43" s="85"/>
      <c r="DN43" s="85"/>
      <c r="DO43" s="85"/>
      <c r="DP43" s="85"/>
      <c r="DQ43" t="s">
        <v>6087</v>
      </c>
      <c r="DR43" s="85"/>
      <c r="DS43" s="85"/>
      <c r="DT43" s="85"/>
      <c r="DU43" s="85"/>
      <c r="DV43" s="85"/>
      <c r="DW43" s="85"/>
      <c r="DX43" s="85"/>
      <c r="DY43" s="85"/>
      <c r="DZ43" s="85"/>
      <c r="EA43" s="85"/>
      <c r="EB43" s="85"/>
      <c r="EC43" t="s">
        <v>6087</v>
      </c>
      <c r="ED43" s="85"/>
      <c r="EE43" s="85"/>
      <c r="EF43" s="85"/>
      <c r="EG43" s="85"/>
      <c r="EH43" s="85"/>
      <c r="EI43" s="85"/>
      <c r="EJ43" s="85"/>
      <c r="EK43" s="85"/>
      <c r="EL43" s="85"/>
      <c r="EM43" t="s">
        <v>6087</v>
      </c>
      <c r="EN43" s="85"/>
      <c r="EO43" s="85"/>
      <c r="EP43" s="85"/>
      <c r="EQ43" s="85"/>
      <c r="ER43" s="85"/>
      <c r="ES43" t="s">
        <v>6087</v>
      </c>
      <c r="ET43" s="85"/>
      <c r="EU43" s="85"/>
      <c r="EV43" s="85"/>
      <c r="EW43" s="85"/>
      <c r="EX43" s="85"/>
      <c r="EY43" t="s">
        <v>182</v>
      </c>
      <c r="EZ43" s="85"/>
      <c r="FA43" t="s">
        <v>182</v>
      </c>
      <c r="FB43" s="85"/>
      <c r="FC43" s="85" t="s">
        <v>182</v>
      </c>
      <c r="FD43" s="85"/>
      <c r="FE43" t="b">
        <v>0</v>
      </c>
    </row>
    <row r="44" spans="1:161" x14ac:dyDescent="0.25">
      <c r="A44" t="s">
        <v>6486</v>
      </c>
      <c r="B44" t="s">
        <v>6577</v>
      </c>
      <c r="C44" s="90" t="s">
        <v>689</v>
      </c>
      <c r="D44" s="91" t="s">
        <v>206</v>
      </c>
      <c r="G44" s="85" t="s">
        <v>177</v>
      </c>
      <c r="I44" t="s">
        <v>213</v>
      </c>
      <c r="J44" s="85"/>
      <c r="K44" s="85" t="s">
        <v>6574</v>
      </c>
      <c r="L44" s="85"/>
      <c r="M44" s="85" t="s">
        <v>6510</v>
      </c>
      <c r="N44" s="85" t="s">
        <v>6575</v>
      </c>
      <c r="O44" s="85" t="s">
        <v>6576</v>
      </c>
      <c r="P44" s="85"/>
      <c r="Q44" s="85"/>
      <c r="R44" s="85"/>
      <c r="S44" s="85"/>
      <c r="T44" s="85"/>
      <c r="U44" s="97" t="s">
        <v>211</v>
      </c>
      <c r="V44" s="85"/>
      <c r="W44" s="85"/>
      <c r="X44" s="85"/>
      <c r="Z44" s="85"/>
      <c r="AA44" s="85"/>
      <c r="AB44" s="85"/>
      <c r="AC44" s="85"/>
      <c r="AD44" s="85"/>
      <c r="AE44" t="s">
        <v>1497</v>
      </c>
      <c r="AG44" t="s">
        <v>1497</v>
      </c>
      <c r="AI44" t="s">
        <v>1497</v>
      </c>
      <c r="AK44" t="s">
        <v>1497</v>
      </c>
      <c r="AM44" t="s">
        <v>1497</v>
      </c>
      <c r="AN44" s="85"/>
      <c r="AO44" s="85"/>
      <c r="AP44" s="85"/>
      <c r="AQ44" s="85"/>
      <c r="AR44" s="85"/>
      <c r="AS44" s="85"/>
      <c r="AT44" s="85"/>
      <c r="AU44" s="85"/>
      <c r="AV44" s="85"/>
      <c r="AW44" s="85"/>
      <c r="AX44" s="85"/>
      <c r="AY44" s="85"/>
      <c r="AZ44" s="85"/>
      <c r="BA44" s="85"/>
      <c r="BB44" s="85"/>
      <c r="BC44" t="s">
        <v>203</v>
      </c>
      <c r="BD44" s="85"/>
      <c r="BE44" s="85"/>
      <c r="BF44" s="85"/>
      <c r="BG44" s="85"/>
      <c r="BH44" s="85"/>
      <c r="BI44" t="s">
        <v>182</v>
      </c>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t="s">
        <v>203</v>
      </c>
      <c r="CL44" s="85"/>
      <c r="CM44" s="85"/>
      <c r="CN44" s="85"/>
      <c r="CO44" s="85"/>
      <c r="CP44" s="85"/>
      <c r="CQ44" s="85"/>
      <c r="CR44" s="85"/>
      <c r="CS44" s="85"/>
      <c r="CT44" s="85"/>
      <c r="CU44" s="85"/>
      <c r="CV44" s="85"/>
      <c r="CW44" s="85"/>
      <c r="CX44" s="85"/>
      <c r="CY44" t="s">
        <v>203</v>
      </c>
      <c r="CZ44" s="85"/>
      <c r="DA44" s="85"/>
      <c r="DB44" s="85"/>
      <c r="DC44" s="85"/>
      <c r="DD44" s="85"/>
      <c r="DE44" s="85"/>
      <c r="DF44" s="85"/>
      <c r="DG44" s="85"/>
      <c r="DH44" s="85"/>
      <c r="DI44" t="s">
        <v>182</v>
      </c>
      <c r="DJ44" s="85"/>
      <c r="DK44" s="85"/>
      <c r="DL44" s="85"/>
      <c r="DM44" s="85"/>
      <c r="DN44" s="85"/>
      <c r="DO44" s="85"/>
      <c r="DP44" s="85"/>
      <c r="DQ44" t="s">
        <v>182</v>
      </c>
      <c r="DR44" s="85"/>
      <c r="DS44" s="85"/>
      <c r="DT44" s="85"/>
      <c r="DU44" s="85"/>
      <c r="DV44" s="85"/>
      <c r="DW44" s="85"/>
      <c r="DX44" s="85"/>
      <c r="DY44" s="85"/>
      <c r="DZ44" s="85"/>
      <c r="EA44" s="85"/>
      <c r="EB44" s="85"/>
      <c r="EC44" t="s">
        <v>203</v>
      </c>
      <c r="ED44" s="85"/>
      <c r="EE44" s="85"/>
      <c r="EF44" s="85"/>
      <c r="EG44" s="85"/>
      <c r="EH44" s="85"/>
      <c r="EI44" s="85"/>
      <c r="EJ44" s="85"/>
      <c r="EK44" s="85"/>
      <c r="EL44" s="85"/>
      <c r="EM44" t="s">
        <v>203</v>
      </c>
      <c r="EN44" s="85"/>
      <c r="EO44" s="85"/>
      <c r="EP44" s="85"/>
      <c r="EQ44" s="85"/>
      <c r="ER44" s="85"/>
      <c r="ES44" t="s">
        <v>203</v>
      </c>
      <c r="ET44" s="85"/>
      <c r="EU44" s="85"/>
      <c r="EV44" s="85"/>
      <c r="EW44" s="85"/>
      <c r="EX44" s="85"/>
      <c r="EY44" t="s">
        <v>182</v>
      </c>
      <c r="EZ44" s="85"/>
      <c r="FA44" t="s">
        <v>182</v>
      </c>
      <c r="FB44" s="85"/>
      <c r="FC44" s="85" t="s">
        <v>182</v>
      </c>
      <c r="FD44" s="85"/>
      <c r="FE44" t="b">
        <v>0</v>
      </c>
    </row>
    <row r="45" spans="1:161" x14ac:dyDescent="0.25">
      <c r="A45">
        <v>2279</v>
      </c>
      <c r="B45" t="s">
        <v>6095</v>
      </c>
      <c r="C45" s="90" t="s">
        <v>690</v>
      </c>
      <c r="D45" s="91" t="s">
        <v>206</v>
      </c>
      <c r="E45">
        <v>0</v>
      </c>
      <c r="F45">
        <v>95</v>
      </c>
      <c r="G45" s="85" t="s">
        <v>187</v>
      </c>
      <c r="H45">
        <v>1</v>
      </c>
      <c r="I45" s="85" t="s">
        <v>213</v>
      </c>
      <c r="J45" s="85" t="s">
        <v>5808</v>
      </c>
      <c r="K45" s="85" t="s">
        <v>5809</v>
      </c>
      <c r="L45" s="85" t="s">
        <v>690</v>
      </c>
      <c r="M45" s="85" t="s">
        <v>5810</v>
      </c>
      <c r="N45" s="85" t="s">
        <v>5811</v>
      </c>
      <c r="O45" s="85" t="s">
        <v>5812</v>
      </c>
      <c r="P45" s="85" t="s">
        <v>213</v>
      </c>
      <c r="Q45" s="85" t="s">
        <v>206</v>
      </c>
      <c r="R45" s="85"/>
      <c r="S45" s="85"/>
      <c r="T45" s="85" t="s">
        <v>218</v>
      </c>
      <c r="U45" s="97">
        <v>1</v>
      </c>
      <c r="V45" s="85" t="s">
        <v>179</v>
      </c>
      <c r="W45" s="85" t="s">
        <v>186</v>
      </c>
      <c r="X45" s="85" t="s">
        <v>829</v>
      </c>
      <c r="Y45">
        <v>1</v>
      </c>
      <c r="Z45" s="85" t="s">
        <v>179</v>
      </c>
      <c r="AA45" s="85" t="s">
        <v>186</v>
      </c>
      <c r="AB45" s="85" t="s">
        <v>180</v>
      </c>
      <c r="AC45" s="85" t="s">
        <v>179</v>
      </c>
      <c r="AD45" s="85" t="s">
        <v>179</v>
      </c>
      <c r="AE45" s="85" t="s">
        <v>181</v>
      </c>
      <c r="AF45" s="85"/>
      <c r="AG45" s="85" t="s">
        <v>181</v>
      </c>
      <c r="AH45" s="85"/>
      <c r="AI45" s="85" t="s">
        <v>181</v>
      </c>
      <c r="AJ45" s="85"/>
      <c r="AK45" s="85" t="s">
        <v>181</v>
      </c>
      <c r="AL45" s="85"/>
      <c r="AM45" s="85" t="s">
        <v>181</v>
      </c>
      <c r="AN45" s="85"/>
      <c r="AO45" s="85" t="s">
        <v>181</v>
      </c>
      <c r="AP45" s="85"/>
      <c r="AQ45" s="85" t="s">
        <v>179</v>
      </c>
      <c r="AR45" s="85"/>
      <c r="AS45" s="85" t="s">
        <v>179</v>
      </c>
      <c r="AT45" s="85"/>
      <c r="AU45" s="85" t="s">
        <v>179</v>
      </c>
      <c r="AV45" s="85"/>
      <c r="AW45" s="85" t="s">
        <v>179</v>
      </c>
      <c r="AX45" s="85"/>
      <c r="AY45" s="85" t="s">
        <v>179</v>
      </c>
      <c r="AZ45" s="85"/>
      <c r="BA45" s="85" t="s">
        <v>179</v>
      </c>
      <c r="BB45" s="85"/>
      <c r="BC45" s="85" t="s">
        <v>179</v>
      </c>
      <c r="BD45" s="85" t="s">
        <v>5813</v>
      </c>
      <c r="BE45" s="85" t="s">
        <v>179</v>
      </c>
      <c r="BF45" s="85"/>
      <c r="BG45" s="85" t="s">
        <v>179</v>
      </c>
      <c r="BH45" s="85"/>
      <c r="BI45" s="85" t="s">
        <v>179</v>
      </c>
      <c r="BJ45" s="85" t="s">
        <v>5813</v>
      </c>
      <c r="BK45" s="85" t="s">
        <v>179</v>
      </c>
      <c r="BL45" s="85"/>
      <c r="BM45" s="85" t="s">
        <v>179</v>
      </c>
      <c r="BN45" s="85"/>
      <c r="BO45" s="85" t="s">
        <v>179</v>
      </c>
      <c r="BP45" s="85"/>
      <c r="BQ45" s="85" t="s">
        <v>179</v>
      </c>
      <c r="BR45" s="85"/>
      <c r="BS45" s="85" t="s">
        <v>179</v>
      </c>
      <c r="BT45" s="85"/>
      <c r="BU45" s="85" t="s">
        <v>179</v>
      </c>
      <c r="BV45" s="85"/>
      <c r="BW45" s="85" t="s">
        <v>179</v>
      </c>
      <c r="BX45" s="85"/>
      <c r="BY45" s="85" t="s">
        <v>179</v>
      </c>
      <c r="BZ45" s="85"/>
      <c r="CA45" s="85" t="s">
        <v>179</v>
      </c>
      <c r="CB45" s="85"/>
      <c r="CC45" s="85" t="s">
        <v>179</v>
      </c>
      <c r="CD45" s="85"/>
      <c r="CE45" s="85" t="s">
        <v>181</v>
      </c>
      <c r="CF45" s="85"/>
      <c r="CG45" s="85" t="s">
        <v>181</v>
      </c>
      <c r="CH45" s="85"/>
      <c r="CI45" s="85" t="s">
        <v>181</v>
      </c>
      <c r="CJ45" s="85"/>
      <c r="CK45" s="85" t="s">
        <v>179</v>
      </c>
      <c r="CL45" s="85" t="s">
        <v>5813</v>
      </c>
      <c r="CM45" s="85" t="s">
        <v>179</v>
      </c>
      <c r="CN45" s="85"/>
      <c r="CO45" s="85" t="s">
        <v>179</v>
      </c>
      <c r="CP45" s="85"/>
      <c r="CQ45" s="85" t="s">
        <v>179</v>
      </c>
      <c r="CR45" s="85"/>
      <c r="CS45" s="85" t="s">
        <v>179</v>
      </c>
      <c r="CT45" s="85"/>
      <c r="CU45" s="85" t="s">
        <v>179</v>
      </c>
      <c r="CV45" s="85"/>
      <c r="CW45" s="85" t="s">
        <v>179</v>
      </c>
      <c r="CX45" s="85"/>
      <c r="CY45" s="85" t="s">
        <v>179</v>
      </c>
      <c r="CZ45" s="85" t="s">
        <v>5813</v>
      </c>
      <c r="DA45" s="85" t="s">
        <v>179</v>
      </c>
      <c r="DB45" s="85"/>
      <c r="DC45" s="85" t="s">
        <v>179</v>
      </c>
      <c r="DD45" s="85"/>
      <c r="DE45" s="85" t="s">
        <v>179</v>
      </c>
      <c r="DF45" s="85"/>
      <c r="DG45" s="85" t="s">
        <v>179</v>
      </c>
      <c r="DH45" s="85"/>
      <c r="DI45" s="85" t="s">
        <v>179</v>
      </c>
      <c r="DJ45" s="85" t="s">
        <v>5813</v>
      </c>
      <c r="DK45" s="85" t="s">
        <v>179</v>
      </c>
      <c r="DL45" s="85"/>
      <c r="DM45" s="85" t="s">
        <v>179</v>
      </c>
      <c r="DN45" s="85"/>
      <c r="DO45" s="85" t="s">
        <v>179</v>
      </c>
      <c r="DP45" s="85"/>
      <c r="DQ45" s="85" t="s">
        <v>179</v>
      </c>
      <c r="DR45" s="85" t="s">
        <v>5813</v>
      </c>
      <c r="DS45" s="85" t="s">
        <v>179</v>
      </c>
      <c r="DT45" s="85"/>
      <c r="DU45" s="85" t="s">
        <v>179</v>
      </c>
      <c r="DV45" s="85"/>
      <c r="DW45" s="85" t="s">
        <v>179</v>
      </c>
      <c r="DX45" s="85"/>
      <c r="DY45" s="85" t="s">
        <v>179</v>
      </c>
      <c r="DZ45" s="85"/>
      <c r="EA45" s="85" t="s">
        <v>179</v>
      </c>
      <c r="EB45" s="85"/>
      <c r="EC45" s="85" t="s">
        <v>179</v>
      </c>
      <c r="ED45" s="85" t="s">
        <v>5813</v>
      </c>
      <c r="EE45" s="85" t="s">
        <v>179</v>
      </c>
      <c r="EF45" s="85"/>
      <c r="EG45" s="85" t="s">
        <v>179</v>
      </c>
      <c r="EH45" s="85"/>
      <c r="EI45" s="85" t="s">
        <v>179</v>
      </c>
      <c r="EJ45" s="85"/>
      <c r="EK45" s="85" t="s">
        <v>179</v>
      </c>
      <c r="EL45" s="85"/>
      <c r="EM45" s="85" t="s">
        <v>179</v>
      </c>
      <c r="EN45" s="85" t="s">
        <v>5813</v>
      </c>
      <c r="EO45" s="85" t="s">
        <v>179</v>
      </c>
      <c r="EP45" s="85"/>
      <c r="EQ45" s="85" t="s">
        <v>179</v>
      </c>
      <c r="ER45" s="85"/>
      <c r="ES45" s="85" t="s">
        <v>179</v>
      </c>
      <c r="ET45" s="85" t="s">
        <v>5813</v>
      </c>
      <c r="EU45" s="85" t="s">
        <v>179</v>
      </c>
      <c r="EV45" s="85"/>
      <c r="EW45" s="85" t="s">
        <v>179</v>
      </c>
      <c r="EX45" s="85"/>
      <c r="EY45" s="85" t="s">
        <v>179</v>
      </c>
      <c r="EZ45" s="85" t="s">
        <v>5813</v>
      </c>
      <c r="FA45" s="85" t="s">
        <v>181</v>
      </c>
      <c r="FB45" s="85"/>
      <c r="FC45" s="85" t="s">
        <v>179</v>
      </c>
      <c r="FD45" s="85" t="s">
        <v>182</v>
      </c>
      <c r="FE45" t="b">
        <v>0</v>
      </c>
    </row>
    <row r="46" spans="1:161" x14ac:dyDescent="0.25">
      <c r="A46">
        <v>2281</v>
      </c>
      <c r="B46" t="s">
        <v>6084</v>
      </c>
      <c r="C46" s="90" t="s">
        <v>692</v>
      </c>
      <c r="D46" s="91" t="s">
        <v>206</v>
      </c>
      <c r="E46">
        <v>0</v>
      </c>
      <c r="F46">
        <v>97</v>
      </c>
      <c r="G46" s="85" t="s">
        <v>177</v>
      </c>
      <c r="H46">
        <v>1</v>
      </c>
      <c r="I46" s="85" t="s">
        <v>213</v>
      </c>
      <c r="J46" s="85" t="s">
        <v>431</v>
      </c>
      <c r="K46" s="85" t="s">
        <v>432</v>
      </c>
      <c r="L46" s="85" t="s">
        <v>692</v>
      </c>
      <c r="M46" s="85" t="s">
        <v>693</v>
      </c>
      <c r="N46" s="85" t="s">
        <v>434</v>
      </c>
      <c r="O46" s="85" t="s">
        <v>694</v>
      </c>
      <c r="P46" s="85" t="s">
        <v>213</v>
      </c>
      <c r="Q46" s="85" t="s">
        <v>206</v>
      </c>
      <c r="R46" s="85" t="s">
        <v>194</v>
      </c>
      <c r="S46" s="85"/>
      <c r="T46" s="85" t="s">
        <v>218</v>
      </c>
      <c r="U46" s="97">
        <v>7</v>
      </c>
      <c r="V46" s="85" t="s">
        <v>179</v>
      </c>
      <c r="W46" s="85" t="s">
        <v>191</v>
      </c>
      <c r="X46" s="85" t="s">
        <v>436</v>
      </c>
      <c r="Y46">
        <v>7</v>
      </c>
      <c r="Z46" s="85" t="s">
        <v>179</v>
      </c>
      <c r="AA46" s="85" t="s">
        <v>1</v>
      </c>
      <c r="AB46" s="85" t="s">
        <v>180</v>
      </c>
      <c r="AC46" s="85" t="s">
        <v>179</v>
      </c>
      <c r="AD46" s="85" t="s">
        <v>180</v>
      </c>
      <c r="AE46" s="85" t="s">
        <v>181</v>
      </c>
      <c r="AF46" s="85" t="s">
        <v>194</v>
      </c>
      <c r="AG46" s="85" t="s">
        <v>181</v>
      </c>
      <c r="AH46" s="85" t="s">
        <v>194</v>
      </c>
      <c r="AI46" s="85" t="s">
        <v>179</v>
      </c>
      <c r="AJ46" s="85" t="s">
        <v>437</v>
      </c>
      <c r="AK46" s="85" t="s">
        <v>181</v>
      </c>
      <c r="AL46" s="85" t="s">
        <v>195</v>
      </c>
      <c r="AM46" s="85" t="s">
        <v>179</v>
      </c>
      <c r="AN46" s="85" t="s">
        <v>438</v>
      </c>
      <c r="AO46" s="85" t="s">
        <v>181</v>
      </c>
      <c r="AP46" s="85" t="s">
        <v>439</v>
      </c>
      <c r="AQ46" s="85" t="s">
        <v>179</v>
      </c>
      <c r="AR46" s="85" t="s">
        <v>695</v>
      </c>
      <c r="AS46" s="85" t="s">
        <v>179</v>
      </c>
      <c r="AT46" s="85"/>
      <c r="AU46" s="85" t="s">
        <v>265</v>
      </c>
      <c r="AV46" s="85" t="s">
        <v>441</v>
      </c>
      <c r="AW46" s="85" t="s">
        <v>179</v>
      </c>
      <c r="AX46" s="85"/>
      <c r="AY46" s="85" t="s">
        <v>179</v>
      </c>
      <c r="AZ46" s="85"/>
      <c r="BA46" s="85" t="s">
        <v>179</v>
      </c>
      <c r="BB46" s="85" t="s">
        <v>696</v>
      </c>
      <c r="BC46" s="85" t="s">
        <v>203</v>
      </c>
      <c r="BD46" s="85" t="s">
        <v>565</v>
      </c>
      <c r="BE46" s="85" t="s">
        <v>179</v>
      </c>
      <c r="BF46" s="85"/>
      <c r="BG46" s="85" t="s">
        <v>179</v>
      </c>
      <c r="BH46" s="85"/>
      <c r="BI46" s="85" t="s">
        <v>179</v>
      </c>
      <c r="BJ46" s="85" t="s">
        <v>444</v>
      </c>
      <c r="BK46" s="85" t="s">
        <v>179</v>
      </c>
      <c r="BL46" s="85" t="s">
        <v>566</v>
      </c>
      <c r="BM46" s="85" t="s">
        <v>179</v>
      </c>
      <c r="BN46" s="85" t="s">
        <v>446</v>
      </c>
      <c r="BO46" s="85" t="s">
        <v>179</v>
      </c>
      <c r="BP46" s="85" t="s">
        <v>697</v>
      </c>
      <c r="BQ46" s="85" t="s">
        <v>179</v>
      </c>
      <c r="BR46" s="85" t="s">
        <v>448</v>
      </c>
      <c r="BS46" s="85" t="s">
        <v>179</v>
      </c>
      <c r="BT46" s="85"/>
      <c r="BU46" s="85" t="s">
        <v>179</v>
      </c>
      <c r="BV46" s="85" t="s">
        <v>449</v>
      </c>
      <c r="BW46" s="85" t="s">
        <v>179</v>
      </c>
      <c r="BX46" s="85" t="s">
        <v>698</v>
      </c>
      <c r="BY46" s="85" t="s">
        <v>179</v>
      </c>
      <c r="BZ46" s="85" t="s">
        <v>451</v>
      </c>
      <c r="CA46" s="85" t="s">
        <v>179</v>
      </c>
      <c r="CB46" s="85" t="s">
        <v>452</v>
      </c>
      <c r="CC46" s="85" t="s">
        <v>179</v>
      </c>
      <c r="CD46" s="85" t="s">
        <v>453</v>
      </c>
      <c r="CE46" s="85" t="s">
        <v>181</v>
      </c>
      <c r="CF46" s="85" t="s">
        <v>454</v>
      </c>
      <c r="CG46" s="85" t="s">
        <v>199</v>
      </c>
      <c r="CH46" s="85" t="s">
        <v>455</v>
      </c>
      <c r="CI46" s="85" t="s">
        <v>181</v>
      </c>
      <c r="CJ46" s="85"/>
      <c r="CK46" s="85" t="s">
        <v>203</v>
      </c>
      <c r="CL46" s="85" t="s">
        <v>456</v>
      </c>
      <c r="CM46" s="85" t="s">
        <v>179</v>
      </c>
      <c r="CN46" s="85"/>
      <c r="CO46" s="85" t="s">
        <v>179</v>
      </c>
      <c r="CP46" s="85"/>
      <c r="CQ46" s="85" t="s">
        <v>179</v>
      </c>
      <c r="CR46" s="85"/>
      <c r="CS46" s="85" t="s">
        <v>179</v>
      </c>
      <c r="CT46" s="85"/>
      <c r="CU46" s="85" t="s">
        <v>179</v>
      </c>
      <c r="CV46" s="85" t="s">
        <v>457</v>
      </c>
      <c r="CW46" s="85" t="s">
        <v>179</v>
      </c>
      <c r="CX46" s="85"/>
      <c r="CY46" s="85" t="s">
        <v>179</v>
      </c>
      <c r="CZ46" s="85" t="s">
        <v>458</v>
      </c>
      <c r="DA46" s="85" t="s">
        <v>179</v>
      </c>
      <c r="DB46" s="85"/>
      <c r="DC46" s="85" t="s">
        <v>179</v>
      </c>
      <c r="DD46" s="85"/>
      <c r="DE46" s="85" t="s">
        <v>179</v>
      </c>
      <c r="DF46" s="85"/>
      <c r="DG46" s="85" t="s">
        <v>179</v>
      </c>
      <c r="DH46" s="85"/>
      <c r="DI46" s="85" t="s">
        <v>179</v>
      </c>
      <c r="DJ46" s="85" t="s">
        <v>459</v>
      </c>
      <c r="DK46" s="85" t="s">
        <v>179</v>
      </c>
      <c r="DL46" s="85"/>
      <c r="DM46" s="85" t="s">
        <v>179</v>
      </c>
      <c r="DN46" s="85"/>
      <c r="DO46" s="85" t="s">
        <v>179</v>
      </c>
      <c r="DP46" s="85"/>
      <c r="DQ46" s="85" t="s">
        <v>179</v>
      </c>
      <c r="DR46" s="85" t="s">
        <v>460</v>
      </c>
      <c r="DS46" s="85" t="s">
        <v>179</v>
      </c>
      <c r="DT46" s="85"/>
      <c r="DU46" s="85" t="s">
        <v>179</v>
      </c>
      <c r="DV46" s="85"/>
      <c r="DW46" s="85" t="s">
        <v>179</v>
      </c>
      <c r="DX46" s="85" t="s">
        <v>461</v>
      </c>
      <c r="DY46" s="85" t="s">
        <v>199</v>
      </c>
      <c r="DZ46" s="85" t="s">
        <v>462</v>
      </c>
      <c r="EA46" s="85" t="s">
        <v>179</v>
      </c>
      <c r="EB46" s="85"/>
      <c r="EC46" s="85" t="s">
        <v>179</v>
      </c>
      <c r="ED46" s="85" t="s">
        <v>463</v>
      </c>
      <c r="EE46" s="85" t="s">
        <v>199</v>
      </c>
      <c r="EF46" s="85"/>
      <c r="EG46" s="85" t="s">
        <v>199</v>
      </c>
      <c r="EH46" s="85" t="s">
        <v>465</v>
      </c>
      <c r="EI46" s="85" t="s">
        <v>179</v>
      </c>
      <c r="EJ46" s="85" t="s">
        <v>466</v>
      </c>
      <c r="EK46" s="85" t="s">
        <v>179</v>
      </c>
      <c r="EL46" s="85" t="s">
        <v>467</v>
      </c>
      <c r="EM46" s="85" t="s">
        <v>179</v>
      </c>
      <c r="EN46" s="85" t="s">
        <v>468</v>
      </c>
      <c r="EO46" s="85" t="s">
        <v>181</v>
      </c>
      <c r="EP46" s="85" t="s">
        <v>699</v>
      </c>
      <c r="EQ46" s="85" t="s">
        <v>179</v>
      </c>
      <c r="ER46" s="85" t="s">
        <v>470</v>
      </c>
      <c r="ES46" s="85" t="s">
        <v>203</v>
      </c>
      <c r="ET46" s="85" t="s">
        <v>471</v>
      </c>
      <c r="EU46" s="85" t="s">
        <v>179</v>
      </c>
      <c r="EV46" s="85"/>
      <c r="EW46" s="85" t="s">
        <v>179</v>
      </c>
      <c r="EX46" s="85"/>
      <c r="EY46" s="85" t="s">
        <v>179</v>
      </c>
      <c r="EZ46" s="85" t="s">
        <v>472</v>
      </c>
      <c r="FA46" s="85" t="s">
        <v>179</v>
      </c>
      <c r="FB46" s="85" t="s">
        <v>195</v>
      </c>
      <c r="FC46" s="85" t="s">
        <v>179</v>
      </c>
      <c r="FD46" s="85" t="s">
        <v>182</v>
      </c>
      <c r="FE46" t="b">
        <v>1</v>
      </c>
    </row>
    <row r="47" spans="1:161" x14ac:dyDescent="0.25">
      <c r="A47">
        <v>11282</v>
      </c>
      <c r="B47" t="s">
        <v>6096</v>
      </c>
      <c r="C47" s="90" t="s">
        <v>700</v>
      </c>
      <c r="D47" s="91" t="s">
        <v>257</v>
      </c>
      <c r="E47">
        <v>0</v>
      </c>
      <c r="F47">
        <v>90</v>
      </c>
      <c r="G47" s="85" t="s">
        <v>177</v>
      </c>
      <c r="H47">
        <v>1</v>
      </c>
      <c r="I47" s="85" t="s">
        <v>213</v>
      </c>
      <c r="J47" s="85" t="s">
        <v>701</v>
      </c>
      <c r="K47" s="85" t="s">
        <v>702</v>
      </c>
      <c r="L47" s="85" t="s">
        <v>700</v>
      </c>
      <c r="M47" s="85" t="s">
        <v>703</v>
      </c>
      <c r="N47" s="85" t="s">
        <v>704</v>
      </c>
      <c r="O47" s="85" t="s">
        <v>705</v>
      </c>
      <c r="P47" s="85" t="s">
        <v>213</v>
      </c>
      <c r="Q47" s="85" t="s">
        <v>257</v>
      </c>
      <c r="R47" s="85" t="s">
        <v>194</v>
      </c>
      <c r="S47" s="85"/>
      <c r="T47" s="85" t="s">
        <v>218</v>
      </c>
      <c r="U47" s="97">
        <v>19</v>
      </c>
      <c r="V47" s="85" t="s">
        <v>181</v>
      </c>
      <c r="W47" s="85" t="s">
        <v>1</v>
      </c>
      <c r="X47" s="85" t="s">
        <v>194</v>
      </c>
      <c r="Y47">
        <v>0</v>
      </c>
      <c r="Z47" s="85" t="s">
        <v>181</v>
      </c>
      <c r="AA47" s="85" t="s">
        <v>1</v>
      </c>
      <c r="AB47" s="85" t="s">
        <v>179</v>
      </c>
      <c r="AC47" s="85" t="s">
        <v>181</v>
      </c>
      <c r="AD47" s="85" t="s">
        <v>180</v>
      </c>
      <c r="AE47" s="85" t="s">
        <v>181</v>
      </c>
      <c r="AF47" s="85" t="s">
        <v>194</v>
      </c>
      <c r="AG47" s="85" t="s">
        <v>181</v>
      </c>
      <c r="AH47" s="85" t="s">
        <v>194</v>
      </c>
      <c r="AI47" s="85" t="s">
        <v>181</v>
      </c>
      <c r="AJ47" s="85" t="s">
        <v>194</v>
      </c>
      <c r="AK47" s="85" t="s">
        <v>181</v>
      </c>
      <c r="AL47" s="85" t="s">
        <v>195</v>
      </c>
      <c r="AM47" s="85" t="s">
        <v>181</v>
      </c>
      <c r="AN47" s="85" t="s">
        <v>195</v>
      </c>
      <c r="AO47" s="85" t="s">
        <v>181</v>
      </c>
      <c r="AP47" s="85" t="s">
        <v>195</v>
      </c>
      <c r="AQ47" s="85" t="s">
        <v>179</v>
      </c>
      <c r="AR47" s="85" t="s">
        <v>195</v>
      </c>
      <c r="AS47" s="85" t="s">
        <v>179</v>
      </c>
      <c r="AT47" s="85" t="s">
        <v>195</v>
      </c>
      <c r="AU47" s="85" t="s">
        <v>179</v>
      </c>
      <c r="AV47" s="85" t="s">
        <v>195</v>
      </c>
      <c r="AW47" s="85" t="s">
        <v>179</v>
      </c>
      <c r="AX47" s="85" t="s">
        <v>195</v>
      </c>
      <c r="AY47" s="85" t="s">
        <v>179</v>
      </c>
      <c r="AZ47" s="85" t="s">
        <v>195</v>
      </c>
      <c r="BA47" s="85" t="s">
        <v>179</v>
      </c>
      <c r="BB47" s="85" t="s">
        <v>195</v>
      </c>
      <c r="BC47" s="85" t="s">
        <v>179</v>
      </c>
      <c r="BD47" s="85" t="s">
        <v>706</v>
      </c>
      <c r="BE47" s="85" t="s">
        <v>179</v>
      </c>
      <c r="BF47" s="85" t="s">
        <v>195</v>
      </c>
      <c r="BG47" s="85" t="s">
        <v>179</v>
      </c>
      <c r="BH47" s="85" t="s">
        <v>195</v>
      </c>
      <c r="BI47" s="85" t="s">
        <v>179</v>
      </c>
      <c r="BJ47" s="85" t="s">
        <v>707</v>
      </c>
      <c r="BK47" s="85" t="s">
        <v>179</v>
      </c>
      <c r="BL47" s="85" t="s">
        <v>195</v>
      </c>
      <c r="BM47" s="85" t="s">
        <v>179</v>
      </c>
      <c r="BN47" s="85" t="s">
        <v>195</v>
      </c>
      <c r="BO47" s="85" t="s">
        <v>179</v>
      </c>
      <c r="BP47" s="85" t="s">
        <v>195</v>
      </c>
      <c r="BQ47" s="85" t="s">
        <v>179</v>
      </c>
      <c r="BR47" s="85" t="s">
        <v>195</v>
      </c>
      <c r="BS47" s="85" t="s">
        <v>179</v>
      </c>
      <c r="BT47" s="85" t="s">
        <v>195</v>
      </c>
      <c r="BU47" s="85" t="s">
        <v>179</v>
      </c>
      <c r="BV47" s="85" t="s">
        <v>195</v>
      </c>
      <c r="BW47" s="85" t="s">
        <v>179</v>
      </c>
      <c r="BX47" s="85" t="s">
        <v>195</v>
      </c>
      <c r="BY47" s="85" t="s">
        <v>179</v>
      </c>
      <c r="BZ47" s="85" t="s">
        <v>195</v>
      </c>
      <c r="CA47" s="85" t="s">
        <v>179</v>
      </c>
      <c r="CB47" s="85" t="s">
        <v>195</v>
      </c>
      <c r="CC47" s="85" t="s">
        <v>179</v>
      </c>
      <c r="CD47" s="85" t="s">
        <v>195</v>
      </c>
      <c r="CE47" s="85" t="s">
        <v>181</v>
      </c>
      <c r="CF47" s="85" t="s">
        <v>195</v>
      </c>
      <c r="CG47" s="85" t="s">
        <v>181</v>
      </c>
      <c r="CH47" s="85" t="s">
        <v>195</v>
      </c>
      <c r="CI47" s="85" t="s">
        <v>181</v>
      </c>
      <c r="CJ47" s="85" t="s">
        <v>195</v>
      </c>
      <c r="CK47" s="85" t="s">
        <v>179</v>
      </c>
      <c r="CL47" s="85" t="s">
        <v>708</v>
      </c>
      <c r="CM47" s="85" t="s">
        <v>179</v>
      </c>
      <c r="CN47" s="85" t="s">
        <v>195</v>
      </c>
      <c r="CO47" s="85" t="s">
        <v>179</v>
      </c>
      <c r="CP47" s="85" t="s">
        <v>195</v>
      </c>
      <c r="CQ47" s="85" t="s">
        <v>179</v>
      </c>
      <c r="CR47" s="85" t="s">
        <v>195</v>
      </c>
      <c r="CS47" s="85" t="s">
        <v>179</v>
      </c>
      <c r="CT47" s="85" t="s">
        <v>195</v>
      </c>
      <c r="CU47" s="85" t="s">
        <v>179</v>
      </c>
      <c r="CV47" s="85" t="s">
        <v>195</v>
      </c>
      <c r="CW47" s="85" t="s">
        <v>179</v>
      </c>
      <c r="CX47" s="85" t="s">
        <v>195</v>
      </c>
      <c r="CY47" s="85" t="s">
        <v>179</v>
      </c>
      <c r="CZ47" s="85" t="s">
        <v>709</v>
      </c>
      <c r="DA47" s="85" t="s">
        <v>179</v>
      </c>
      <c r="DB47" s="85" t="s">
        <v>195</v>
      </c>
      <c r="DC47" s="85" t="s">
        <v>179</v>
      </c>
      <c r="DD47" s="85" t="s">
        <v>195</v>
      </c>
      <c r="DE47" s="85" t="s">
        <v>179</v>
      </c>
      <c r="DF47" s="85" t="s">
        <v>195</v>
      </c>
      <c r="DG47" s="85" t="s">
        <v>179</v>
      </c>
      <c r="DH47" s="85" t="s">
        <v>195</v>
      </c>
      <c r="DI47" s="85" t="s">
        <v>179</v>
      </c>
      <c r="DJ47" s="85" t="s">
        <v>710</v>
      </c>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t="s">
        <v>181</v>
      </c>
      <c r="FB47" s="85" t="s">
        <v>195</v>
      </c>
      <c r="FC47" s="85" t="s">
        <v>179</v>
      </c>
      <c r="FD47" s="85" t="s">
        <v>182</v>
      </c>
      <c r="FE47" t="b">
        <v>0</v>
      </c>
    </row>
    <row r="48" spans="1:161" x14ac:dyDescent="0.25">
      <c r="B48" t="s">
        <v>6087</v>
      </c>
      <c r="C48" s="90" t="s">
        <v>6444</v>
      </c>
      <c r="D48" s="91" t="s">
        <v>206</v>
      </c>
      <c r="G48" s="85" t="s">
        <v>6126</v>
      </c>
      <c r="I48" s="85" t="s">
        <v>213</v>
      </c>
      <c r="J48" s="85"/>
      <c r="K48" s="85" t="s">
        <v>6445</v>
      </c>
      <c r="L48" s="85"/>
      <c r="M48" s="85" t="s">
        <v>6446</v>
      </c>
      <c r="N48" s="85"/>
      <c r="O48" s="85" t="s">
        <v>6447</v>
      </c>
      <c r="P48" s="85" t="s">
        <v>213</v>
      </c>
      <c r="Q48" s="85"/>
      <c r="R48" s="85"/>
      <c r="S48" s="85"/>
      <c r="T48" s="85"/>
      <c r="V48" s="85"/>
      <c r="W48" s="85"/>
      <c r="X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5"/>
      <c r="DD48" s="85"/>
      <c r="DE48" s="85"/>
      <c r="DF48" s="85"/>
      <c r="DG48" s="85"/>
      <c r="DH48" s="85"/>
      <c r="DI48" s="85"/>
      <c r="DJ48" s="85"/>
      <c r="DK48" s="85"/>
      <c r="DL48" s="85"/>
      <c r="DM48" s="85"/>
      <c r="DN48" s="85"/>
      <c r="DO48" s="85"/>
      <c r="DP48" s="85"/>
      <c r="DQ48" s="85"/>
      <c r="DR48" s="85"/>
      <c r="DS48" s="85"/>
      <c r="DT48" s="85"/>
      <c r="DU48" s="85"/>
      <c r="DV48" s="85"/>
      <c r="DW48" s="85"/>
      <c r="DX48" s="85"/>
      <c r="DY48" s="85"/>
      <c r="DZ48" s="85"/>
      <c r="EA48" s="85"/>
      <c r="EB48" s="85"/>
      <c r="EC48" s="85"/>
      <c r="ED48" s="85"/>
      <c r="EE48" s="85"/>
      <c r="EF48" s="85"/>
      <c r="EG48" s="85"/>
      <c r="EH48" s="85"/>
      <c r="EI48" s="85"/>
      <c r="EJ48" s="85"/>
      <c r="EK48" s="85"/>
      <c r="EL48" s="85"/>
      <c r="EM48" s="85"/>
      <c r="EN48" s="85"/>
      <c r="EO48" s="85"/>
      <c r="EP48" s="85"/>
      <c r="EQ48" s="85"/>
      <c r="ER48" s="85"/>
      <c r="ES48" s="85"/>
      <c r="ET48" s="85"/>
      <c r="EU48" s="85"/>
      <c r="EV48" s="85"/>
      <c r="EW48" s="85"/>
      <c r="EX48" s="85"/>
      <c r="EY48" s="85"/>
      <c r="EZ48" s="85"/>
      <c r="FA48" s="85"/>
      <c r="FB48" s="85"/>
      <c r="FC48" s="85"/>
      <c r="FD48" s="85"/>
    </row>
    <row r="49" spans="1:161" x14ac:dyDescent="0.25">
      <c r="A49" t="s">
        <v>6486</v>
      </c>
      <c r="B49" t="s">
        <v>6085</v>
      </c>
      <c r="C49" s="90" t="s">
        <v>711</v>
      </c>
      <c r="D49" s="91" t="s">
        <v>206</v>
      </c>
      <c r="G49" s="85" t="s">
        <v>177</v>
      </c>
      <c r="I49" t="s">
        <v>213</v>
      </c>
      <c r="J49" s="85"/>
      <c r="K49" s="85" t="s">
        <v>476</v>
      </c>
      <c r="L49" s="85"/>
      <c r="M49" s="85" t="s">
        <v>6511</v>
      </c>
      <c r="N49" s="85" t="s">
        <v>475</v>
      </c>
      <c r="O49" s="85" t="s">
        <v>6582</v>
      </c>
      <c r="P49" s="85"/>
      <c r="Q49" s="85"/>
      <c r="R49" s="85"/>
      <c r="S49" s="85"/>
      <c r="T49" s="85"/>
      <c r="U49" s="97" t="s">
        <v>197</v>
      </c>
      <c r="V49" s="85"/>
      <c r="W49" s="85"/>
      <c r="X49" s="85"/>
      <c r="Z49" s="85"/>
      <c r="AA49" s="85"/>
      <c r="AB49" s="85"/>
      <c r="AC49" s="85"/>
      <c r="AD49" s="85"/>
      <c r="AE49" t="s">
        <v>1497</v>
      </c>
      <c r="AG49" t="s">
        <v>1497</v>
      </c>
      <c r="AI49" t="s">
        <v>1497</v>
      </c>
      <c r="AK49" t="s">
        <v>1497</v>
      </c>
      <c r="AM49" t="s">
        <v>1497</v>
      </c>
      <c r="AN49" s="85"/>
      <c r="AO49" s="85"/>
      <c r="AP49" s="85"/>
      <c r="AQ49" s="85"/>
      <c r="AR49" s="85"/>
      <c r="AS49" s="85"/>
      <c r="AT49" s="85"/>
      <c r="AU49" s="85"/>
      <c r="AV49" s="85"/>
      <c r="AW49" s="85"/>
      <c r="AX49" s="85"/>
      <c r="AY49" s="85"/>
      <c r="AZ49" s="85"/>
      <c r="BA49" s="85"/>
      <c r="BB49" s="85"/>
      <c r="BC49" t="s">
        <v>203</v>
      </c>
      <c r="BD49" s="85"/>
      <c r="BE49" s="85"/>
      <c r="BF49" s="85"/>
      <c r="BG49" s="85"/>
      <c r="BH49" s="85"/>
      <c r="BI49" t="s">
        <v>182</v>
      </c>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t="s">
        <v>203</v>
      </c>
      <c r="CL49" s="85"/>
      <c r="CM49" s="85"/>
      <c r="CN49" s="85"/>
      <c r="CO49" s="85"/>
      <c r="CP49" s="85"/>
      <c r="CQ49" s="85"/>
      <c r="CR49" s="85"/>
      <c r="CS49" s="85"/>
      <c r="CT49" s="85"/>
      <c r="CU49" s="85"/>
      <c r="CV49" s="85"/>
      <c r="CW49" s="85"/>
      <c r="CX49" s="85"/>
      <c r="CY49" t="s">
        <v>203</v>
      </c>
      <c r="CZ49" s="85"/>
      <c r="DA49" s="85"/>
      <c r="DB49" s="85"/>
      <c r="DC49" s="85"/>
      <c r="DD49" s="85"/>
      <c r="DE49" s="85"/>
      <c r="DF49" s="85"/>
      <c r="DG49" s="85"/>
      <c r="DH49" s="85"/>
      <c r="DI49" t="s">
        <v>182</v>
      </c>
      <c r="DJ49" s="85"/>
      <c r="DK49" s="85"/>
      <c r="DL49" s="85"/>
      <c r="DM49" s="85"/>
      <c r="DN49" s="85"/>
      <c r="DO49" s="85"/>
      <c r="DP49" s="85"/>
      <c r="DQ49" t="s">
        <v>182</v>
      </c>
      <c r="DR49" s="85"/>
      <c r="DS49" s="85"/>
      <c r="DT49" s="85"/>
      <c r="DU49" s="85"/>
      <c r="DV49" s="85"/>
      <c r="DW49" s="85"/>
      <c r="DX49" s="85"/>
      <c r="DY49" s="85"/>
      <c r="DZ49" s="85"/>
      <c r="EA49" s="85"/>
      <c r="EB49" s="85"/>
      <c r="EC49" t="s">
        <v>182</v>
      </c>
      <c r="ED49" s="85"/>
      <c r="EE49" s="85"/>
      <c r="EF49" s="85"/>
      <c r="EG49" s="85"/>
      <c r="EH49" s="85"/>
      <c r="EI49" s="85"/>
      <c r="EJ49" s="85"/>
      <c r="EK49" s="85"/>
      <c r="EL49" s="85"/>
      <c r="EM49" t="s">
        <v>203</v>
      </c>
      <c r="EN49" s="85"/>
      <c r="EO49" s="85"/>
      <c r="EP49" s="85"/>
      <c r="EQ49" s="85"/>
      <c r="ER49" s="85"/>
      <c r="ES49" t="s">
        <v>203</v>
      </c>
      <c r="ET49" s="85"/>
      <c r="EU49" s="85"/>
      <c r="EV49" s="85"/>
      <c r="EW49" s="85"/>
      <c r="EX49" s="85"/>
      <c r="EY49" t="s">
        <v>182</v>
      </c>
      <c r="EZ49" s="85"/>
      <c r="FA49" t="s">
        <v>182</v>
      </c>
      <c r="FB49" s="85"/>
      <c r="FC49" s="85" t="s">
        <v>182</v>
      </c>
      <c r="FD49" s="85"/>
      <c r="FE49" t="b">
        <v>0</v>
      </c>
    </row>
    <row r="50" spans="1:161" x14ac:dyDescent="0.25">
      <c r="B50" t="s">
        <v>6087</v>
      </c>
      <c r="C50" s="90" t="s">
        <v>6441</v>
      </c>
      <c r="D50" s="91" t="s">
        <v>264</v>
      </c>
      <c r="G50" s="85" t="s">
        <v>6126</v>
      </c>
      <c r="I50" s="85" t="s">
        <v>213</v>
      </c>
      <c r="J50" s="85"/>
      <c r="K50" s="85" t="s">
        <v>6442</v>
      </c>
      <c r="L50" s="85" t="s">
        <v>6443</v>
      </c>
      <c r="M50" s="85" t="s">
        <v>6402</v>
      </c>
      <c r="N50" s="85"/>
      <c r="O50" s="85" t="s">
        <v>6403</v>
      </c>
      <c r="P50" s="85" t="s">
        <v>213</v>
      </c>
      <c r="Q50" s="85"/>
      <c r="R50" s="85"/>
      <c r="S50" s="85"/>
      <c r="T50" s="85"/>
      <c r="V50" s="85"/>
      <c r="W50" s="85"/>
      <c r="X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5"/>
      <c r="DD50" s="85"/>
      <c r="DE50" s="85"/>
      <c r="DF50" s="85"/>
      <c r="DG50" s="85"/>
      <c r="DH50" s="85"/>
      <c r="DI50" s="85"/>
      <c r="DJ50" s="85"/>
      <c r="DK50" s="85"/>
      <c r="DL50" s="85"/>
      <c r="DM50" s="85"/>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row>
    <row r="51" spans="1:161" x14ac:dyDescent="0.25">
      <c r="B51" t="s">
        <v>6087</v>
      </c>
      <c r="C51" s="90" t="s">
        <v>6437</v>
      </c>
      <c r="D51" s="91" t="s">
        <v>206</v>
      </c>
      <c r="G51" s="85" t="s">
        <v>6126</v>
      </c>
      <c r="I51" s="85" t="s">
        <v>213</v>
      </c>
      <c r="J51" s="85"/>
      <c r="K51" s="85" t="s">
        <v>6438</v>
      </c>
      <c r="L51" s="85"/>
      <c r="M51" s="85" t="s">
        <v>6439</v>
      </c>
      <c r="N51" s="85"/>
      <c r="O51" s="85" t="s">
        <v>6440</v>
      </c>
      <c r="P51" s="85" t="s">
        <v>213</v>
      </c>
      <c r="Q51" s="85"/>
      <c r="R51" s="85"/>
      <c r="S51" s="85"/>
      <c r="T51" s="85"/>
      <c r="V51" s="85"/>
      <c r="W51" s="85"/>
      <c r="X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85"/>
      <c r="DI51" s="85"/>
      <c r="DJ51" s="85"/>
      <c r="DK51" s="85"/>
      <c r="DL51" s="85"/>
      <c r="DM51" s="85"/>
      <c r="DN51" s="85"/>
      <c r="DO51" s="85"/>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row>
    <row r="52" spans="1:161" x14ac:dyDescent="0.25">
      <c r="A52">
        <v>11540</v>
      </c>
      <c r="B52" t="s">
        <v>6097</v>
      </c>
      <c r="C52" s="90" t="s">
        <v>712</v>
      </c>
      <c r="D52" s="91" t="s">
        <v>206</v>
      </c>
      <c r="E52">
        <v>0</v>
      </c>
      <c r="F52">
        <v>95</v>
      </c>
      <c r="G52" s="85" t="s">
        <v>187</v>
      </c>
      <c r="H52">
        <v>1</v>
      </c>
      <c r="I52" s="85" t="s">
        <v>213</v>
      </c>
      <c r="J52" s="85" t="s">
        <v>713</v>
      </c>
      <c r="K52" s="85" t="s">
        <v>714</v>
      </c>
      <c r="L52" s="85" t="s">
        <v>712</v>
      </c>
      <c r="M52" s="85" t="s">
        <v>715</v>
      </c>
      <c r="N52" s="85" t="s">
        <v>716</v>
      </c>
      <c r="O52" s="85" t="s">
        <v>717</v>
      </c>
      <c r="P52" s="85" t="s">
        <v>213</v>
      </c>
      <c r="Q52" s="85" t="s">
        <v>206</v>
      </c>
      <c r="R52" s="85"/>
      <c r="S52" s="85"/>
      <c r="T52" s="85" t="s">
        <v>218</v>
      </c>
      <c r="U52" s="97">
        <v>4</v>
      </c>
      <c r="V52" s="85" t="s">
        <v>179</v>
      </c>
      <c r="W52" s="85" t="s">
        <v>191</v>
      </c>
      <c r="X52" s="85" t="s">
        <v>718</v>
      </c>
      <c r="Y52">
        <v>4</v>
      </c>
      <c r="Z52" s="85" t="s">
        <v>179</v>
      </c>
      <c r="AA52" s="85" t="s">
        <v>191</v>
      </c>
      <c r="AB52" s="85" t="s">
        <v>180</v>
      </c>
      <c r="AC52" s="85" t="s">
        <v>179</v>
      </c>
      <c r="AD52" s="85" t="s">
        <v>180</v>
      </c>
      <c r="AE52" s="85" t="s">
        <v>181</v>
      </c>
      <c r="AF52" s="85"/>
      <c r="AG52" s="85" t="s">
        <v>181</v>
      </c>
      <c r="AH52" s="85"/>
      <c r="AI52" s="85" t="s">
        <v>181</v>
      </c>
      <c r="AJ52" s="85"/>
      <c r="AK52" s="85" t="s">
        <v>181</v>
      </c>
      <c r="AL52" s="85"/>
      <c r="AM52" s="85" t="s">
        <v>181</v>
      </c>
      <c r="AN52" s="85"/>
      <c r="AO52" s="85" t="s">
        <v>181</v>
      </c>
      <c r="AP52" s="85"/>
      <c r="AQ52" s="85" t="s">
        <v>179</v>
      </c>
      <c r="AR52" s="85"/>
      <c r="AS52" s="85" t="s">
        <v>179</v>
      </c>
      <c r="AT52" s="85"/>
      <c r="AU52" s="85" t="s">
        <v>179</v>
      </c>
      <c r="AV52" s="85"/>
      <c r="AW52" s="85" t="s">
        <v>179</v>
      </c>
      <c r="AX52" s="85"/>
      <c r="AY52" s="85" t="s">
        <v>179</v>
      </c>
      <c r="AZ52" s="85"/>
      <c r="BA52" s="85" t="s">
        <v>179</v>
      </c>
      <c r="BB52" s="85"/>
      <c r="BC52" s="85" t="s">
        <v>179</v>
      </c>
      <c r="BD52" s="85" t="s">
        <v>719</v>
      </c>
      <c r="BE52" s="85" t="s">
        <v>179</v>
      </c>
      <c r="BF52" s="85"/>
      <c r="BG52" s="85" t="s">
        <v>179</v>
      </c>
      <c r="BH52" s="85"/>
      <c r="BI52" s="85" t="s">
        <v>179</v>
      </c>
      <c r="BJ52" s="85" t="s">
        <v>720</v>
      </c>
      <c r="BK52" s="85" t="s">
        <v>179</v>
      </c>
      <c r="BL52" s="85"/>
      <c r="BM52" s="85" t="s">
        <v>179</v>
      </c>
      <c r="BN52" s="85"/>
      <c r="BO52" s="85" t="s">
        <v>179</v>
      </c>
      <c r="BP52" s="85"/>
      <c r="BQ52" s="85" t="s">
        <v>179</v>
      </c>
      <c r="BR52" s="85"/>
      <c r="BS52" s="85" t="s">
        <v>179</v>
      </c>
      <c r="BT52" s="85"/>
      <c r="BU52" s="85" t="s">
        <v>179</v>
      </c>
      <c r="BV52" s="85"/>
      <c r="BW52" s="85" t="s">
        <v>179</v>
      </c>
      <c r="BX52" s="85"/>
      <c r="BY52" s="85" t="s">
        <v>179</v>
      </c>
      <c r="BZ52" s="85"/>
      <c r="CA52" s="85" t="s">
        <v>179</v>
      </c>
      <c r="CB52" s="85"/>
      <c r="CC52" s="85" t="s">
        <v>179</v>
      </c>
      <c r="CD52" s="85"/>
      <c r="CE52" s="85" t="s">
        <v>181</v>
      </c>
      <c r="CF52" s="85"/>
      <c r="CG52" s="85" t="s">
        <v>181</v>
      </c>
      <c r="CH52" s="85"/>
      <c r="CI52" s="85" t="s">
        <v>181</v>
      </c>
      <c r="CJ52" s="85"/>
      <c r="CK52" s="85" t="s">
        <v>179</v>
      </c>
      <c r="CL52" s="85" t="s">
        <v>721</v>
      </c>
      <c r="CM52" s="85" t="s">
        <v>179</v>
      </c>
      <c r="CN52" s="85"/>
      <c r="CO52" s="85" t="s">
        <v>179</v>
      </c>
      <c r="CP52" s="85"/>
      <c r="CQ52" s="85" t="s">
        <v>179</v>
      </c>
      <c r="CR52" s="85"/>
      <c r="CS52" s="85" t="s">
        <v>179</v>
      </c>
      <c r="CT52" s="85"/>
      <c r="CU52" s="85" t="s">
        <v>179</v>
      </c>
      <c r="CV52" s="85"/>
      <c r="CW52" s="85" t="s">
        <v>179</v>
      </c>
      <c r="CX52" s="85"/>
      <c r="CY52" s="85" t="s">
        <v>179</v>
      </c>
      <c r="CZ52" s="85" t="s">
        <v>722</v>
      </c>
      <c r="DA52" s="85" t="s">
        <v>179</v>
      </c>
      <c r="DB52" s="85"/>
      <c r="DC52" s="85" t="s">
        <v>179</v>
      </c>
      <c r="DD52" s="85"/>
      <c r="DE52" s="85" t="s">
        <v>179</v>
      </c>
      <c r="DF52" s="85"/>
      <c r="DG52" s="85" t="s">
        <v>179</v>
      </c>
      <c r="DH52" s="85"/>
      <c r="DI52" s="85" t="s">
        <v>179</v>
      </c>
      <c r="DJ52" s="85" t="s">
        <v>723</v>
      </c>
      <c r="DK52" s="85" t="s">
        <v>179</v>
      </c>
      <c r="DL52" s="85"/>
      <c r="DM52" s="85" t="s">
        <v>179</v>
      </c>
      <c r="DN52" s="85"/>
      <c r="DO52" s="85" t="s">
        <v>179</v>
      </c>
      <c r="DP52" s="85"/>
      <c r="DQ52" s="85" t="s">
        <v>179</v>
      </c>
      <c r="DR52" s="85" t="s">
        <v>724</v>
      </c>
      <c r="DS52" s="85" t="s">
        <v>179</v>
      </c>
      <c r="DT52" s="85"/>
      <c r="DU52" s="85" t="s">
        <v>179</v>
      </c>
      <c r="DV52" s="85"/>
      <c r="DW52" s="85" t="s">
        <v>179</v>
      </c>
      <c r="DX52" s="85"/>
      <c r="DY52" s="85" t="s">
        <v>179</v>
      </c>
      <c r="DZ52" s="85"/>
      <c r="EA52" s="85" t="s">
        <v>179</v>
      </c>
      <c r="EB52" s="85"/>
      <c r="EC52" s="85" t="s">
        <v>179</v>
      </c>
      <c r="ED52" s="85" t="s">
        <v>725</v>
      </c>
      <c r="EE52" s="85" t="s">
        <v>179</v>
      </c>
      <c r="EF52" s="85"/>
      <c r="EG52" s="85" t="s">
        <v>179</v>
      </c>
      <c r="EH52" s="85"/>
      <c r="EI52" s="85" t="s">
        <v>179</v>
      </c>
      <c r="EJ52" s="85"/>
      <c r="EK52" s="85" t="s">
        <v>179</v>
      </c>
      <c r="EL52" s="85"/>
      <c r="EM52" s="85" t="s">
        <v>179</v>
      </c>
      <c r="EN52" s="85" t="s">
        <v>726</v>
      </c>
      <c r="EO52" s="85" t="s">
        <v>179</v>
      </c>
      <c r="EP52" s="85"/>
      <c r="EQ52" s="85" t="s">
        <v>179</v>
      </c>
      <c r="ER52" s="85"/>
      <c r="ES52" s="85" t="s">
        <v>179</v>
      </c>
      <c r="ET52" s="85" t="s">
        <v>727</v>
      </c>
      <c r="EU52" s="85" t="s">
        <v>179</v>
      </c>
      <c r="EV52" s="85"/>
      <c r="EW52" s="85" t="s">
        <v>179</v>
      </c>
      <c r="EX52" s="85"/>
      <c r="EY52" s="85" t="s">
        <v>179</v>
      </c>
      <c r="EZ52" s="85" t="s">
        <v>728</v>
      </c>
      <c r="FA52" s="85" t="s">
        <v>181</v>
      </c>
      <c r="FB52" s="85"/>
      <c r="FC52" s="85" t="s">
        <v>181</v>
      </c>
      <c r="FD52" s="85" t="s">
        <v>182</v>
      </c>
      <c r="FE52" t="b">
        <v>0</v>
      </c>
    </row>
    <row r="53" spans="1:161" x14ac:dyDescent="0.25">
      <c r="A53">
        <v>2285</v>
      </c>
      <c r="B53" t="s">
        <v>6098</v>
      </c>
      <c r="C53" s="90" t="s">
        <v>729</v>
      </c>
      <c r="D53" s="91" t="s">
        <v>257</v>
      </c>
      <c r="E53">
        <v>0</v>
      </c>
      <c r="F53">
        <v>90</v>
      </c>
      <c r="G53" s="85" t="s">
        <v>187</v>
      </c>
      <c r="H53">
        <v>1</v>
      </c>
      <c r="I53" s="85" t="s">
        <v>213</v>
      </c>
      <c r="J53" s="85" t="s">
        <v>5814</v>
      </c>
      <c r="K53" s="85" t="s">
        <v>5815</v>
      </c>
      <c r="L53" s="85" t="s">
        <v>729</v>
      </c>
      <c r="M53" s="85" t="s">
        <v>5816</v>
      </c>
      <c r="N53" s="85" t="s">
        <v>5801</v>
      </c>
      <c r="O53" s="85" t="s">
        <v>5817</v>
      </c>
      <c r="P53" s="85" t="s">
        <v>213</v>
      </c>
      <c r="Q53" s="85" t="s">
        <v>257</v>
      </c>
      <c r="R53" s="85"/>
      <c r="S53" s="85"/>
      <c r="T53" s="85" t="s">
        <v>833</v>
      </c>
      <c r="U53" s="97">
        <v>78</v>
      </c>
      <c r="V53" s="85" t="s">
        <v>181</v>
      </c>
      <c r="W53" s="85"/>
      <c r="X53" s="85" t="s">
        <v>194</v>
      </c>
      <c r="Y53">
        <v>0</v>
      </c>
      <c r="Z53" s="85" t="s">
        <v>181</v>
      </c>
      <c r="AA53" s="85"/>
      <c r="AB53" s="85" t="s">
        <v>181</v>
      </c>
      <c r="AC53" s="85" t="s">
        <v>181</v>
      </c>
      <c r="AD53" s="85" t="s">
        <v>181</v>
      </c>
      <c r="AE53" s="85" t="s">
        <v>181</v>
      </c>
      <c r="AF53" s="85"/>
      <c r="AG53" s="85" t="s">
        <v>181</v>
      </c>
      <c r="AH53" s="85"/>
      <c r="AI53" s="85" t="s">
        <v>179</v>
      </c>
      <c r="AJ53" s="85" t="s">
        <v>5818</v>
      </c>
      <c r="AK53" s="85" t="s">
        <v>179</v>
      </c>
      <c r="AL53" s="85" t="s">
        <v>5819</v>
      </c>
      <c r="AM53" s="85" t="s">
        <v>179</v>
      </c>
      <c r="AN53" s="85" t="s">
        <v>5820</v>
      </c>
      <c r="AO53" s="85" t="s">
        <v>181</v>
      </c>
      <c r="AP53" s="85"/>
      <c r="AQ53" s="85" t="s">
        <v>181</v>
      </c>
      <c r="AR53" s="85" t="s">
        <v>5821</v>
      </c>
      <c r="AS53" s="85" t="s">
        <v>181</v>
      </c>
      <c r="AT53" s="85"/>
      <c r="AU53" s="85" t="s">
        <v>181</v>
      </c>
      <c r="AV53" s="85" t="s">
        <v>5822</v>
      </c>
      <c r="AW53" s="85" t="s">
        <v>179</v>
      </c>
      <c r="AX53" s="85"/>
      <c r="AY53" s="85" t="s">
        <v>265</v>
      </c>
      <c r="AZ53" s="85"/>
      <c r="BA53" s="85" t="s">
        <v>179</v>
      </c>
      <c r="BB53" s="85"/>
      <c r="BC53" s="85" t="s">
        <v>181</v>
      </c>
      <c r="BD53" s="85" t="s">
        <v>5823</v>
      </c>
      <c r="BE53" s="85" t="s">
        <v>179</v>
      </c>
      <c r="BF53" s="85"/>
      <c r="BG53" s="85" t="s">
        <v>265</v>
      </c>
      <c r="BH53" s="85"/>
      <c r="BI53" s="85" t="s">
        <v>181</v>
      </c>
      <c r="BJ53" s="85" t="s">
        <v>5824</v>
      </c>
      <c r="BK53" s="85" t="s">
        <v>181</v>
      </c>
      <c r="BL53" s="85" t="s">
        <v>5825</v>
      </c>
      <c r="BM53" s="85" t="s">
        <v>179</v>
      </c>
      <c r="BN53" s="85"/>
      <c r="BO53" s="85" t="s">
        <v>179</v>
      </c>
      <c r="BP53" s="85"/>
      <c r="BQ53" s="85" t="s">
        <v>179</v>
      </c>
      <c r="BR53" s="85"/>
      <c r="BS53" s="85" t="s">
        <v>179</v>
      </c>
      <c r="BT53" s="85"/>
      <c r="BU53" s="85" t="s">
        <v>179</v>
      </c>
      <c r="BV53" s="85"/>
      <c r="BW53" s="85" t="s">
        <v>179</v>
      </c>
      <c r="BX53" s="85" t="s">
        <v>5826</v>
      </c>
      <c r="BY53" s="85" t="s">
        <v>179</v>
      </c>
      <c r="BZ53" s="85"/>
      <c r="CA53" s="85" t="s">
        <v>179</v>
      </c>
      <c r="CB53" s="85"/>
      <c r="CC53" s="85" t="s">
        <v>179</v>
      </c>
      <c r="CD53" s="85"/>
      <c r="CE53" s="85" t="s">
        <v>181</v>
      </c>
      <c r="CF53" s="85"/>
      <c r="CG53" s="85" t="s">
        <v>199</v>
      </c>
      <c r="CH53" s="85"/>
      <c r="CI53" s="85" t="s">
        <v>181</v>
      </c>
      <c r="CJ53" s="85"/>
      <c r="CK53" s="85" t="s">
        <v>181</v>
      </c>
      <c r="CL53" s="85" t="s">
        <v>5827</v>
      </c>
      <c r="CM53" s="85" t="s">
        <v>179</v>
      </c>
      <c r="CN53" s="85"/>
      <c r="CO53" s="85" t="s">
        <v>179</v>
      </c>
      <c r="CP53" s="85"/>
      <c r="CQ53" s="85" t="s">
        <v>227</v>
      </c>
      <c r="CR53" s="85"/>
      <c r="CS53" s="85" t="s">
        <v>227</v>
      </c>
      <c r="CT53" s="85"/>
      <c r="CU53" s="85" t="s">
        <v>179</v>
      </c>
      <c r="CV53" s="85"/>
      <c r="CW53" s="85" t="s">
        <v>179</v>
      </c>
      <c r="CX53" s="85"/>
      <c r="CY53" s="85" t="s">
        <v>181</v>
      </c>
      <c r="CZ53" s="85" t="s">
        <v>5828</v>
      </c>
      <c r="DA53" s="85" t="s">
        <v>179</v>
      </c>
      <c r="DB53" s="85"/>
      <c r="DC53" s="85" t="s">
        <v>181</v>
      </c>
      <c r="DD53" s="85" t="s">
        <v>5829</v>
      </c>
      <c r="DE53" s="85" t="s">
        <v>179</v>
      </c>
      <c r="DF53" s="85"/>
      <c r="DG53" s="85" t="s">
        <v>181</v>
      </c>
      <c r="DH53" s="85"/>
      <c r="DI53" s="85" t="s">
        <v>181</v>
      </c>
      <c r="DJ53" s="85" t="s">
        <v>5830</v>
      </c>
      <c r="DK53" s="85"/>
      <c r="DL53" s="85"/>
      <c r="DM53" s="85"/>
      <c r="DN53" s="85"/>
      <c r="DO53" s="85"/>
      <c r="DP53" s="85"/>
      <c r="DQ53" s="85"/>
      <c r="DR53" s="85"/>
      <c r="DS53" s="85"/>
      <c r="DT53" s="85"/>
      <c r="DU53" s="85"/>
      <c r="DV53" s="85"/>
      <c r="DW53" s="85"/>
      <c r="DX53" s="85"/>
      <c r="DY53" s="85"/>
      <c r="DZ53" s="85"/>
      <c r="EA53" s="85"/>
      <c r="EB53" s="85"/>
      <c r="EC53" s="85"/>
      <c r="ED53" s="85"/>
      <c r="EE53" s="85"/>
      <c r="EF53" s="85"/>
      <c r="EG53" s="85"/>
      <c r="EH53" s="85"/>
      <c r="EI53" s="85"/>
      <c r="EJ53" s="85"/>
      <c r="EK53" s="85"/>
      <c r="EL53" s="85"/>
      <c r="EM53" s="85"/>
      <c r="EN53" s="85"/>
      <c r="EO53" s="85"/>
      <c r="EP53" s="85"/>
      <c r="EQ53" s="85"/>
      <c r="ER53" s="85"/>
      <c r="ES53" s="85"/>
      <c r="ET53" s="85"/>
      <c r="EU53" s="85"/>
      <c r="EV53" s="85"/>
      <c r="EW53" s="85"/>
      <c r="EX53" s="85"/>
      <c r="EY53" s="85"/>
      <c r="EZ53" s="85"/>
      <c r="FA53" s="85" t="s">
        <v>179</v>
      </c>
      <c r="FB53" s="85"/>
      <c r="FC53" s="85" t="s">
        <v>179</v>
      </c>
      <c r="FD53" s="85" t="s">
        <v>182</v>
      </c>
      <c r="FE53" t="b">
        <v>1</v>
      </c>
    </row>
    <row r="54" spans="1:161" x14ac:dyDescent="0.25">
      <c r="A54">
        <v>2286</v>
      </c>
      <c r="B54" t="s">
        <v>6098</v>
      </c>
      <c r="C54" s="90" t="s">
        <v>730</v>
      </c>
      <c r="D54" s="91" t="s">
        <v>257</v>
      </c>
      <c r="E54">
        <v>0</v>
      </c>
      <c r="F54">
        <v>90</v>
      </c>
      <c r="G54" s="85" t="s">
        <v>187</v>
      </c>
      <c r="H54">
        <v>1</v>
      </c>
      <c r="I54" s="85" t="s">
        <v>213</v>
      </c>
      <c r="J54" s="85" t="s">
        <v>5801</v>
      </c>
      <c r="K54" s="85" t="s">
        <v>5831</v>
      </c>
      <c r="L54" s="85" t="s">
        <v>730</v>
      </c>
      <c r="M54" s="85" t="s">
        <v>5802</v>
      </c>
      <c r="N54" s="85" t="s">
        <v>5801</v>
      </c>
      <c r="O54" s="85" t="s">
        <v>5832</v>
      </c>
      <c r="P54" s="85" t="s">
        <v>213</v>
      </c>
      <c r="Q54" s="85" t="s">
        <v>257</v>
      </c>
      <c r="R54" s="85"/>
      <c r="S54" s="85"/>
      <c r="T54" s="85" t="s">
        <v>208</v>
      </c>
      <c r="U54" s="97">
        <v>75</v>
      </c>
      <c r="V54" s="85" t="s">
        <v>181</v>
      </c>
      <c r="W54" s="85"/>
      <c r="X54" s="85"/>
      <c r="Y54">
        <v>0</v>
      </c>
      <c r="Z54" s="85" t="s">
        <v>181</v>
      </c>
      <c r="AA54" s="85"/>
      <c r="AB54" s="85" t="s">
        <v>181</v>
      </c>
      <c r="AC54" s="85" t="s">
        <v>181</v>
      </c>
      <c r="AD54" s="85" t="s">
        <v>181</v>
      </c>
      <c r="AE54" s="85" t="s">
        <v>181</v>
      </c>
      <c r="AF54" s="85"/>
      <c r="AG54" s="85" t="s">
        <v>181</v>
      </c>
      <c r="AH54" s="85"/>
      <c r="AI54" s="85" t="s">
        <v>179</v>
      </c>
      <c r="AJ54" s="85" t="s">
        <v>5833</v>
      </c>
      <c r="AK54" s="85" t="s">
        <v>179</v>
      </c>
      <c r="AL54" s="85" t="s">
        <v>5834</v>
      </c>
      <c r="AM54" s="85" t="s">
        <v>179</v>
      </c>
      <c r="AN54" s="85" t="s">
        <v>5835</v>
      </c>
      <c r="AO54" s="85" t="s">
        <v>181</v>
      </c>
      <c r="AP54" s="85"/>
      <c r="AQ54" s="85" t="s">
        <v>181</v>
      </c>
      <c r="AR54" s="85"/>
      <c r="AS54" s="85" t="s">
        <v>181</v>
      </c>
      <c r="AT54" s="85"/>
      <c r="AU54" s="85" t="s">
        <v>181</v>
      </c>
      <c r="AV54" s="85"/>
      <c r="AW54" s="85" t="s">
        <v>179</v>
      </c>
      <c r="AX54" s="85"/>
      <c r="AY54" s="85" t="s">
        <v>181</v>
      </c>
      <c r="AZ54" s="85"/>
      <c r="BA54" s="85" t="s">
        <v>179</v>
      </c>
      <c r="BB54" s="85"/>
      <c r="BC54" s="85" t="s">
        <v>181</v>
      </c>
      <c r="BD54" s="85" t="s">
        <v>5836</v>
      </c>
      <c r="BE54" s="85" t="s">
        <v>179</v>
      </c>
      <c r="BF54" s="85" t="s">
        <v>5837</v>
      </c>
      <c r="BG54" s="85" t="s">
        <v>265</v>
      </c>
      <c r="BH54" s="85"/>
      <c r="BI54" s="85" t="s">
        <v>181</v>
      </c>
      <c r="BJ54" s="85" t="s">
        <v>5838</v>
      </c>
      <c r="BK54" s="85" t="s">
        <v>181</v>
      </c>
      <c r="BL54" s="85" t="s">
        <v>5839</v>
      </c>
      <c r="BM54" s="85" t="s">
        <v>179</v>
      </c>
      <c r="BN54" s="85"/>
      <c r="BO54" s="85" t="s">
        <v>179</v>
      </c>
      <c r="BP54" s="85"/>
      <c r="BQ54" s="85" t="s">
        <v>179</v>
      </c>
      <c r="BR54" s="85"/>
      <c r="BS54" s="85" t="s">
        <v>179</v>
      </c>
      <c r="BT54" s="85"/>
      <c r="BU54" s="85" t="s">
        <v>179</v>
      </c>
      <c r="BV54" s="85"/>
      <c r="BW54" s="85" t="s">
        <v>179</v>
      </c>
      <c r="BX54" s="85" t="s">
        <v>5840</v>
      </c>
      <c r="BY54" s="85" t="s">
        <v>179</v>
      </c>
      <c r="BZ54" s="85"/>
      <c r="CA54" s="85" t="s">
        <v>179</v>
      </c>
      <c r="CB54" s="85"/>
      <c r="CC54" s="85" t="s">
        <v>179</v>
      </c>
      <c r="CD54" s="85"/>
      <c r="CE54" s="85" t="s">
        <v>181</v>
      </c>
      <c r="CF54" s="85" t="s">
        <v>5841</v>
      </c>
      <c r="CG54" s="85" t="s">
        <v>181</v>
      </c>
      <c r="CH54" s="85"/>
      <c r="CI54" s="85" t="s">
        <v>181</v>
      </c>
      <c r="CJ54" s="85"/>
      <c r="CK54" s="85" t="s">
        <v>181</v>
      </c>
      <c r="CL54" s="85" t="s">
        <v>5842</v>
      </c>
      <c r="CM54" s="85" t="s">
        <v>179</v>
      </c>
      <c r="CN54" s="85"/>
      <c r="CO54" s="85" t="s">
        <v>179</v>
      </c>
      <c r="CP54" s="85"/>
      <c r="CQ54" s="85" t="s">
        <v>227</v>
      </c>
      <c r="CR54" s="85"/>
      <c r="CS54" s="85" t="s">
        <v>227</v>
      </c>
      <c r="CT54" s="85"/>
      <c r="CU54" s="85" t="s">
        <v>179</v>
      </c>
      <c r="CV54" s="85"/>
      <c r="CW54" s="85" t="s">
        <v>179</v>
      </c>
      <c r="CX54" s="85"/>
      <c r="CY54" s="85" t="s">
        <v>181</v>
      </c>
      <c r="CZ54" s="85" t="s">
        <v>5843</v>
      </c>
      <c r="DA54" s="85" t="s">
        <v>179</v>
      </c>
      <c r="DB54" s="85"/>
      <c r="DC54" s="85" t="s">
        <v>181</v>
      </c>
      <c r="DD54" s="85"/>
      <c r="DE54" s="85" t="s">
        <v>179</v>
      </c>
      <c r="DF54" s="85"/>
      <c r="DG54" s="85" t="s">
        <v>181</v>
      </c>
      <c r="DH54" s="85"/>
      <c r="DI54" s="85" t="s">
        <v>181</v>
      </c>
      <c r="DJ54" s="85" t="s">
        <v>5844</v>
      </c>
      <c r="DK54" s="85"/>
      <c r="DL54" s="85"/>
      <c r="DM54" s="85"/>
      <c r="DN54" s="85"/>
      <c r="DO54" s="85"/>
      <c r="DP54" s="85"/>
      <c r="DQ54" s="85"/>
      <c r="DR54" s="85"/>
      <c r="DS54" s="85"/>
      <c r="DT54" s="85"/>
      <c r="DU54" s="85"/>
      <c r="DV54" s="85"/>
      <c r="DW54" s="85"/>
      <c r="DX54" s="85"/>
      <c r="DY54" s="85"/>
      <c r="DZ54" s="85"/>
      <c r="EA54" s="85"/>
      <c r="EB54" s="85"/>
      <c r="EC54" s="85"/>
      <c r="ED54" s="85"/>
      <c r="EE54" s="85"/>
      <c r="EF54" s="85"/>
      <c r="EG54" s="85"/>
      <c r="EH54" s="85"/>
      <c r="EI54" s="85"/>
      <c r="EJ54" s="85"/>
      <c r="EK54" s="85"/>
      <c r="EL54" s="85"/>
      <c r="EM54" s="85"/>
      <c r="EN54" s="85"/>
      <c r="EO54" s="85"/>
      <c r="EP54" s="85"/>
      <c r="EQ54" s="85"/>
      <c r="ER54" s="85"/>
      <c r="ES54" s="85"/>
      <c r="ET54" s="85"/>
      <c r="EU54" s="85"/>
      <c r="EV54" s="85"/>
      <c r="EW54" s="85"/>
      <c r="EX54" s="85"/>
      <c r="EY54" s="85"/>
      <c r="EZ54" s="85"/>
      <c r="FA54" s="85" t="s">
        <v>179</v>
      </c>
      <c r="FB54" s="85"/>
      <c r="FC54" s="85" t="s">
        <v>179</v>
      </c>
      <c r="FD54" s="85" t="s">
        <v>182</v>
      </c>
      <c r="FE54" t="b">
        <v>1</v>
      </c>
    </row>
    <row r="55" spans="1:161" x14ac:dyDescent="0.25">
      <c r="A55">
        <v>11479</v>
      </c>
      <c r="B55" t="s">
        <v>6099</v>
      </c>
      <c r="C55" s="90" t="s">
        <v>748</v>
      </c>
      <c r="D55" s="91" t="s">
        <v>257</v>
      </c>
      <c r="E55">
        <v>27</v>
      </c>
      <c r="F55">
        <v>87</v>
      </c>
      <c r="G55" s="85" t="s">
        <v>184</v>
      </c>
      <c r="H55">
        <v>1</v>
      </c>
      <c r="I55" s="85" t="s">
        <v>213</v>
      </c>
      <c r="J55" s="85" t="s">
        <v>749</v>
      </c>
      <c r="K55" s="85" t="s">
        <v>750</v>
      </c>
      <c r="L55" s="85" t="s">
        <v>748</v>
      </c>
      <c r="M55" s="85" t="s">
        <v>751</v>
      </c>
      <c r="N55" s="85" t="s">
        <v>749</v>
      </c>
      <c r="O55" s="85" t="s">
        <v>752</v>
      </c>
      <c r="P55" s="85" t="s">
        <v>213</v>
      </c>
      <c r="Q55" s="85" t="s">
        <v>257</v>
      </c>
      <c r="R55" s="85"/>
      <c r="S55" s="85"/>
      <c r="T55" s="85" t="s">
        <v>297</v>
      </c>
      <c r="U55" s="97">
        <v>27</v>
      </c>
      <c r="V55" s="85" t="s">
        <v>179</v>
      </c>
      <c r="W55" s="85" t="s">
        <v>191</v>
      </c>
      <c r="X55" s="85" t="s">
        <v>5845</v>
      </c>
      <c r="Y55">
        <v>2</v>
      </c>
      <c r="Z55" s="85" t="s">
        <v>179</v>
      </c>
      <c r="AA55" s="85" t="s">
        <v>1</v>
      </c>
      <c r="AB55" s="85" t="s">
        <v>181</v>
      </c>
      <c r="AC55" s="85" t="s">
        <v>179</v>
      </c>
      <c r="AD55" s="85" t="s">
        <v>179</v>
      </c>
      <c r="AE55" s="85" t="s">
        <v>181</v>
      </c>
      <c r="AF55" s="85"/>
      <c r="AG55" s="85" t="s">
        <v>181</v>
      </c>
      <c r="AH55" s="85"/>
      <c r="AI55" s="85" t="s">
        <v>181</v>
      </c>
      <c r="AJ55" s="85"/>
      <c r="AK55" s="85" t="s">
        <v>181</v>
      </c>
      <c r="AL55" s="85"/>
      <c r="AM55" s="85" t="s">
        <v>181</v>
      </c>
      <c r="AN55" s="85"/>
      <c r="AO55" s="85" t="s">
        <v>181</v>
      </c>
      <c r="AP55" s="85"/>
      <c r="AQ55" s="85" t="s">
        <v>179</v>
      </c>
      <c r="AR55" s="85"/>
      <c r="AS55" s="85" t="s">
        <v>179</v>
      </c>
      <c r="AT55" s="85"/>
      <c r="AU55" s="85" t="s">
        <v>179</v>
      </c>
      <c r="AV55" s="85" t="s">
        <v>5846</v>
      </c>
      <c r="AW55" s="85" t="s">
        <v>179</v>
      </c>
      <c r="AX55" s="85" t="s">
        <v>5847</v>
      </c>
      <c r="AY55" s="85" t="s">
        <v>179</v>
      </c>
      <c r="AZ55" s="85" t="s">
        <v>5848</v>
      </c>
      <c r="BA55" s="85" t="s">
        <v>179</v>
      </c>
      <c r="BB55" s="85" t="s">
        <v>5849</v>
      </c>
      <c r="BC55" s="85" t="s">
        <v>179</v>
      </c>
      <c r="BD55" s="85"/>
      <c r="BE55" s="85" t="s">
        <v>179</v>
      </c>
      <c r="BF55" s="85"/>
      <c r="BG55" s="85" t="s">
        <v>179</v>
      </c>
      <c r="BH55" s="85"/>
      <c r="BI55" s="85"/>
      <c r="BJ55" s="85"/>
      <c r="BK55" s="85" t="s">
        <v>179</v>
      </c>
      <c r="BL55" s="85"/>
      <c r="BM55" s="85" t="s">
        <v>179</v>
      </c>
      <c r="BN55" s="85"/>
      <c r="BO55" s="85" t="s">
        <v>179</v>
      </c>
      <c r="BP55" s="85"/>
      <c r="BQ55" s="85" t="s">
        <v>179</v>
      </c>
      <c r="BR55" s="85"/>
      <c r="BS55" s="85" t="s">
        <v>179</v>
      </c>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t="b">
        <v>0</v>
      </c>
    </row>
    <row r="56" spans="1:161" x14ac:dyDescent="0.25">
      <c r="A56">
        <v>2290</v>
      </c>
      <c r="B56" t="s">
        <v>6100</v>
      </c>
      <c r="C56" s="90" t="s">
        <v>753</v>
      </c>
      <c r="D56" s="91" t="s">
        <v>206</v>
      </c>
      <c r="E56">
        <v>0</v>
      </c>
      <c r="F56">
        <v>95</v>
      </c>
      <c r="G56" s="85" t="s">
        <v>187</v>
      </c>
      <c r="H56">
        <v>1</v>
      </c>
      <c r="I56" s="85" t="s">
        <v>213</v>
      </c>
      <c r="J56" s="85" t="s">
        <v>716</v>
      </c>
      <c r="K56" s="85" t="s">
        <v>754</v>
      </c>
      <c r="L56" s="85" t="s">
        <v>753</v>
      </c>
      <c r="M56" s="85" t="s">
        <v>755</v>
      </c>
      <c r="N56" s="85" t="s">
        <v>716</v>
      </c>
      <c r="O56" s="85" t="s">
        <v>717</v>
      </c>
      <c r="P56" s="85" t="s">
        <v>213</v>
      </c>
      <c r="Q56" s="85" t="s">
        <v>206</v>
      </c>
      <c r="R56" s="85"/>
      <c r="S56" s="85"/>
      <c r="T56" s="85" t="s">
        <v>218</v>
      </c>
      <c r="U56" s="97">
        <v>4</v>
      </c>
      <c r="V56" s="85" t="s">
        <v>179</v>
      </c>
      <c r="W56" s="85" t="s">
        <v>191</v>
      </c>
      <c r="X56" s="85" t="s">
        <v>718</v>
      </c>
      <c r="Y56">
        <v>4</v>
      </c>
      <c r="Z56" s="85" t="s">
        <v>179</v>
      </c>
      <c r="AA56" s="85" t="s">
        <v>191</v>
      </c>
      <c r="AB56" s="85" t="s">
        <v>180</v>
      </c>
      <c r="AC56" s="85" t="s">
        <v>179</v>
      </c>
      <c r="AD56" s="85" t="s">
        <v>180</v>
      </c>
      <c r="AE56" s="85" t="s">
        <v>181</v>
      </c>
      <c r="AF56" s="85"/>
      <c r="AG56" s="85" t="s">
        <v>181</v>
      </c>
      <c r="AH56" s="85"/>
      <c r="AI56" s="85" t="s">
        <v>181</v>
      </c>
      <c r="AJ56" s="85"/>
      <c r="AK56" s="85" t="s">
        <v>181</v>
      </c>
      <c r="AL56" s="85"/>
      <c r="AM56" s="85" t="s">
        <v>181</v>
      </c>
      <c r="AN56" s="85"/>
      <c r="AO56" s="85" t="s">
        <v>181</v>
      </c>
      <c r="AP56" s="85"/>
      <c r="AQ56" s="85" t="s">
        <v>179</v>
      </c>
      <c r="AR56" s="85"/>
      <c r="AS56" s="85" t="s">
        <v>179</v>
      </c>
      <c r="AT56" s="85"/>
      <c r="AU56" s="85" t="s">
        <v>179</v>
      </c>
      <c r="AV56" s="85"/>
      <c r="AW56" s="85" t="s">
        <v>179</v>
      </c>
      <c r="AX56" s="85"/>
      <c r="AY56" s="85" t="s">
        <v>179</v>
      </c>
      <c r="AZ56" s="85"/>
      <c r="BA56" s="85" t="s">
        <v>179</v>
      </c>
      <c r="BB56" s="85"/>
      <c r="BC56" s="85" t="s">
        <v>179</v>
      </c>
      <c r="BD56" s="85" t="s">
        <v>756</v>
      </c>
      <c r="BE56" s="85" t="s">
        <v>179</v>
      </c>
      <c r="BF56" s="85"/>
      <c r="BG56" s="85" t="s">
        <v>179</v>
      </c>
      <c r="BH56" s="85"/>
      <c r="BI56" s="85" t="s">
        <v>179</v>
      </c>
      <c r="BJ56" s="85" t="s">
        <v>757</v>
      </c>
      <c r="BK56" s="85" t="s">
        <v>179</v>
      </c>
      <c r="BL56" s="85"/>
      <c r="BM56" s="85" t="s">
        <v>179</v>
      </c>
      <c r="BN56" s="85"/>
      <c r="BO56" s="85" t="s">
        <v>179</v>
      </c>
      <c r="BP56" s="85"/>
      <c r="BQ56" s="85" t="s">
        <v>179</v>
      </c>
      <c r="BR56" s="85"/>
      <c r="BS56" s="85" t="s">
        <v>179</v>
      </c>
      <c r="BT56" s="85"/>
      <c r="BU56" s="85" t="s">
        <v>179</v>
      </c>
      <c r="BV56" s="85"/>
      <c r="BW56" s="85" t="s">
        <v>179</v>
      </c>
      <c r="BX56" s="85"/>
      <c r="BY56" s="85" t="s">
        <v>179</v>
      </c>
      <c r="BZ56" s="85"/>
      <c r="CA56" s="85" t="s">
        <v>179</v>
      </c>
      <c r="CB56" s="85"/>
      <c r="CC56" s="85" t="s">
        <v>179</v>
      </c>
      <c r="CD56" s="85"/>
      <c r="CE56" s="85" t="s">
        <v>181</v>
      </c>
      <c r="CF56" s="85"/>
      <c r="CG56" s="85" t="s">
        <v>181</v>
      </c>
      <c r="CH56" s="85"/>
      <c r="CI56" s="85" t="s">
        <v>181</v>
      </c>
      <c r="CJ56" s="85"/>
      <c r="CK56" s="85" t="s">
        <v>179</v>
      </c>
      <c r="CL56" s="85" t="s">
        <v>758</v>
      </c>
      <c r="CM56" s="85" t="s">
        <v>179</v>
      </c>
      <c r="CN56" s="85"/>
      <c r="CO56" s="85" t="s">
        <v>179</v>
      </c>
      <c r="CP56" s="85"/>
      <c r="CQ56" s="85" t="s">
        <v>179</v>
      </c>
      <c r="CR56" s="85"/>
      <c r="CS56" s="85" t="s">
        <v>179</v>
      </c>
      <c r="CT56" s="85"/>
      <c r="CU56" s="85" t="s">
        <v>179</v>
      </c>
      <c r="CV56" s="85"/>
      <c r="CW56" s="85" t="s">
        <v>179</v>
      </c>
      <c r="CX56" s="85"/>
      <c r="CY56" s="85" t="s">
        <v>179</v>
      </c>
      <c r="CZ56" s="85" t="s">
        <v>759</v>
      </c>
      <c r="DA56" s="85" t="s">
        <v>179</v>
      </c>
      <c r="DB56" s="85"/>
      <c r="DC56" s="85" t="s">
        <v>179</v>
      </c>
      <c r="DD56" s="85"/>
      <c r="DE56" s="85" t="s">
        <v>179</v>
      </c>
      <c r="DF56" s="85"/>
      <c r="DG56" s="85" t="s">
        <v>179</v>
      </c>
      <c r="DH56" s="85"/>
      <c r="DI56" s="85" t="s">
        <v>179</v>
      </c>
      <c r="DJ56" s="85" t="s">
        <v>760</v>
      </c>
      <c r="DK56" s="85" t="s">
        <v>179</v>
      </c>
      <c r="DL56" s="85"/>
      <c r="DM56" s="85" t="s">
        <v>179</v>
      </c>
      <c r="DN56" s="85"/>
      <c r="DO56" s="85" t="s">
        <v>179</v>
      </c>
      <c r="DP56" s="85"/>
      <c r="DQ56" s="85" t="s">
        <v>179</v>
      </c>
      <c r="DR56" s="85" t="s">
        <v>761</v>
      </c>
      <c r="DS56" s="85" t="s">
        <v>179</v>
      </c>
      <c r="DT56" s="85"/>
      <c r="DU56" s="85" t="s">
        <v>179</v>
      </c>
      <c r="DV56" s="85"/>
      <c r="DW56" s="85" t="s">
        <v>179</v>
      </c>
      <c r="DX56" s="85"/>
      <c r="DY56" s="85" t="s">
        <v>179</v>
      </c>
      <c r="DZ56" s="85"/>
      <c r="EA56" s="85" t="s">
        <v>179</v>
      </c>
      <c r="EB56" s="85"/>
      <c r="EC56" s="85" t="s">
        <v>179</v>
      </c>
      <c r="ED56" s="85" t="s">
        <v>762</v>
      </c>
      <c r="EE56" s="85" t="s">
        <v>179</v>
      </c>
      <c r="EF56" s="85"/>
      <c r="EG56" s="85" t="s">
        <v>179</v>
      </c>
      <c r="EH56" s="85"/>
      <c r="EI56" s="85" t="s">
        <v>179</v>
      </c>
      <c r="EJ56" s="85"/>
      <c r="EK56" s="85" t="s">
        <v>179</v>
      </c>
      <c r="EL56" s="85"/>
      <c r="EM56" s="85" t="s">
        <v>179</v>
      </c>
      <c r="EN56" s="85" t="s">
        <v>763</v>
      </c>
      <c r="EO56" s="85" t="s">
        <v>179</v>
      </c>
      <c r="EP56" s="85"/>
      <c r="EQ56" s="85" t="s">
        <v>179</v>
      </c>
      <c r="ER56" s="85"/>
      <c r="ES56" s="85" t="s">
        <v>179</v>
      </c>
      <c r="ET56" s="85" t="s">
        <v>727</v>
      </c>
      <c r="EU56" s="85" t="s">
        <v>179</v>
      </c>
      <c r="EV56" s="85"/>
      <c r="EW56" s="85" t="s">
        <v>179</v>
      </c>
      <c r="EX56" s="85"/>
      <c r="EY56" s="85" t="s">
        <v>179</v>
      </c>
      <c r="EZ56" s="85" t="s">
        <v>764</v>
      </c>
      <c r="FA56" s="85" t="s">
        <v>181</v>
      </c>
      <c r="FB56" s="85"/>
      <c r="FC56" s="85" t="s">
        <v>181</v>
      </c>
      <c r="FD56" s="85" t="s">
        <v>182</v>
      </c>
      <c r="FE56" t="b">
        <v>0</v>
      </c>
    </row>
    <row r="57" spans="1:161" x14ac:dyDescent="0.25">
      <c r="A57">
        <v>2291</v>
      </c>
      <c r="B57" t="s">
        <v>6084</v>
      </c>
      <c r="C57" s="90" t="s">
        <v>765</v>
      </c>
      <c r="D57" s="91" t="s">
        <v>206</v>
      </c>
      <c r="E57">
        <v>0</v>
      </c>
      <c r="F57">
        <v>98</v>
      </c>
      <c r="G57" s="85" t="s">
        <v>177</v>
      </c>
      <c r="H57">
        <v>1</v>
      </c>
      <c r="I57" s="85" t="s">
        <v>213</v>
      </c>
      <c r="J57" s="85" t="s">
        <v>431</v>
      </c>
      <c r="K57" s="85" t="s">
        <v>432</v>
      </c>
      <c r="L57" s="85" t="s">
        <v>765</v>
      </c>
      <c r="M57" s="85" t="s">
        <v>766</v>
      </c>
      <c r="N57" s="85" t="s">
        <v>434</v>
      </c>
      <c r="O57" s="85" t="s">
        <v>694</v>
      </c>
      <c r="P57" s="85" t="s">
        <v>213</v>
      </c>
      <c r="Q57" s="85" t="s">
        <v>206</v>
      </c>
      <c r="R57" s="85" t="s">
        <v>251</v>
      </c>
      <c r="S57" s="85"/>
      <c r="T57" s="85" t="s">
        <v>218</v>
      </c>
      <c r="U57" s="97">
        <v>0</v>
      </c>
      <c r="V57" s="85" t="s">
        <v>181</v>
      </c>
      <c r="W57" s="85" t="s">
        <v>1</v>
      </c>
      <c r="X57" s="85" t="s">
        <v>767</v>
      </c>
      <c r="Y57">
        <v>0</v>
      </c>
      <c r="Z57" s="85" t="s">
        <v>181</v>
      </c>
      <c r="AA57" s="85" t="s">
        <v>1</v>
      </c>
      <c r="AB57" s="85" t="s">
        <v>180</v>
      </c>
      <c r="AC57" s="85" t="s">
        <v>181</v>
      </c>
      <c r="AD57" s="85" t="s">
        <v>180</v>
      </c>
      <c r="AE57" s="85" t="s">
        <v>181</v>
      </c>
      <c r="AF57" s="85" t="s">
        <v>194</v>
      </c>
      <c r="AG57" s="85" t="s">
        <v>181</v>
      </c>
      <c r="AH57" s="85" t="s">
        <v>194</v>
      </c>
      <c r="AI57" s="85" t="s">
        <v>179</v>
      </c>
      <c r="AJ57" s="85" t="s">
        <v>768</v>
      </c>
      <c r="AK57" s="85" t="s">
        <v>181</v>
      </c>
      <c r="AL57" s="85" t="s">
        <v>195</v>
      </c>
      <c r="AM57" s="85" t="s">
        <v>179</v>
      </c>
      <c r="AN57" s="85" t="s">
        <v>769</v>
      </c>
      <c r="AO57" s="85" t="s">
        <v>179</v>
      </c>
      <c r="AP57" s="85" t="s">
        <v>439</v>
      </c>
      <c r="AQ57" s="85" t="s">
        <v>179</v>
      </c>
      <c r="AR57" s="85" t="s">
        <v>770</v>
      </c>
      <c r="AS57" s="85" t="s">
        <v>179</v>
      </c>
      <c r="AT57" s="85"/>
      <c r="AU57" s="85" t="s">
        <v>265</v>
      </c>
      <c r="AV57" s="85" t="s">
        <v>771</v>
      </c>
      <c r="AW57" s="85" t="s">
        <v>179</v>
      </c>
      <c r="AX57" s="85"/>
      <c r="AY57" s="85" t="s">
        <v>179</v>
      </c>
      <c r="AZ57" s="85"/>
      <c r="BA57" s="85" t="s">
        <v>179</v>
      </c>
      <c r="BB57" s="85" t="s">
        <v>442</v>
      </c>
      <c r="BC57" s="85" t="s">
        <v>203</v>
      </c>
      <c r="BD57" s="85" t="s">
        <v>565</v>
      </c>
      <c r="BE57" s="85" t="s">
        <v>179</v>
      </c>
      <c r="BF57" s="85" t="s">
        <v>772</v>
      </c>
      <c r="BG57" s="85" t="s">
        <v>179</v>
      </c>
      <c r="BH57" s="85"/>
      <c r="BI57" s="85" t="s">
        <v>179</v>
      </c>
      <c r="BJ57" s="85" t="s">
        <v>773</v>
      </c>
      <c r="BK57" s="85" t="s">
        <v>179</v>
      </c>
      <c r="BL57" s="85" t="s">
        <v>774</v>
      </c>
      <c r="BM57" s="85" t="s">
        <v>179</v>
      </c>
      <c r="BN57" s="85" t="s">
        <v>446</v>
      </c>
      <c r="BO57" s="85" t="s">
        <v>179</v>
      </c>
      <c r="BP57" s="85" t="s">
        <v>775</v>
      </c>
      <c r="BQ57" s="85" t="s">
        <v>179</v>
      </c>
      <c r="BR57" s="85" t="s">
        <v>776</v>
      </c>
      <c r="BS57" s="85" t="s">
        <v>179</v>
      </c>
      <c r="BT57" s="85"/>
      <c r="BU57" s="85" t="s">
        <v>179</v>
      </c>
      <c r="BV57" s="85" t="s">
        <v>449</v>
      </c>
      <c r="BW57" s="85" t="s">
        <v>179</v>
      </c>
      <c r="BX57" s="85" t="s">
        <v>777</v>
      </c>
      <c r="BY57" s="85" t="s">
        <v>179</v>
      </c>
      <c r="BZ57" s="85" t="s">
        <v>451</v>
      </c>
      <c r="CA57" s="85" t="s">
        <v>179</v>
      </c>
      <c r="CB57" s="85" t="s">
        <v>452</v>
      </c>
      <c r="CC57" s="85" t="s">
        <v>179</v>
      </c>
      <c r="CD57" s="85"/>
      <c r="CE57" s="85" t="s">
        <v>181</v>
      </c>
      <c r="CF57" s="85" t="s">
        <v>454</v>
      </c>
      <c r="CG57" s="85" t="s">
        <v>199</v>
      </c>
      <c r="CH57" s="85" t="s">
        <v>455</v>
      </c>
      <c r="CI57" s="85" t="s">
        <v>181</v>
      </c>
      <c r="CJ57" s="85"/>
      <c r="CK57" s="85" t="s">
        <v>203</v>
      </c>
      <c r="CL57" s="85" t="s">
        <v>456</v>
      </c>
      <c r="CM57" s="85" t="s">
        <v>179</v>
      </c>
      <c r="CN57" s="85"/>
      <c r="CO57" s="85" t="s">
        <v>179</v>
      </c>
      <c r="CP57" s="85"/>
      <c r="CQ57" s="85" t="s">
        <v>179</v>
      </c>
      <c r="CR57" s="85"/>
      <c r="CS57" s="85" t="s">
        <v>179</v>
      </c>
      <c r="CT57" s="85"/>
      <c r="CU57" s="85" t="s">
        <v>179</v>
      </c>
      <c r="CV57" s="85" t="s">
        <v>457</v>
      </c>
      <c r="CW57" s="85" t="s">
        <v>179</v>
      </c>
      <c r="CX57" s="85"/>
      <c r="CY57" s="85" t="s">
        <v>179</v>
      </c>
      <c r="CZ57" s="85" t="s">
        <v>458</v>
      </c>
      <c r="DA57" s="85" t="s">
        <v>179</v>
      </c>
      <c r="DB57" s="85"/>
      <c r="DC57" s="85" t="s">
        <v>179</v>
      </c>
      <c r="DD57" s="85"/>
      <c r="DE57" s="85" t="s">
        <v>179</v>
      </c>
      <c r="DF57" s="85"/>
      <c r="DG57" s="85" t="s">
        <v>179</v>
      </c>
      <c r="DH57" s="85"/>
      <c r="DI57" s="85" t="s">
        <v>179</v>
      </c>
      <c r="DJ57" s="85" t="s">
        <v>778</v>
      </c>
      <c r="DK57" s="85" t="s">
        <v>179</v>
      </c>
      <c r="DL57" s="85"/>
      <c r="DM57" s="85" t="s">
        <v>179</v>
      </c>
      <c r="DN57" s="85"/>
      <c r="DO57" s="85" t="s">
        <v>179</v>
      </c>
      <c r="DP57" s="85"/>
      <c r="DQ57" s="85" t="s">
        <v>179</v>
      </c>
      <c r="DR57" s="85" t="s">
        <v>460</v>
      </c>
      <c r="DS57" s="85" t="s">
        <v>179</v>
      </c>
      <c r="DT57" s="85"/>
      <c r="DU57" s="85" t="s">
        <v>179</v>
      </c>
      <c r="DV57" s="85"/>
      <c r="DW57" s="85" t="s">
        <v>179</v>
      </c>
      <c r="DX57" s="85" t="s">
        <v>461</v>
      </c>
      <c r="DY57" s="85" t="s">
        <v>181</v>
      </c>
      <c r="DZ57" s="85" t="s">
        <v>462</v>
      </c>
      <c r="EA57" s="85" t="s">
        <v>179</v>
      </c>
      <c r="EB57" s="85"/>
      <c r="EC57" s="85" t="s">
        <v>203</v>
      </c>
      <c r="ED57" s="85" t="s">
        <v>463</v>
      </c>
      <c r="EE57" s="85" t="s">
        <v>179</v>
      </c>
      <c r="EF57" s="85"/>
      <c r="EG57" s="85" t="s">
        <v>179</v>
      </c>
      <c r="EH57" s="85" t="s">
        <v>465</v>
      </c>
      <c r="EI57" s="85" t="s">
        <v>179</v>
      </c>
      <c r="EJ57" s="85" t="s">
        <v>466</v>
      </c>
      <c r="EK57" s="85" t="s">
        <v>179</v>
      </c>
      <c r="EL57" s="85" t="s">
        <v>467</v>
      </c>
      <c r="EM57" s="85" t="s">
        <v>179</v>
      </c>
      <c r="EN57" s="85" t="s">
        <v>468</v>
      </c>
      <c r="EO57" s="85" t="s">
        <v>181</v>
      </c>
      <c r="EP57" s="85" t="s">
        <v>779</v>
      </c>
      <c r="EQ57" s="85" t="s">
        <v>179</v>
      </c>
      <c r="ER57" s="85" t="s">
        <v>470</v>
      </c>
      <c r="ES57" s="85" t="s">
        <v>203</v>
      </c>
      <c r="ET57" s="85" t="s">
        <v>471</v>
      </c>
      <c r="EU57" s="85" t="s">
        <v>179</v>
      </c>
      <c r="EV57" s="85"/>
      <c r="EW57" s="85" t="s">
        <v>179</v>
      </c>
      <c r="EX57" s="85"/>
      <c r="EY57" s="85" t="s">
        <v>179</v>
      </c>
      <c r="EZ57" s="85" t="s">
        <v>472</v>
      </c>
      <c r="FA57" s="85" t="s">
        <v>179</v>
      </c>
      <c r="FB57" s="85" t="s">
        <v>195</v>
      </c>
      <c r="FC57" s="85" t="s">
        <v>179</v>
      </c>
      <c r="FD57" s="85" t="s">
        <v>182</v>
      </c>
      <c r="FE57" t="b">
        <v>1</v>
      </c>
    </row>
    <row r="58" spans="1:161" x14ac:dyDescent="0.25">
      <c r="A58">
        <v>2292</v>
      </c>
      <c r="B58" t="s">
        <v>6083</v>
      </c>
      <c r="C58" s="90" t="s">
        <v>780</v>
      </c>
      <c r="D58" s="91" t="s">
        <v>206</v>
      </c>
      <c r="E58">
        <v>0</v>
      </c>
      <c r="F58">
        <v>95</v>
      </c>
      <c r="G58" s="85" t="s">
        <v>187</v>
      </c>
      <c r="H58">
        <v>1</v>
      </c>
      <c r="I58" s="85" t="s">
        <v>213</v>
      </c>
      <c r="J58" s="85" t="s">
        <v>5796</v>
      </c>
      <c r="K58" s="85" t="s">
        <v>5850</v>
      </c>
      <c r="L58" s="85" t="s">
        <v>780</v>
      </c>
      <c r="M58" s="85" t="s">
        <v>5851</v>
      </c>
      <c r="N58" s="85" t="s">
        <v>5796</v>
      </c>
      <c r="O58" s="85" t="s">
        <v>5799</v>
      </c>
      <c r="P58" s="85" t="s">
        <v>213</v>
      </c>
      <c r="Q58" s="85" t="s">
        <v>206</v>
      </c>
      <c r="R58" s="85"/>
      <c r="S58" s="85"/>
      <c r="T58" s="85" t="s">
        <v>218</v>
      </c>
      <c r="U58" s="97">
        <v>2</v>
      </c>
      <c r="V58" s="85" t="s">
        <v>179</v>
      </c>
      <c r="W58" s="85" t="s">
        <v>186</v>
      </c>
      <c r="X58" s="85" t="s">
        <v>501</v>
      </c>
      <c r="Y58">
        <v>2</v>
      </c>
      <c r="Z58" s="85" t="s">
        <v>179</v>
      </c>
      <c r="AA58" s="85" t="s">
        <v>186</v>
      </c>
      <c r="AB58" s="85" t="s">
        <v>180</v>
      </c>
      <c r="AC58" s="85" t="s">
        <v>179</v>
      </c>
      <c r="AD58" s="85" t="s">
        <v>179</v>
      </c>
      <c r="AE58" s="85" t="s">
        <v>181</v>
      </c>
      <c r="AF58" s="85"/>
      <c r="AG58" s="85" t="s">
        <v>181</v>
      </c>
      <c r="AH58" s="85"/>
      <c r="AI58" s="85" t="s">
        <v>181</v>
      </c>
      <c r="AJ58" s="85"/>
      <c r="AK58" s="85" t="s">
        <v>181</v>
      </c>
      <c r="AL58" s="85"/>
      <c r="AM58" s="85" t="s">
        <v>181</v>
      </c>
      <c r="AN58" s="85"/>
      <c r="AO58" s="85" t="s">
        <v>181</v>
      </c>
      <c r="AP58" s="85"/>
      <c r="AQ58" s="85" t="s">
        <v>179</v>
      </c>
      <c r="AR58" s="85"/>
      <c r="AS58" s="85" t="s">
        <v>179</v>
      </c>
      <c r="AT58" s="85"/>
      <c r="AU58" s="85" t="s">
        <v>179</v>
      </c>
      <c r="AV58" s="85"/>
      <c r="AW58" s="85" t="s">
        <v>179</v>
      </c>
      <c r="AX58" s="85"/>
      <c r="AY58" s="85" t="s">
        <v>179</v>
      </c>
      <c r="AZ58" s="85"/>
      <c r="BA58" s="85" t="s">
        <v>179</v>
      </c>
      <c r="BB58" s="85"/>
      <c r="BC58" s="85" t="s">
        <v>179</v>
      </c>
      <c r="BD58" s="85" t="s">
        <v>5800</v>
      </c>
      <c r="BE58" s="85" t="s">
        <v>179</v>
      </c>
      <c r="BF58" s="85"/>
      <c r="BG58" s="85" t="s">
        <v>179</v>
      </c>
      <c r="BH58" s="85"/>
      <c r="BI58" s="85" t="s">
        <v>179</v>
      </c>
      <c r="BJ58" s="85" t="s">
        <v>5800</v>
      </c>
      <c r="BK58" s="85" t="s">
        <v>179</v>
      </c>
      <c r="BL58" s="85"/>
      <c r="BM58" s="85" t="s">
        <v>179</v>
      </c>
      <c r="BN58" s="85"/>
      <c r="BO58" s="85" t="s">
        <v>179</v>
      </c>
      <c r="BP58" s="85"/>
      <c r="BQ58" s="85" t="s">
        <v>179</v>
      </c>
      <c r="BR58" s="85"/>
      <c r="BS58" s="85" t="s">
        <v>179</v>
      </c>
      <c r="BT58" s="85"/>
      <c r="BU58" s="85" t="s">
        <v>179</v>
      </c>
      <c r="BV58" s="85"/>
      <c r="BW58" s="85" t="s">
        <v>179</v>
      </c>
      <c r="BX58" s="85"/>
      <c r="BY58" s="85" t="s">
        <v>179</v>
      </c>
      <c r="BZ58" s="85"/>
      <c r="CA58" s="85" t="s">
        <v>179</v>
      </c>
      <c r="CB58" s="85"/>
      <c r="CC58" s="85" t="s">
        <v>179</v>
      </c>
      <c r="CD58" s="85"/>
      <c r="CE58" s="85" t="s">
        <v>181</v>
      </c>
      <c r="CF58" s="85"/>
      <c r="CG58" s="85" t="s">
        <v>181</v>
      </c>
      <c r="CH58" s="85"/>
      <c r="CI58" s="85" t="s">
        <v>181</v>
      </c>
      <c r="CJ58" s="85"/>
      <c r="CK58" s="85" t="s">
        <v>179</v>
      </c>
      <c r="CL58" s="85" t="s">
        <v>5800</v>
      </c>
      <c r="CM58" s="85" t="s">
        <v>179</v>
      </c>
      <c r="CN58" s="85"/>
      <c r="CO58" s="85" t="s">
        <v>179</v>
      </c>
      <c r="CP58" s="85"/>
      <c r="CQ58" s="85" t="s">
        <v>179</v>
      </c>
      <c r="CR58" s="85"/>
      <c r="CS58" s="85" t="s">
        <v>179</v>
      </c>
      <c r="CT58" s="85"/>
      <c r="CU58" s="85" t="s">
        <v>179</v>
      </c>
      <c r="CV58" s="85"/>
      <c r="CW58" s="85" t="s">
        <v>179</v>
      </c>
      <c r="CX58" s="85"/>
      <c r="CY58" s="85" t="s">
        <v>179</v>
      </c>
      <c r="CZ58" s="85" t="s">
        <v>5800</v>
      </c>
      <c r="DA58" s="85" t="s">
        <v>179</v>
      </c>
      <c r="DB58" s="85"/>
      <c r="DC58" s="85" t="s">
        <v>179</v>
      </c>
      <c r="DD58" s="85"/>
      <c r="DE58" s="85" t="s">
        <v>179</v>
      </c>
      <c r="DF58" s="85"/>
      <c r="DG58" s="85" t="s">
        <v>179</v>
      </c>
      <c r="DH58" s="85"/>
      <c r="DI58" s="85" t="s">
        <v>179</v>
      </c>
      <c r="DJ58" s="85" t="s">
        <v>5800</v>
      </c>
      <c r="DK58" s="85" t="s">
        <v>179</v>
      </c>
      <c r="DL58" s="85"/>
      <c r="DM58" s="85" t="s">
        <v>179</v>
      </c>
      <c r="DN58" s="85"/>
      <c r="DO58" s="85" t="s">
        <v>179</v>
      </c>
      <c r="DP58" s="85"/>
      <c r="DQ58" s="85" t="s">
        <v>179</v>
      </c>
      <c r="DR58" s="85" t="s">
        <v>5800</v>
      </c>
      <c r="DS58" s="85" t="s">
        <v>179</v>
      </c>
      <c r="DT58" s="85"/>
      <c r="DU58" s="85" t="s">
        <v>179</v>
      </c>
      <c r="DV58" s="85"/>
      <c r="DW58" s="85" t="s">
        <v>179</v>
      </c>
      <c r="DX58" s="85"/>
      <c r="DY58" s="85" t="s">
        <v>179</v>
      </c>
      <c r="DZ58" s="85"/>
      <c r="EA58" s="85" t="s">
        <v>179</v>
      </c>
      <c r="EB58" s="85"/>
      <c r="EC58" s="85" t="s">
        <v>179</v>
      </c>
      <c r="ED58" s="85" t="s">
        <v>5800</v>
      </c>
      <c r="EE58" s="85" t="s">
        <v>179</v>
      </c>
      <c r="EF58" s="85"/>
      <c r="EG58" s="85" t="s">
        <v>179</v>
      </c>
      <c r="EH58" s="85"/>
      <c r="EI58" s="85" t="s">
        <v>179</v>
      </c>
      <c r="EJ58" s="85"/>
      <c r="EK58" s="85" t="s">
        <v>179</v>
      </c>
      <c r="EL58" s="85"/>
      <c r="EM58" s="85" t="s">
        <v>179</v>
      </c>
      <c r="EN58" s="85" t="s">
        <v>5800</v>
      </c>
      <c r="EO58" s="85" t="s">
        <v>179</v>
      </c>
      <c r="EP58" s="85"/>
      <c r="EQ58" s="85" t="s">
        <v>179</v>
      </c>
      <c r="ER58" s="85"/>
      <c r="ES58" s="85" t="s">
        <v>179</v>
      </c>
      <c r="ET58" s="85" t="s">
        <v>5800</v>
      </c>
      <c r="EU58" s="85" t="s">
        <v>179</v>
      </c>
      <c r="EV58" s="85"/>
      <c r="EW58" s="85" t="s">
        <v>179</v>
      </c>
      <c r="EX58" s="85"/>
      <c r="EY58" s="85" t="s">
        <v>179</v>
      </c>
      <c r="EZ58" s="85" t="s">
        <v>5800</v>
      </c>
      <c r="FA58" s="85" t="s">
        <v>181</v>
      </c>
      <c r="FB58" s="85"/>
      <c r="FC58" s="85" t="s">
        <v>179</v>
      </c>
      <c r="FD58" s="85" t="s">
        <v>182</v>
      </c>
      <c r="FE58" t="b">
        <v>0</v>
      </c>
    </row>
    <row r="59" spans="1:161" x14ac:dyDescent="0.25">
      <c r="B59" t="s">
        <v>6087</v>
      </c>
      <c r="C59" s="90" t="s">
        <v>6433</v>
      </c>
      <c r="D59" s="91" t="s">
        <v>206</v>
      </c>
      <c r="G59" s="85" t="s">
        <v>6126</v>
      </c>
      <c r="I59" s="85" t="s">
        <v>213</v>
      </c>
      <c r="J59" s="85"/>
      <c r="K59" s="85" t="s">
        <v>6434</v>
      </c>
      <c r="L59" s="85" t="s">
        <v>6314</v>
      </c>
      <c r="M59" s="85" t="s">
        <v>6435</v>
      </c>
      <c r="N59" s="85"/>
      <c r="O59" s="85" t="s">
        <v>6436</v>
      </c>
      <c r="P59" s="85" t="s">
        <v>213</v>
      </c>
      <c r="Q59" s="85"/>
      <c r="R59" s="85"/>
      <c r="S59" s="85"/>
      <c r="T59" s="85"/>
      <c r="V59" s="85"/>
      <c r="W59" s="85"/>
      <c r="X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row>
    <row r="60" spans="1:161" x14ac:dyDescent="0.25">
      <c r="A60">
        <v>2294</v>
      </c>
      <c r="B60" t="s">
        <v>6101</v>
      </c>
      <c r="C60" s="90" t="s">
        <v>781</v>
      </c>
      <c r="D60" s="91" t="s">
        <v>206</v>
      </c>
      <c r="E60">
        <v>0</v>
      </c>
      <c r="F60">
        <v>94</v>
      </c>
      <c r="G60" s="85" t="s">
        <v>187</v>
      </c>
      <c r="H60">
        <v>1</v>
      </c>
      <c r="I60" s="85" t="s">
        <v>213</v>
      </c>
      <c r="J60" s="85" t="s">
        <v>782</v>
      </c>
      <c r="K60" s="85" t="s">
        <v>783</v>
      </c>
      <c r="L60" s="85" t="s">
        <v>781</v>
      </c>
      <c r="M60" s="85" t="s">
        <v>784</v>
      </c>
      <c r="N60" s="85" t="s">
        <v>785</v>
      </c>
      <c r="O60" s="85" t="s">
        <v>786</v>
      </c>
      <c r="P60" s="85" t="s">
        <v>213</v>
      </c>
      <c r="Q60" s="85" t="s">
        <v>206</v>
      </c>
      <c r="R60" s="85" t="s">
        <v>787</v>
      </c>
      <c r="S60" s="85"/>
      <c r="T60" s="85" t="s">
        <v>218</v>
      </c>
      <c r="U60" s="97">
        <v>6</v>
      </c>
      <c r="V60" s="85" t="s">
        <v>179</v>
      </c>
      <c r="W60" s="85" t="s">
        <v>191</v>
      </c>
      <c r="X60" s="85" t="s">
        <v>505</v>
      </c>
      <c r="Y60">
        <v>4</v>
      </c>
      <c r="Z60" s="85" t="s">
        <v>181</v>
      </c>
      <c r="AA60" s="85"/>
      <c r="AB60" s="85" t="s">
        <v>181</v>
      </c>
      <c r="AC60" s="85" t="s">
        <v>179</v>
      </c>
      <c r="AD60" s="85" t="s">
        <v>179</v>
      </c>
      <c r="AE60" s="85" t="s">
        <v>181</v>
      </c>
      <c r="AF60" s="85"/>
      <c r="AG60" s="85" t="s">
        <v>181</v>
      </c>
      <c r="AH60" s="85"/>
      <c r="AI60" s="85" t="s">
        <v>181</v>
      </c>
      <c r="AJ60" s="85"/>
      <c r="AK60" s="85" t="s">
        <v>181</v>
      </c>
      <c r="AL60" s="85"/>
      <c r="AM60" s="85" t="s">
        <v>181</v>
      </c>
      <c r="AN60" s="85"/>
      <c r="AO60" s="85" t="s">
        <v>181</v>
      </c>
      <c r="AP60" s="85"/>
      <c r="AQ60" s="85" t="s">
        <v>179</v>
      </c>
      <c r="AR60" s="85" t="s">
        <v>788</v>
      </c>
      <c r="AS60" s="85" t="s">
        <v>179</v>
      </c>
      <c r="AT60" s="85"/>
      <c r="AU60" s="85" t="s">
        <v>179</v>
      </c>
      <c r="AV60" s="85"/>
      <c r="AW60" s="85" t="s">
        <v>179</v>
      </c>
      <c r="AX60" s="85"/>
      <c r="AY60" s="85" t="s">
        <v>179</v>
      </c>
      <c r="AZ60" s="85"/>
      <c r="BA60" s="85" t="s">
        <v>179</v>
      </c>
      <c r="BB60" s="85"/>
      <c r="BC60" s="85" t="s">
        <v>179</v>
      </c>
      <c r="BD60" s="85" t="s">
        <v>789</v>
      </c>
      <c r="BE60" s="85" t="s">
        <v>179</v>
      </c>
      <c r="BF60" s="85"/>
      <c r="BG60" s="85" t="s">
        <v>179</v>
      </c>
      <c r="BH60" s="85"/>
      <c r="BI60" s="85" t="s">
        <v>179</v>
      </c>
      <c r="BJ60" s="85" t="s">
        <v>790</v>
      </c>
      <c r="BK60" s="85" t="s">
        <v>179</v>
      </c>
      <c r="BL60" s="85"/>
      <c r="BM60" s="85" t="s">
        <v>179</v>
      </c>
      <c r="BN60" s="85"/>
      <c r="BO60" s="85" t="s">
        <v>179</v>
      </c>
      <c r="BP60" s="85"/>
      <c r="BQ60" s="85" t="s">
        <v>179</v>
      </c>
      <c r="BR60" s="85"/>
      <c r="BS60" s="85" t="s">
        <v>179</v>
      </c>
      <c r="BT60" s="85"/>
      <c r="BU60" s="85" t="s">
        <v>179</v>
      </c>
      <c r="BV60" s="85"/>
      <c r="BW60" s="85" t="s">
        <v>179</v>
      </c>
      <c r="BX60" s="85"/>
      <c r="BY60" s="85" t="s">
        <v>179</v>
      </c>
      <c r="BZ60" s="85"/>
      <c r="CA60" s="85" t="s">
        <v>179</v>
      </c>
      <c r="CB60" s="85"/>
      <c r="CC60" s="85" t="s">
        <v>179</v>
      </c>
      <c r="CD60" s="85"/>
      <c r="CE60" s="85" t="s">
        <v>179</v>
      </c>
      <c r="CF60" s="85"/>
      <c r="CG60" s="85" t="s">
        <v>181</v>
      </c>
      <c r="CH60" s="85"/>
      <c r="CI60" s="85" t="s">
        <v>181</v>
      </c>
      <c r="CJ60" s="85"/>
      <c r="CK60" s="85" t="s">
        <v>179</v>
      </c>
      <c r="CL60" s="85" t="s">
        <v>791</v>
      </c>
      <c r="CM60" s="85" t="s">
        <v>179</v>
      </c>
      <c r="CN60" s="85"/>
      <c r="CO60" s="85" t="s">
        <v>179</v>
      </c>
      <c r="CP60" s="85"/>
      <c r="CQ60" s="85" t="s">
        <v>179</v>
      </c>
      <c r="CR60" s="85"/>
      <c r="CS60" s="85" t="s">
        <v>179</v>
      </c>
      <c r="CT60" s="85"/>
      <c r="CU60" s="85" t="s">
        <v>179</v>
      </c>
      <c r="CV60" s="85"/>
      <c r="CW60" s="85" t="s">
        <v>179</v>
      </c>
      <c r="CX60" s="85"/>
      <c r="CY60" s="85" t="s">
        <v>179</v>
      </c>
      <c r="CZ60" s="85" t="s">
        <v>792</v>
      </c>
      <c r="DA60" s="85" t="s">
        <v>179</v>
      </c>
      <c r="DB60" s="85"/>
      <c r="DC60" s="85" t="s">
        <v>179</v>
      </c>
      <c r="DD60" s="85"/>
      <c r="DE60" s="85" t="s">
        <v>179</v>
      </c>
      <c r="DF60" s="85"/>
      <c r="DG60" s="85" t="s">
        <v>179</v>
      </c>
      <c r="DH60" s="85"/>
      <c r="DI60" s="85" t="s">
        <v>179</v>
      </c>
      <c r="DJ60" s="85" t="s">
        <v>793</v>
      </c>
      <c r="DK60" s="85" t="s">
        <v>179</v>
      </c>
      <c r="DL60" s="85"/>
      <c r="DM60" s="85" t="s">
        <v>179</v>
      </c>
      <c r="DN60" s="85"/>
      <c r="DO60" s="85" t="s">
        <v>179</v>
      </c>
      <c r="DP60" s="85"/>
      <c r="DQ60" s="85" t="s">
        <v>179</v>
      </c>
      <c r="DR60" s="85" t="s">
        <v>793</v>
      </c>
      <c r="DS60" s="85" t="s">
        <v>179</v>
      </c>
      <c r="DT60" s="85"/>
      <c r="DU60" s="85" t="s">
        <v>179</v>
      </c>
      <c r="DV60" s="85"/>
      <c r="DW60" s="85" t="s">
        <v>179</v>
      </c>
      <c r="DX60" s="85"/>
      <c r="DY60" s="85" t="s">
        <v>179</v>
      </c>
      <c r="DZ60" s="85"/>
      <c r="EA60" s="85" t="s">
        <v>179</v>
      </c>
      <c r="EB60" s="85"/>
      <c r="EC60" s="85" t="s">
        <v>179</v>
      </c>
      <c r="ED60" s="85" t="s">
        <v>793</v>
      </c>
      <c r="EE60" s="85" t="s">
        <v>179</v>
      </c>
      <c r="EF60" s="85"/>
      <c r="EG60" s="85" t="s">
        <v>179</v>
      </c>
      <c r="EH60" s="85"/>
      <c r="EI60" s="85" t="s">
        <v>179</v>
      </c>
      <c r="EJ60" s="85"/>
      <c r="EK60" s="85" t="s">
        <v>179</v>
      </c>
      <c r="EL60" s="85"/>
      <c r="EM60" s="85" t="s">
        <v>179</v>
      </c>
      <c r="EN60" s="85" t="s">
        <v>793</v>
      </c>
      <c r="EO60" s="85" t="s">
        <v>179</v>
      </c>
      <c r="EP60" s="85"/>
      <c r="EQ60" s="85" t="s">
        <v>179</v>
      </c>
      <c r="ER60" s="85"/>
      <c r="ES60" s="85" t="s">
        <v>179</v>
      </c>
      <c r="ET60" s="85" t="s">
        <v>793</v>
      </c>
      <c r="EU60" s="85" t="s">
        <v>179</v>
      </c>
      <c r="EV60" s="85"/>
      <c r="EW60" s="85" t="s">
        <v>179</v>
      </c>
      <c r="EX60" s="85"/>
      <c r="EY60" s="85" t="s">
        <v>179</v>
      </c>
      <c r="EZ60" s="85" t="s">
        <v>793</v>
      </c>
      <c r="FA60" s="85" t="s">
        <v>181</v>
      </c>
      <c r="FB60" s="85"/>
      <c r="FC60" s="85" t="s">
        <v>179</v>
      </c>
      <c r="FD60" s="85" t="s">
        <v>182</v>
      </c>
      <c r="FE60" t="b">
        <v>0</v>
      </c>
    </row>
    <row r="61" spans="1:161" x14ac:dyDescent="0.25">
      <c r="B61" t="s">
        <v>6087</v>
      </c>
      <c r="C61" s="90" t="s">
        <v>6429</v>
      </c>
      <c r="D61" s="91" t="s">
        <v>206</v>
      </c>
      <c r="G61" s="85" t="s">
        <v>6126</v>
      </c>
      <c r="I61" s="85" t="s">
        <v>213</v>
      </c>
      <c r="J61" s="85"/>
      <c r="K61" s="85" t="s">
        <v>6430</v>
      </c>
      <c r="L61" s="85"/>
      <c r="M61" s="85" t="s">
        <v>6431</v>
      </c>
      <c r="N61" s="85"/>
      <c r="O61" s="85" t="s">
        <v>6432</v>
      </c>
      <c r="P61" s="85" t="s">
        <v>213</v>
      </c>
      <c r="Q61" s="85"/>
      <c r="R61" s="85"/>
      <c r="S61" s="85"/>
      <c r="T61" s="85"/>
      <c r="V61" s="85"/>
      <c r="W61" s="85"/>
      <c r="X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85"/>
      <c r="DQ61" s="85"/>
      <c r="DR61" s="85"/>
      <c r="DS61" s="85"/>
      <c r="DT61" s="85"/>
      <c r="DU61" s="85"/>
      <c r="DV61" s="85"/>
      <c r="DW61" s="85"/>
      <c r="DX61" s="85"/>
      <c r="DY61" s="85"/>
      <c r="DZ61" s="85"/>
      <c r="EA61" s="85"/>
      <c r="EB61" s="85"/>
      <c r="EC61" s="85"/>
      <c r="ED61" s="85"/>
      <c r="EE61" s="85"/>
      <c r="EF61" s="85"/>
      <c r="EG61" s="85"/>
      <c r="EH61" s="85"/>
      <c r="EI61" s="85"/>
      <c r="EJ61" s="85"/>
      <c r="EK61" s="85"/>
      <c r="EL61" s="85"/>
      <c r="EM61" s="85"/>
      <c r="EN61" s="85"/>
      <c r="EO61" s="85"/>
      <c r="EP61" s="85"/>
      <c r="EQ61" s="85"/>
      <c r="ER61" s="85"/>
      <c r="ES61" s="85"/>
      <c r="ET61" s="85"/>
      <c r="EU61" s="85"/>
      <c r="EV61" s="85"/>
      <c r="EW61" s="85"/>
      <c r="EX61" s="85"/>
      <c r="EY61" s="85"/>
      <c r="EZ61" s="85"/>
      <c r="FA61" s="85"/>
      <c r="FB61" s="85"/>
      <c r="FC61" s="85"/>
      <c r="FD61" s="85"/>
    </row>
    <row r="62" spans="1:161" x14ac:dyDescent="0.25">
      <c r="A62">
        <v>9558</v>
      </c>
      <c r="B62" t="s">
        <v>6102</v>
      </c>
      <c r="C62" s="90" t="s">
        <v>798</v>
      </c>
      <c r="D62" s="91" t="s">
        <v>206</v>
      </c>
      <c r="E62">
        <v>0</v>
      </c>
      <c r="F62">
        <v>94</v>
      </c>
      <c r="G62" s="85" t="s">
        <v>187</v>
      </c>
      <c r="H62">
        <v>1</v>
      </c>
      <c r="I62" s="85" t="s">
        <v>213</v>
      </c>
      <c r="J62" s="85" t="s">
        <v>799</v>
      </c>
      <c r="K62" s="85" t="s">
        <v>800</v>
      </c>
      <c r="L62" s="85" t="s">
        <v>798</v>
      </c>
      <c r="M62" s="85" t="s">
        <v>801</v>
      </c>
      <c r="N62" s="85" t="s">
        <v>799</v>
      </c>
      <c r="O62" s="85" t="s">
        <v>802</v>
      </c>
      <c r="P62" s="85" t="s">
        <v>213</v>
      </c>
      <c r="Q62" s="85" t="s">
        <v>206</v>
      </c>
      <c r="R62" s="85"/>
      <c r="S62" s="85"/>
      <c r="T62" s="85" t="s">
        <v>218</v>
      </c>
      <c r="U62" s="97">
        <v>6</v>
      </c>
      <c r="V62" s="85" t="s">
        <v>179</v>
      </c>
      <c r="W62" s="85" t="s">
        <v>258</v>
      </c>
      <c r="X62" s="85" t="s">
        <v>5852</v>
      </c>
      <c r="Y62">
        <v>5</v>
      </c>
      <c r="Z62" s="85" t="s">
        <v>181</v>
      </c>
      <c r="AA62" s="85"/>
      <c r="AB62" s="85" t="s">
        <v>181</v>
      </c>
      <c r="AC62" s="85" t="s">
        <v>179</v>
      </c>
      <c r="AD62" s="85" t="s">
        <v>181</v>
      </c>
      <c r="AE62" s="85" t="s">
        <v>181</v>
      </c>
      <c r="AF62" s="85"/>
      <c r="AG62" s="85" t="s">
        <v>181</v>
      </c>
      <c r="AH62" s="85"/>
      <c r="AI62" s="85" t="s">
        <v>181</v>
      </c>
      <c r="AJ62" s="85"/>
      <c r="AK62" s="85" t="s">
        <v>181</v>
      </c>
      <c r="AL62" s="85"/>
      <c r="AM62" s="85" t="s">
        <v>181</v>
      </c>
      <c r="AN62" s="85"/>
      <c r="AO62" s="85" t="s">
        <v>181</v>
      </c>
      <c r="AP62" s="85"/>
      <c r="AQ62" s="85" t="s">
        <v>179</v>
      </c>
      <c r="AR62" s="85"/>
      <c r="AS62" s="85" t="s">
        <v>179</v>
      </c>
      <c r="AT62" s="85"/>
      <c r="AU62" s="85" t="s">
        <v>179</v>
      </c>
      <c r="AV62" s="85"/>
      <c r="AW62" s="85" t="s">
        <v>179</v>
      </c>
      <c r="AX62" s="85"/>
      <c r="AY62" s="85" t="s">
        <v>179</v>
      </c>
      <c r="AZ62" s="85"/>
      <c r="BA62" s="85" t="s">
        <v>179</v>
      </c>
      <c r="BB62" s="85"/>
      <c r="BC62" s="85" t="s">
        <v>179</v>
      </c>
      <c r="BD62" s="85" t="s">
        <v>5853</v>
      </c>
      <c r="BE62" s="85" t="s">
        <v>179</v>
      </c>
      <c r="BF62" s="85"/>
      <c r="BG62" s="85" t="s">
        <v>179</v>
      </c>
      <c r="BH62" s="85"/>
      <c r="BI62" s="85" t="s">
        <v>179</v>
      </c>
      <c r="BJ62" s="85" t="s">
        <v>5854</v>
      </c>
      <c r="BK62" s="85" t="s">
        <v>179</v>
      </c>
      <c r="BL62" s="85"/>
      <c r="BM62" s="85" t="s">
        <v>179</v>
      </c>
      <c r="BN62" s="85"/>
      <c r="BO62" s="85" t="s">
        <v>179</v>
      </c>
      <c r="BP62" s="85"/>
      <c r="BQ62" s="85" t="s">
        <v>179</v>
      </c>
      <c r="BR62" s="85"/>
      <c r="BS62" s="85" t="s">
        <v>179</v>
      </c>
      <c r="BT62" s="85"/>
      <c r="BU62" s="85" t="s">
        <v>179</v>
      </c>
      <c r="BV62" s="85"/>
      <c r="BW62" s="85" t="s">
        <v>179</v>
      </c>
      <c r="BX62" s="85"/>
      <c r="BY62" s="85" t="s">
        <v>179</v>
      </c>
      <c r="BZ62" s="85"/>
      <c r="CA62" s="85" t="s">
        <v>179</v>
      </c>
      <c r="CB62" s="85"/>
      <c r="CC62" s="85" t="s">
        <v>179</v>
      </c>
      <c r="CD62" s="85"/>
      <c r="CE62" s="85" t="s">
        <v>181</v>
      </c>
      <c r="CF62" s="85"/>
      <c r="CG62" s="85" t="s">
        <v>181</v>
      </c>
      <c r="CH62" s="85"/>
      <c r="CI62" s="85" t="s">
        <v>181</v>
      </c>
      <c r="CJ62" s="85"/>
      <c r="CK62" s="85" t="s">
        <v>179</v>
      </c>
      <c r="CL62" s="85" t="s">
        <v>5855</v>
      </c>
      <c r="CM62" s="85" t="s">
        <v>179</v>
      </c>
      <c r="CN62" s="85"/>
      <c r="CO62" s="85" t="s">
        <v>179</v>
      </c>
      <c r="CP62" s="85"/>
      <c r="CQ62" s="85" t="s">
        <v>179</v>
      </c>
      <c r="CR62" s="85"/>
      <c r="CS62" s="85" t="s">
        <v>179</v>
      </c>
      <c r="CT62" s="85"/>
      <c r="CU62" s="85" t="s">
        <v>179</v>
      </c>
      <c r="CV62" s="85"/>
      <c r="CW62" s="85" t="s">
        <v>179</v>
      </c>
      <c r="CX62" s="85"/>
      <c r="CY62" s="85" t="s">
        <v>179</v>
      </c>
      <c r="CZ62" s="85" t="s">
        <v>5856</v>
      </c>
      <c r="DA62" s="85" t="s">
        <v>179</v>
      </c>
      <c r="DB62" s="85"/>
      <c r="DC62" s="85" t="s">
        <v>179</v>
      </c>
      <c r="DD62" s="85"/>
      <c r="DE62" s="85" t="s">
        <v>179</v>
      </c>
      <c r="DF62" s="85"/>
      <c r="DG62" s="85" t="s">
        <v>179</v>
      </c>
      <c r="DH62" s="85"/>
      <c r="DI62" s="85" t="s">
        <v>179</v>
      </c>
      <c r="DJ62" s="85" t="s">
        <v>5857</v>
      </c>
      <c r="DK62" s="85" t="s">
        <v>179</v>
      </c>
      <c r="DL62" s="85"/>
      <c r="DM62" s="85" t="s">
        <v>179</v>
      </c>
      <c r="DN62" s="85"/>
      <c r="DO62" s="85" t="s">
        <v>179</v>
      </c>
      <c r="DP62" s="85"/>
      <c r="DQ62" s="85" t="s">
        <v>179</v>
      </c>
      <c r="DR62" s="85" t="s">
        <v>5858</v>
      </c>
      <c r="DS62" s="85" t="s">
        <v>179</v>
      </c>
      <c r="DT62" s="85"/>
      <c r="DU62" s="85" t="s">
        <v>179</v>
      </c>
      <c r="DV62" s="85"/>
      <c r="DW62" s="85" t="s">
        <v>179</v>
      </c>
      <c r="DX62" s="85"/>
      <c r="DY62" s="85" t="s">
        <v>179</v>
      </c>
      <c r="DZ62" s="85"/>
      <c r="EA62" s="85" t="s">
        <v>179</v>
      </c>
      <c r="EB62" s="85"/>
      <c r="EC62" s="85" t="s">
        <v>179</v>
      </c>
      <c r="ED62" s="85" t="s">
        <v>5859</v>
      </c>
      <c r="EE62" s="85" t="s">
        <v>179</v>
      </c>
      <c r="EF62" s="85"/>
      <c r="EG62" s="85" t="s">
        <v>179</v>
      </c>
      <c r="EH62" s="85"/>
      <c r="EI62" s="85" t="s">
        <v>179</v>
      </c>
      <c r="EJ62" s="85"/>
      <c r="EK62" s="85" t="s">
        <v>179</v>
      </c>
      <c r="EL62" s="85"/>
      <c r="EM62" s="85" t="s">
        <v>179</v>
      </c>
      <c r="EN62" s="85" t="s">
        <v>5860</v>
      </c>
      <c r="EO62" s="85" t="s">
        <v>179</v>
      </c>
      <c r="EP62" s="85"/>
      <c r="EQ62" s="85" t="s">
        <v>179</v>
      </c>
      <c r="ER62" s="85"/>
      <c r="ES62" s="85" t="s">
        <v>179</v>
      </c>
      <c r="ET62" s="85" t="s">
        <v>5861</v>
      </c>
      <c r="EU62" s="85" t="s">
        <v>179</v>
      </c>
      <c r="EV62" s="85"/>
      <c r="EW62" s="85" t="s">
        <v>179</v>
      </c>
      <c r="EX62" s="85"/>
      <c r="EY62" s="85" t="s">
        <v>179</v>
      </c>
      <c r="EZ62" s="85" t="s">
        <v>5862</v>
      </c>
      <c r="FA62" s="85" t="s">
        <v>181</v>
      </c>
      <c r="FB62" s="85"/>
      <c r="FC62" s="85" t="s">
        <v>181</v>
      </c>
      <c r="FD62" s="85" t="s">
        <v>182</v>
      </c>
      <c r="FE62" t="b">
        <v>0</v>
      </c>
    </row>
    <row r="63" spans="1:161" x14ac:dyDescent="0.25">
      <c r="A63">
        <v>2299</v>
      </c>
      <c r="B63" t="s">
        <v>6103</v>
      </c>
      <c r="C63" s="90" t="s">
        <v>804</v>
      </c>
      <c r="D63" s="91" t="s">
        <v>206</v>
      </c>
      <c r="E63">
        <v>0</v>
      </c>
      <c r="G63" s="85" t="s">
        <v>177</v>
      </c>
      <c r="H63">
        <v>1</v>
      </c>
      <c r="I63" s="85" t="s">
        <v>213</v>
      </c>
      <c r="J63" s="85" t="s">
        <v>805</v>
      </c>
      <c r="K63" s="85" t="s">
        <v>806</v>
      </c>
      <c r="L63" s="85" t="s">
        <v>804</v>
      </c>
      <c r="M63" s="85" t="s">
        <v>807</v>
      </c>
      <c r="N63" s="85" t="s">
        <v>805</v>
      </c>
      <c r="O63" s="85" t="s">
        <v>808</v>
      </c>
      <c r="P63" s="85" t="s">
        <v>213</v>
      </c>
      <c r="Q63" s="85" t="s">
        <v>206</v>
      </c>
      <c r="R63" s="85"/>
      <c r="S63" s="85"/>
      <c r="T63" s="85" t="s">
        <v>218</v>
      </c>
      <c r="U63" s="97">
        <v>5</v>
      </c>
      <c r="V63" s="85" t="s">
        <v>181</v>
      </c>
      <c r="W63" s="85" t="s">
        <v>1</v>
      </c>
      <c r="X63" s="85"/>
      <c r="Y63">
        <v>2</v>
      </c>
      <c r="Z63" s="85" t="s">
        <v>181</v>
      </c>
      <c r="AA63" s="85" t="s">
        <v>1</v>
      </c>
      <c r="AB63" s="85" t="s">
        <v>180</v>
      </c>
      <c r="AC63" s="85" t="s">
        <v>179</v>
      </c>
      <c r="AD63" s="85" t="s">
        <v>181</v>
      </c>
      <c r="AE63" s="85" t="s">
        <v>181</v>
      </c>
      <c r="AF63" s="85"/>
      <c r="AG63" s="85" t="s">
        <v>181</v>
      </c>
      <c r="AH63" s="85"/>
      <c r="AI63" s="85" t="s">
        <v>181</v>
      </c>
      <c r="AJ63" s="85"/>
      <c r="AK63" s="85" t="s">
        <v>181</v>
      </c>
      <c r="AL63" s="85"/>
      <c r="AM63" s="85" t="s">
        <v>181</v>
      </c>
      <c r="AN63" s="85"/>
      <c r="AO63" s="85" t="s">
        <v>181</v>
      </c>
      <c r="AP63" s="85"/>
      <c r="AQ63" s="85" t="s">
        <v>179</v>
      </c>
      <c r="AR63" s="85"/>
      <c r="AS63" s="85" t="s">
        <v>179</v>
      </c>
      <c r="AT63" s="85"/>
      <c r="AU63" s="85" t="s">
        <v>179</v>
      </c>
      <c r="AV63" s="85"/>
      <c r="AW63" s="85" t="s">
        <v>179</v>
      </c>
      <c r="AX63" s="85"/>
      <c r="AY63" s="85" t="s">
        <v>179</v>
      </c>
      <c r="AZ63" s="85"/>
      <c r="BA63" s="85" t="s">
        <v>179</v>
      </c>
      <c r="BB63" s="85"/>
      <c r="BC63" s="85" t="s">
        <v>179</v>
      </c>
      <c r="BD63" s="85" t="s">
        <v>809</v>
      </c>
      <c r="BE63" s="85" t="s">
        <v>179</v>
      </c>
      <c r="BF63" s="85"/>
      <c r="BG63" s="85" t="s">
        <v>179</v>
      </c>
      <c r="BH63" s="85"/>
      <c r="BI63" s="85" t="s">
        <v>179</v>
      </c>
      <c r="BJ63" s="85" t="s">
        <v>810</v>
      </c>
      <c r="BK63" s="85" t="s">
        <v>179</v>
      </c>
      <c r="BL63" s="85"/>
      <c r="BM63" s="85" t="s">
        <v>179</v>
      </c>
      <c r="BN63" s="85"/>
      <c r="BO63" s="85" t="s">
        <v>179</v>
      </c>
      <c r="BP63" s="85"/>
      <c r="BQ63" s="85" t="s">
        <v>179</v>
      </c>
      <c r="BR63" s="85"/>
      <c r="BS63" s="85" t="s">
        <v>179</v>
      </c>
      <c r="BT63" s="85"/>
      <c r="BU63" s="85" t="s">
        <v>179</v>
      </c>
      <c r="BV63" s="85"/>
      <c r="BW63" s="85" t="s">
        <v>179</v>
      </c>
      <c r="BX63" s="85"/>
      <c r="BY63" s="85" t="s">
        <v>179</v>
      </c>
      <c r="BZ63" s="85"/>
      <c r="CA63" s="85" t="s">
        <v>179</v>
      </c>
      <c r="CB63" s="85"/>
      <c r="CC63" s="85" t="s">
        <v>179</v>
      </c>
      <c r="CD63" s="85"/>
      <c r="CE63" s="85" t="s">
        <v>179</v>
      </c>
      <c r="CF63" s="85"/>
      <c r="CG63" s="85" t="s">
        <v>199</v>
      </c>
      <c r="CH63" s="85"/>
      <c r="CI63" s="85" t="s">
        <v>179</v>
      </c>
      <c r="CJ63" s="85"/>
      <c r="CK63" s="85" t="s">
        <v>179</v>
      </c>
      <c r="CL63" s="85" t="s">
        <v>811</v>
      </c>
      <c r="CM63" s="85" t="s">
        <v>179</v>
      </c>
      <c r="CN63" s="85"/>
      <c r="CO63" s="85" t="s">
        <v>179</v>
      </c>
      <c r="CP63" s="85"/>
      <c r="CQ63" s="85" t="s">
        <v>179</v>
      </c>
      <c r="CR63" s="85"/>
      <c r="CS63" s="85" t="s">
        <v>179</v>
      </c>
      <c r="CT63" s="85"/>
      <c r="CU63" s="85" t="s">
        <v>179</v>
      </c>
      <c r="CV63" s="85"/>
      <c r="CW63" s="85" t="s">
        <v>179</v>
      </c>
      <c r="CX63" s="85"/>
      <c r="CY63" s="85" t="s">
        <v>179</v>
      </c>
      <c r="CZ63" s="85" t="s">
        <v>812</v>
      </c>
      <c r="DA63" s="85" t="s">
        <v>179</v>
      </c>
      <c r="DB63" s="85"/>
      <c r="DC63" s="85" t="s">
        <v>179</v>
      </c>
      <c r="DD63" s="85"/>
      <c r="DE63" s="85" t="s">
        <v>179</v>
      </c>
      <c r="DF63" s="85"/>
      <c r="DG63" s="85" t="s">
        <v>179</v>
      </c>
      <c r="DH63" s="85"/>
      <c r="DI63" s="85" t="s">
        <v>179</v>
      </c>
      <c r="DJ63" s="85" t="s">
        <v>813</v>
      </c>
      <c r="DK63" s="85" t="s">
        <v>179</v>
      </c>
      <c r="DL63" s="85"/>
      <c r="DM63" s="85" t="s">
        <v>179</v>
      </c>
      <c r="DN63" s="85"/>
      <c r="DO63" s="85" t="s">
        <v>179</v>
      </c>
      <c r="DP63" s="85"/>
      <c r="DQ63" s="85" t="s">
        <v>179</v>
      </c>
      <c r="DR63" s="85" t="s">
        <v>814</v>
      </c>
      <c r="DS63" s="85" t="s">
        <v>179</v>
      </c>
      <c r="DT63" s="85"/>
      <c r="DU63" s="85" t="s">
        <v>179</v>
      </c>
      <c r="DV63" s="85"/>
      <c r="DW63" s="85" t="s">
        <v>179</v>
      </c>
      <c r="DX63" s="85"/>
      <c r="DY63" s="85" t="s">
        <v>179</v>
      </c>
      <c r="DZ63" s="85"/>
      <c r="EA63" s="85" t="s">
        <v>179</v>
      </c>
      <c r="EB63" s="85"/>
      <c r="EC63" s="85" t="s">
        <v>179</v>
      </c>
      <c r="ED63" s="85" t="s">
        <v>815</v>
      </c>
      <c r="EE63" s="85" t="s">
        <v>179</v>
      </c>
      <c r="EF63" s="85"/>
      <c r="EG63" s="85" t="s">
        <v>179</v>
      </c>
      <c r="EH63" s="85"/>
      <c r="EI63" s="85" t="s">
        <v>179</v>
      </c>
      <c r="EJ63" s="85"/>
      <c r="EK63" s="85" t="s">
        <v>179</v>
      </c>
      <c r="EL63" s="85"/>
      <c r="EM63" s="85" t="s">
        <v>179</v>
      </c>
      <c r="EN63" s="85" t="s">
        <v>816</v>
      </c>
      <c r="EO63" s="85" t="s">
        <v>179</v>
      </c>
      <c r="EP63" s="85"/>
      <c r="EQ63" s="85" t="s">
        <v>179</v>
      </c>
      <c r="ER63" s="85"/>
      <c r="ES63" s="85" t="s">
        <v>179</v>
      </c>
      <c r="ET63" s="85" t="s">
        <v>817</v>
      </c>
      <c r="EU63" s="85" t="s">
        <v>179</v>
      </c>
      <c r="EV63" s="85"/>
      <c r="EW63" s="85" t="s">
        <v>179</v>
      </c>
      <c r="EX63" s="85"/>
      <c r="EY63" s="85" t="s">
        <v>179</v>
      </c>
      <c r="EZ63" s="85" t="s">
        <v>818</v>
      </c>
      <c r="FA63" s="85" t="s">
        <v>179</v>
      </c>
      <c r="FB63" s="85"/>
      <c r="FC63" s="85" t="s">
        <v>179</v>
      </c>
      <c r="FD63" s="85" t="s">
        <v>182</v>
      </c>
      <c r="FE63" t="b">
        <v>0</v>
      </c>
    </row>
    <row r="64" spans="1:161" x14ac:dyDescent="0.25">
      <c r="A64" t="s">
        <v>6486</v>
      </c>
      <c r="B64" t="s">
        <v>6590</v>
      </c>
      <c r="C64" s="90" t="s">
        <v>861</v>
      </c>
      <c r="D64" s="91" t="s">
        <v>206</v>
      </c>
      <c r="G64" s="85" t="s">
        <v>177</v>
      </c>
      <c r="I64" t="s">
        <v>213</v>
      </c>
      <c r="J64" s="85"/>
      <c r="K64" s="85" t="s">
        <v>6588</v>
      </c>
      <c r="L64" s="85"/>
      <c r="M64" s="85" t="s">
        <v>6512</v>
      </c>
      <c r="N64" s="85" t="s">
        <v>862</v>
      </c>
      <c r="O64" s="85" t="s">
        <v>6589</v>
      </c>
      <c r="P64" s="85"/>
      <c r="Q64" s="85"/>
      <c r="R64" s="85"/>
      <c r="S64" s="85"/>
      <c r="T64" s="85"/>
      <c r="U64" s="97" t="s">
        <v>190</v>
      </c>
      <c r="V64" s="85"/>
      <c r="W64" s="85"/>
      <c r="X64" s="85"/>
      <c r="Z64" s="85"/>
      <c r="AA64" s="85"/>
      <c r="AB64" s="85"/>
      <c r="AC64" s="85"/>
      <c r="AD64" s="85"/>
      <c r="AE64" t="s">
        <v>1497</v>
      </c>
      <c r="AG64" t="s">
        <v>1497</v>
      </c>
      <c r="AI64" t="s">
        <v>1497</v>
      </c>
      <c r="AK64" t="s">
        <v>1497</v>
      </c>
      <c r="AM64" t="s">
        <v>1497</v>
      </c>
      <c r="AN64" s="85"/>
      <c r="AO64" s="85"/>
      <c r="AP64" s="85"/>
      <c r="AQ64" s="85"/>
      <c r="AR64" s="85"/>
      <c r="AS64" s="85"/>
      <c r="AT64" s="85"/>
      <c r="AU64" s="85"/>
      <c r="AV64" s="85"/>
      <c r="AW64" s="85"/>
      <c r="AX64" s="85"/>
      <c r="AY64" s="85"/>
      <c r="AZ64" s="85"/>
      <c r="BA64" s="85"/>
      <c r="BB64" s="85"/>
      <c r="BC64" t="s">
        <v>182</v>
      </c>
      <c r="BD64" s="85"/>
      <c r="BE64" s="85"/>
      <c r="BF64" s="85"/>
      <c r="BG64" s="85"/>
      <c r="BH64" s="85"/>
      <c r="BI64" t="s">
        <v>203</v>
      </c>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t="s">
        <v>203</v>
      </c>
      <c r="CL64" s="85"/>
      <c r="CM64" s="85"/>
      <c r="CN64" s="85"/>
      <c r="CO64" s="85"/>
      <c r="CP64" s="85"/>
      <c r="CQ64" s="85"/>
      <c r="CR64" s="85"/>
      <c r="CS64" s="85"/>
      <c r="CT64" s="85"/>
      <c r="CU64" s="85"/>
      <c r="CV64" s="85"/>
      <c r="CW64" s="85"/>
      <c r="CX64" s="85"/>
      <c r="CY64" t="s">
        <v>182</v>
      </c>
      <c r="CZ64" s="85"/>
      <c r="DA64" s="85"/>
      <c r="DB64" s="85"/>
      <c r="DC64" s="85"/>
      <c r="DD64" s="85"/>
      <c r="DE64" s="85"/>
      <c r="DF64" s="85"/>
      <c r="DG64" s="85"/>
      <c r="DH64" s="85"/>
      <c r="DI64" t="s">
        <v>182</v>
      </c>
      <c r="DJ64" s="85"/>
      <c r="DK64" s="85"/>
      <c r="DL64" s="85"/>
      <c r="DM64" s="85"/>
      <c r="DN64" s="85"/>
      <c r="DO64" s="85"/>
      <c r="DP64" s="85"/>
      <c r="DQ64" t="s">
        <v>182</v>
      </c>
      <c r="DR64" s="85"/>
      <c r="DS64" s="85"/>
      <c r="DT64" s="85"/>
      <c r="DU64" s="85"/>
      <c r="DV64" s="85"/>
      <c r="DW64" s="85"/>
      <c r="DX64" s="85"/>
      <c r="DY64" s="85"/>
      <c r="DZ64" s="85"/>
      <c r="EA64" s="85"/>
      <c r="EB64" s="85"/>
      <c r="EC64" t="s">
        <v>203</v>
      </c>
      <c r="ED64" s="85"/>
      <c r="EE64" s="85"/>
      <c r="EF64" s="85"/>
      <c r="EG64" s="85"/>
      <c r="EH64" s="85"/>
      <c r="EI64" s="85"/>
      <c r="EJ64" s="85"/>
      <c r="EK64" s="85"/>
      <c r="EL64" s="85"/>
      <c r="EM64" t="s">
        <v>203</v>
      </c>
      <c r="EN64" s="85"/>
      <c r="EO64" s="85"/>
      <c r="EP64" s="85"/>
      <c r="EQ64" s="85"/>
      <c r="ER64" s="85"/>
      <c r="ES64" t="s">
        <v>203</v>
      </c>
      <c r="ET64" s="85"/>
      <c r="EU64" s="85"/>
      <c r="EV64" s="85"/>
      <c r="EW64" s="85"/>
      <c r="EX64" s="85"/>
      <c r="EY64" t="s">
        <v>182</v>
      </c>
      <c r="EZ64" s="85"/>
      <c r="FA64" t="s">
        <v>182</v>
      </c>
      <c r="FB64" s="85"/>
      <c r="FC64" s="85" t="s">
        <v>182</v>
      </c>
      <c r="FD64" s="85"/>
      <c r="FE64" t="b">
        <v>0</v>
      </c>
    </row>
    <row r="65" spans="1:161" x14ac:dyDescent="0.25">
      <c r="A65">
        <v>10432</v>
      </c>
      <c r="B65" t="s">
        <v>6108</v>
      </c>
      <c r="C65" s="90" t="s">
        <v>899</v>
      </c>
      <c r="D65" s="91" t="s">
        <v>206</v>
      </c>
      <c r="E65">
        <v>0</v>
      </c>
      <c r="F65">
        <v>95</v>
      </c>
      <c r="G65" s="85" t="s">
        <v>187</v>
      </c>
      <c r="H65">
        <v>1</v>
      </c>
      <c r="I65" s="85" t="s">
        <v>213</v>
      </c>
      <c r="J65" s="85" t="s">
        <v>900</v>
      </c>
      <c r="K65" s="85" t="s">
        <v>901</v>
      </c>
      <c r="L65" s="85" t="s">
        <v>899</v>
      </c>
      <c r="M65" s="85" t="s">
        <v>902</v>
      </c>
      <c r="N65" s="85" t="s">
        <v>900</v>
      </c>
      <c r="O65" s="85" t="s">
        <v>903</v>
      </c>
      <c r="P65" s="85" t="s">
        <v>213</v>
      </c>
      <c r="Q65" s="85" t="s">
        <v>206</v>
      </c>
      <c r="R65" s="85" t="s">
        <v>194</v>
      </c>
      <c r="S65" s="85"/>
      <c r="T65" s="85" t="s">
        <v>218</v>
      </c>
      <c r="U65" s="97">
        <v>18</v>
      </c>
      <c r="V65" s="85" t="s">
        <v>181</v>
      </c>
      <c r="W65" s="85" t="s">
        <v>1</v>
      </c>
      <c r="X65" s="85" t="s">
        <v>194</v>
      </c>
      <c r="Y65">
        <v>1</v>
      </c>
      <c r="Z65" s="85" t="s">
        <v>181</v>
      </c>
      <c r="AA65" s="85" t="s">
        <v>1</v>
      </c>
      <c r="AB65" s="85" t="s">
        <v>179</v>
      </c>
      <c r="AC65" s="85" t="s">
        <v>179</v>
      </c>
      <c r="AD65" s="85" t="s">
        <v>181</v>
      </c>
      <c r="AE65" s="85" t="s">
        <v>181</v>
      </c>
      <c r="AF65" s="85" t="s">
        <v>194</v>
      </c>
      <c r="AG65" s="85" t="s">
        <v>181</v>
      </c>
      <c r="AH65" s="85" t="s">
        <v>194</v>
      </c>
      <c r="AI65" s="85" t="s">
        <v>181</v>
      </c>
      <c r="AJ65" s="85" t="s">
        <v>194</v>
      </c>
      <c r="AK65" s="85" t="s">
        <v>181</v>
      </c>
      <c r="AL65" s="85" t="s">
        <v>195</v>
      </c>
      <c r="AM65" s="85" t="s">
        <v>181</v>
      </c>
      <c r="AN65" s="85" t="s">
        <v>195</v>
      </c>
      <c r="AO65" s="85" t="s">
        <v>181</v>
      </c>
      <c r="AP65" s="85" t="s">
        <v>195</v>
      </c>
      <c r="AQ65" s="85" t="s">
        <v>179</v>
      </c>
      <c r="AR65" s="85"/>
      <c r="AS65" s="85" t="s">
        <v>179</v>
      </c>
      <c r="AT65" s="85"/>
      <c r="AU65" s="85" t="s">
        <v>179</v>
      </c>
      <c r="AV65" s="85"/>
      <c r="AW65" s="85" t="s">
        <v>179</v>
      </c>
      <c r="AX65" s="85"/>
      <c r="AY65" s="85" t="s">
        <v>179</v>
      </c>
      <c r="AZ65" s="85"/>
      <c r="BA65" s="85" t="s">
        <v>179</v>
      </c>
      <c r="BB65" s="85"/>
      <c r="BC65" s="85" t="s">
        <v>179</v>
      </c>
      <c r="BD65" s="85" t="s">
        <v>904</v>
      </c>
      <c r="BE65" s="85" t="s">
        <v>179</v>
      </c>
      <c r="BF65" s="85"/>
      <c r="BG65" s="85" t="s">
        <v>179</v>
      </c>
      <c r="BH65" s="85"/>
      <c r="BI65" s="85" t="s">
        <v>179</v>
      </c>
      <c r="BJ65" s="85" t="s">
        <v>905</v>
      </c>
      <c r="BK65" s="85" t="s">
        <v>179</v>
      </c>
      <c r="BL65" s="85"/>
      <c r="BM65" s="85" t="s">
        <v>179</v>
      </c>
      <c r="BN65" s="85"/>
      <c r="BO65" s="85" t="s">
        <v>179</v>
      </c>
      <c r="BP65" s="85"/>
      <c r="BQ65" s="85" t="s">
        <v>179</v>
      </c>
      <c r="BR65" s="85"/>
      <c r="BS65" s="85" t="s">
        <v>179</v>
      </c>
      <c r="BT65" s="85"/>
      <c r="BU65" s="85" t="s">
        <v>179</v>
      </c>
      <c r="BV65" s="85" t="s">
        <v>906</v>
      </c>
      <c r="BW65" s="85" t="s">
        <v>179</v>
      </c>
      <c r="BX65" s="85" t="s">
        <v>870</v>
      </c>
      <c r="BY65" s="85" t="s">
        <v>179</v>
      </c>
      <c r="BZ65" s="85" t="s">
        <v>907</v>
      </c>
      <c r="CA65" s="85" t="s">
        <v>179</v>
      </c>
      <c r="CB65" s="85"/>
      <c r="CC65" s="85" t="s">
        <v>179</v>
      </c>
      <c r="CD65" s="85"/>
      <c r="CE65" s="85" t="s">
        <v>181</v>
      </c>
      <c r="CF65" s="85" t="s">
        <v>908</v>
      </c>
      <c r="CG65" s="85" t="s">
        <v>181</v>
      </c>
      <c r="CH65" s="85"/>
      <c r="CI65" s="85" t="s">
        <v>181</v>
      </c>
      <c r="CJ65" s="85"/>
      <c r="CK65" s="85" t="s">
        <v>179</v>
      </c>
      <c r="CL65" s="85" t="s">
        <v>909</v>
      </c>
      <c r="CM65" s="85" t="s">
        <v>179</v>
      </c>
      <c r="CN65" s="85"/>
      <c r="CO65" s="85" t="s">
        <v>179</v>
      </c>
      <c r="CP65" s="85"/>
      <c r="CQ65" s="85" t="s">
        <v>179</v>
      </c>
      <c r="CR65" s="85"/>
      <c r="CS65" s="85" t="s">
        <v>179</v>
      </c>
      <c r="CT65" s="85" t="s">
        <v>879</v>
      </c>
      <c r="CU65" s="85" t="s">
        <v>179</v>
      </c>
      <c r="CV65" s="85"/>
      <c r="CW65" s="85" t="s">
        <v>179</v>
      </c>
      <c r="CX65" s="85"/>
      <c r="CY65" s="85" t="s">
        <v>179</v>
      </c>
      <c r="CZ65" s="85" t="s">
        <v>910</v>
      </c>
      <c r="DA65" s="85" t="s">
        <v>179</v>
      </c>
      <c r="DB65" s="85"/>
      <c r="DC65" s="85" t="s">
        <v>179</v>
      </c>
      <c r="DD65" s="85"/>
      <c r="DE65" s="85" t="s">
        <v>179</v>
      </c>
      <c r="DF65" s="85"/>
      <c r="DG65" s="85" t="s">
        <v>179</v>
      </c>
      <c r="DH65" s="85"/>
      <c r="DI65" s="85" t="s">
        <v>179</v>
      </c>
      <c r="DJ65" s="85" t="s">
        <v>911</v>
      </c>
      <c r="DK65" s="85" t="s">
        <v>179</v>
      </c>
      <c r="DL65" s="85"/>
      <c r="DM65" s="85" t="s">
        <v>179</v>
      </c>
      <c r="DN65" s="85"/>
      <c r="DO65" s="85" t="s">
        <v>179</v>
      </c>
      <c r="DP65" s="85"/>
      <c r="DQ65" s="85" t="s">
        <v>179</v>
      </c>
      <c r="DR65" s="85" t="s">
        <v>912</v>
      </c>
      <c r="DS65" s="85" t="s">
        <v>179</v>
      </c>
      <c r="DT65" s="85"/>
      <c r="DU65" s="85" t="s">
        <v>179</v>
      </c>
      <c r="DV65" s="85"/>
      <c r="DW65" s="85" t="s">
        <v>179</v>
      </c>
      <c r="DX65" s="85" t="s">
        <v>913</v>
      </c>
      <c r="DY65" s="85" t="s">
        <v>179</v>
      </c>
      <c r="DZ65" s="85" t="s">
        <v>914</v>
      </c>
      <c r="EA65" s="85" t="s">
        <v>179</v>
      </c>
      <c r="EB65" s="85"/>
      <c r="EC65" s="85" t="s">
        <v>179</v>
      </c>
      <c r="ED65" s="85" t="s">
        <v>915</v>
      </c>
      <c r="EE65" s="85" t="s">
        <v>199</v>
      </c>
      <c r="EF65" s="85"/>
      <c r="EG65" s="85" t="s">
        <v>199</v>
      </c>
      <c r="EH65" s="85"/>
      <c r="EI65" s="85" t="s">
        <v>179</v>
      </c>
      <c r="EJ65" s="85"/>
      <c r="EK65" s="85" t="s">
        <v>179</v>
      </c>
      <c r="EL65" s="85"/>
      <c r="EM65" s="85" t="s">
        <v>179</v>
      </c>
      <c r="EN65" s="85" t="s">
        <v>916</v>
      </c>
      <c r="EO65" s="85" t="s">
        <v>179</v>
      </c>
      <c r="EP65" s="85"/>
      <c r="EQ65" s="85" t="s">
        <v>179</v>
      </c>
      <c r="ER65" s="85" t="s">
        <v>917</v>
      </c>
      <c r="ES65" s="85" t="s">
        <v>179</v>
      </c>
      <c r="ET65" s="85" t="s">
        <v>895</v>
      </c>
      <c r="EU65" s="85" t="s">
        <v>179</v>
      </c>
      <c r="EV65" s="85"/>
      <c r="EW65" s="85" t="s">
        <v>179</v>
      </c>
      <c r="EX65" s="85"/>
      <c r="EY65" s="85" t="s">
        <v>179</v>
      </c>
      <c r="EZ65" s="85" t="s">
        <v>898</v>
      </c>
      <c r="FA65" s="85" t="s">
        <v>181</v>
      </c>
      <c r="FB65" s="85"/>
      <c r="FC65" s="85" t="s">
        <v>181</v>
      </c>
      <c r="FD65" s="85" t="s">
        <v>182</v>
      </c>
      <c r="FE65" t="b">
        <v>0</v>
      </c>
    </row>
    <row r="66" spans="1:161" x14ac:dyDescent="0.25">
      <c r="A66">
        <v>9901</v>
      </c>
      <c r="B66" t="s">
        <v>6109</v>
      </c>
      <c r="C66" s="90" t="s">
        <v>918</v>
      </c>
      <c r="D66" s="91" t="s">
        <v>257</v>
      </c>
      <c r="E66">
        <v>0</v>
      </c>
      <c r="F66">
        <v>90</v>
      </c>
      <c r="G66" s="85" t="s">
        <v>187</v>
      </c>
      <c r="H66">
        <v>1</v>
      </c>
      <c r="I66" s="85" t="s">
        <v>213</v>
      </c>
      <c r="J66" s="85" t="s">
        <v>919</v>
      </c>
      <c r="K66" s="85" t="s">
        <v>920</v>
      </c>
      <c r="L66" s="85" t="s">
        <v>918</v>
      </c>
      <c r="M66" s="85" t="s">
        <v>921</v>
      </c>
      <c r="N66" s="85" t="s">
        <v>919</v>
      </c>
      <c r="O66" s="85" t="s">
        <v>922</v>
      </c>
      <c r="P66" s="85" t="s">
        <v>213</v>
      </c>
      <c r="Q66" s="85" t="s">
        <v>257</v>
      </c>
      <c r="R66" s="85"/>
      <c r="S66" s="85"/>
      <c r="T66" s="85" t="s">
        <v>803</v>
      </c>
      <c r="U66" s="97">
        <v>60</v>
      </c>
      <c r="V66" s="85" t="s">
        <v>179</v>
      </c>
      <c r="W66" s="85" t="s">
        <v>923</v>
      </c>
      <c r="X66" s="85" t="s">
        <v>924</v>
      </c>
      <c r="Y66">
        <v>25</v>
      </c>
      <c r="Z66" s="85" t="s">
        <v>179</v>
      </c>
      <c r="AA66" s="85" t="s">
        <v>356</v>
      </c>
      <c r="AB66" s="85" t="s">
        <v>180</v>
      </c>
      <c r="AC66" s="85" t="s">
        <v>179</v>
      </c>
      <c r="AD66" s="85" t="s">
        <v>179</v>
      </c>
      <c r="AE66" s="85" t="s">
        <v>181</v>
      </c>
      <c r="AF66" s="85"/>
      <c r="AG66" s="85" t="s">
        <v>181</v>
      </c>
      <c r="AH66" s="85"/>
      <c r="AI66" s="85" t="s">
        <v>181</v>
      </c>
      <c r="AJ66" s="85"/>
      <c r="AK66" s="85" t="s">
        <v>181</v>
      </c>
      <c r="AL66" s="85"/>
      <c r="AM66" s="85" t="s">
        <v>181</v>
      </c>
      <c r="AN66" s="85"/>
      <c r="AO66" s="85" t="s">
        <v>181</v>
      </c>
      <c r="AP66" s="85"/>
      <c r="AQ66" s="85" t="s">
        <v>179</v>
      </c>
      <c r="AR66" s="85" t="s">
        <v>925</v>
      </c>
      <c r="AS66" s="85" t="s">
        <v>179</v>
      </c>
      <c r="AT66" s="85" t="s">
        <v>926</v>
      </c>
      <c r="AU66" s="85" t="s">
        <v>179</v>
      </c>
      <c r="AV66" s="85" t="s">
        <v>927</v>
      </c>
      <c r="AW66" s="85" t="s">
        <v>179</v>
      </c>
      <c r="AX66" s="85" t="s">
        <v>928</v>
      </c>
      <c r="AY66" s="85" t="s">
        <v>179</v>
      </c>
      <c r="AZ66" s="85" t="s">
        <v>929</v>
      </c>
      <c r="BA66" s="85" t="s">
        <v>179</v>
      </c>
      <c r="BB66" s="85" t="s">
        <v>930</v>
      </c>
      <c r="BC66" s="85" t="s">
        <v>179</v>
      </c>
      <c r="BD66" s="85" t="s">
        <v>931</v>
      </c>
      <c r="BE66" s="85" t="s">
        <v>179</v>
      </c>
      <c r="BF66" s="85" t="s">
        <v>932</v>
      </c>
      <c r="BG66" s="85" t="s">
        <v>181</v>
      </c>
      <c r="BH66" s="85" t="s">
        <v>933</v>
      </c>
      <c r="BI66" s="85" t="s">
        <v>179</v>
      </c>
      <c r="BJ66" s="85" t="s">
        <v>934</v>
      </c>
      <c r="BK66" s="85" t="s">
        <v>179</v>
      </c>
      <c r="BL66" s="85" t="s">
        <v>935</v>
      </c>
      <c r="BM66" s="85" t="s">
        <v>179</v>
      </c>
      <c r="BN66" s="85" t="s">
        <v>936</v>
      </c>
      <c r="BO66" s="85" t="s">
        <v>179</v>
      </c>
      <c r="BP66" s="85" t="s">
        <v>937</v>
      </c>
      <c r="BQ66" s="85" t="s">
        <v>179</v>
      </c>
      <c r="BR66" s="85" t="s">
        <v>938</v>
      </c>
      <c r="BS66" s="85" t="s">
        <v>179</v>
      </c>
      <c r="BT66" s="85" t="s">
        <v>939</v>
      </c>
      <c r="BU66" s="85" t="s">
        <v>179</v>
      </c>
      <c r="BV66" s="85" t="s">
        <v>940</v>
      </c>
      <c r="BW66" s="85" t="s">
        <v>179</v>
      </c>
      <c r="BX66" s="85" t="s">
        <v>941</v>
      </c>
      <c r="BY66" s="85" t="s">
        <v>179</v>
      </c>
      <c r="BZ66" s="85" t="s">
        <v>942</v>
      </c>
      <c r="CA66" s="85" t="s">
        <v>179</v>
      </c>
      <c r="CB66" s="85" t="s">
        <v>943</v>
      </c>
      <c r="CC66" s="85" t="s">
        <v>179</v>
      </c>
      <c r="CD66" s="85" t="s">
        <v>944</v>
      </c>
      <c r="CE66" s="85" t="s">
        <v>181</v>
      </c>
      <c r="CF66" s="85" t="s">
        <v>945</v>
      </c>
      <c r="CG66" s="85" t="s">
        <v>199</v>
      </c>
      <c r="CH66" s="85" t="s">
        <v>946</v>
      </c>
      <c r="CI66" s="85" t="s">
        <v>199</v>
      </c>
      <c r="CJ66" s="85" t="s">
        <v>947</v>
      </c>
      <c r="CK66" s="85" t="s">
        <v>179</v>
      </c>
      <c r="CL66" s="85" t="s">
        <v>948</v>
      </c>
      <c r="CM66" s="85" t="s">
        <v>179</v>
      </c>
      <c r="CN66" s="85" t="s">
        <v>949</v>
      </c>
      <c r="CO66" s="85" t="s">
        <v>227</v>
      </c>
      <c r="CP66" s="85" t="s">
        <v>950</v>
      </c>
      <c r="CQ66" s="85" t="s">
        <v>179</v>
      </c>
      <c r="CR66" s="85" t="s">
        <v>951</v>
      </c>
      <c r="CS66" s="85" t="s">
        <v>179</v>
      </c>
      <c r="CT66" s="85" t="s">
        <v>952</v>
      </c>
      <c r="CU66" s="85" t="s">
        <v>181</v>
      </c>
      <c r="CV66" s="85" t="s">
        <v>953</v>
      </c>
      <c r="CW66" s="85" t="s">
        <v>179</v>
      </c>
      <c r="CX66" s="85" t="s">
        <v>954</v>
      </c>
      <c r="CY66" s="85" t="s">
        <v>179</v>
      </c>
      <c r="CZ66" s="85" t="s">
        <v>955</v>
      </c>
      <c r="DA66" s="85" t="s">
        <v>179</v>
      </c>
      <c r="DB66" s="85" t="s">
        <v>956</v>
      </c>
      <c r="DC66" s="85" t="s">
        <v>179</v>
      </c>
      <c r="DD66" s="85" t="s">
        <v>957</v>
      </c>
      <c r="DE66" s="85" t="s">
        <v>179</v>
      </c>
      <c r="DF66" s="85" t="s">
        <v>958</v>
      </c>
      <c r="DG66" s="85" t="s">
        <v>179</v>
      </c>
      <c r="DH66" s="85" t="s">
        <v>959</v>
      </c>
      <c r="DI66" s="85" t="s">
        <v>179</v>
      </c>
      <c r="DJ66" s="85" t="s">
        <v>960</v>
      </c>
      <c r="DK66" s="85"/>
      <c r="DL66" s="85"/>
      <c r="DM66" s="85"/>
      <c r="DN66" s="85"/>
      <c r="DO66" s="85"/>
      <c r="DP66" s="85"/>
      <c r="DQ66" s="85"/>
      <c r="DR66" s="85"/>
      <c r="DS66" s="85"/>
      <c r="DT66" s="85"/>
      <c r="DU66" s="85"/>
      <c r="DV66" s="85"/>
      <c r="DW66" s="85"/>
      <c r="DX66" s="85"/>
      <c r="DY66" s="85"/>
      <c r="DZ66" s="85"/>
      <c r="EA66" s="85"/>
      <c r="EB66" s="85"/>
      <c r="EC66" s="85"/>
      <c r="ED66" s="85"/>
      <c r="EE66" s="85"/>
      <c r="EF66" s="85"/>
      <c r="EG66" s="85"/>
      <c r="EH66" s="85"/>
      <c r="EI66" s="85"/>
      <c r="EJ66" s="85"/>
      <c r="EK66" s="85"/>
      <c r="EL66" s="85"/>
      <c r="EM66" s="85"/>
      <c r="EN66" s="85"/>
      <c r="EO66" s="85"/>
      <c r="EP66" s="85"/>
      <c r="EQ66" s="85"/>
      <c r="ER66" s="85"/>
      <c r="ES66" s="85"/>
      <c r="ET66" s="85"/>
      <c r="EU66" s="85"/>
      <c r="EV66" s="85"/>
      <c r="EW66" s="85"/>
      <c r="EX66" s="85"/>
      <c r="EY66" s="85"/>
      <c r="EZ66" s="85"/>
      <c r="FA66" s="85" t="s">
        <v>181</v>
      </c>
      <c r="FB66" s="85" t="s">
        <v>961</v>
      </c>
      <c r="FC66" s="85" t="s">
        <v>181</v>
      </c>
      <c r="FD66" s="85" t="s">
        <v>182</v>
      </c>
      <c r="FE66" t="b">
        <v>0</v>
      </c>
    </row>
    <row r="67" spans="1:161" x14ac:dyDescent="0.25">
      <c r="A67">
        <v>2306</v>
      </c>
      <c r="B67" t="s">
        <v>6103</v>
      </c>
      <c r="C67" s="90" t="s">
        <v>962</v>
      </c>
      <c r="D67" s="91" t="s">
        <v>206</v>
      </c>
      <c r="E67">
        <v>0</v>
      </c>
      <c r="G67" s="85" t="s">
        <v>177</v>
      </c>
      <c r="H67">
        <v>1</v>
      </c>
      <c r="I67" s="85" t="s">
        <v>213</v>
      </c>
      <c r="J67" s="85" t="s">
        <v>805</v>
      </c>
      <c r="K67" s="85" t="s">
        <v>963</v>
      </c>
      <c r="L67" s="85" t="s">
        <v>962</v>
      </c>
      <c r="M67" s="85" t="s">
        <v>964</v>
      </c>
      <c r="N67" s="85" t="s">
        <v>805</v>
      </c>
      <c r="O67" s="85" t="s">
        <v>965</v>
      </c>
      <c r="P67" s="85" t="s">
        <v>213</v>
      </c>
      <c r="Q67" s="85" t="s">
        <v>206</v>
      </c>
      <c r="R67" s="85" t="s">
        <v>308</v>
      </c>
      <c r="S67" s="85"/>
      <c r="T67" s="85" t="s">
        <v>218</v>
      </c>
      <c r="U67" s="97">
        <v>5</v>
      </c>
      <c r="V67" s="85" t="s">
        <v>181</v>
      </c>
      <c r="W67" s="85" t="s">
        <v>1</v>
      </c>
      <c r="X67" s="85"/>
      <c r="Y67">
        <v>2</v>
      </c>
      <c r="Z67" s="85" t="s">
        <v>181</v>
      </c>
      <c r="AA67" s="85" t="s">
        <v>186</v>
      </c>
      <c r="AB67" s="85" t="s">
        <v>181</v>
      </c>
      <c r="AC67" s="85" t="s">
        <v>179</v>
      </c>
      <c r="AD67" s="85" t="s">
        <v>181</v>
      </c>
      <c r="AE67" s="85" t="s">
        <v>181</v>
      </c>
      <c r="AF67" s="85"/>
      <c r="AG67" s="85" t="s">
        <v>181</v>
      </c>
      <c r="AH67" s="85"/>
      <c r="AI67" s="85" t="s">
        <v>181</v>
      </c>
      <c r="AJ67" s="85"/>
      <c r="AK67" s="85" t="s">
        <v>181</v>
      </c>
      <c r="AL67" s="85"/>
      <c r="AM67" s="85" t="s">
        <v>181</v>
      </c>
      <c r="AN67" s="85"/>
      <c r="AO67" s="85" t="s">
        <v>181</v>
      </c>
      <c r="AP67" s="85"/>
      <c r="AQ67" s="85" t="s">
        <v>179</v>
      </c>
      <c r="AR67" s="85"/>
      <c r="AS67" s="85" t="s">
        <v>179</v>
      </c>
      <c r="AT67" s="85"/>
      <c r="AU67" s="85" t="s">
        <v>179</v>
      </c>
      <c r="AV67" s="85"/>
      <c r="AW67" s="85" t="s">
        <v>179</v>
      </c>
      <c r="AX67" s="85"/>
      <c r="AY67" s="85" t="s">
        <v>179</v>
      </c>
      <c r="AZ67" s="85"/>
      <c r="BA67" s="85" t="s">
        <v>179</v>
      </c>
      <c r="BB67" s="85"/>
      <c r="BC67" s="85" t="s">
        <v>179</v>
      </c>
      <c r="BD67" s="85" t="s">
        <v>809</v>
      </c>
      <c r="BE67" s="85" t="s">
        <v>179</v>
      </c>
      <c r="BF67" s="85"/>
      <c r="BG67" s="85" t="s">
        <v>179</v>
      </c>
      <c r="BH67" s="85"/>
      <c r="BI67" s="85" t="s">
        <v>179</v>
      </c>
      <c r="BJ67" s="85" t="s">
        <v>966</v>
      </c>
      <c r="BK67" s="85" t="s">
        <v>179</v>
      </c>
      <c r="BL67" s="85"/>
      <c r="BM67" s="85" t="s">
        <v>179</v>
      </c>
      <c r="BN67" s="85"/>
      <c r="BO67" s="85" t="s">
        <v>179</v>
      </c>
      <c r="BP67" s="85"/>
      <c r="BQ67" s="85" t="s">
        <v>179</v>
      </c>
      <c r="BR67" s="85"/>
      <c r="BS67" s="85" t="s">
        <v>179</v>
      </c>
      <c r="BT67" s="85"/>
      <c r="BU67" s="85" t="s">
        <v>179</v>
      </c>
      <c r="BV67" s="85"/>
      <c r="BW67" s="85" t="s">
        <v>179</v>
      </c>
      <c r="BX67" s="85"/>
      <c r="BY67" s="85" t="s">
        <v>179</v>
      </c>
      <c r="BZ67" s="85"/>
      <c r="CA67" s="85" t="s">
        <v>179</v>
      </c>
      <c r="CB67" s="85"/>
      <c r="CC67" s="85" t="s">
        <v>179</v>
      </c>
      <c r="CD67" s="85"/>
      <c r="CE67" s="85" t="s">
        <v>179</v>
      </c>
      <c r="CF67" s="85"/>
      <c r="CG67" s="85" t="s">
        <v>199</v>
      </c>
      <c r="CH67" s="85"/>
      <c r="CI67" s="85" t="s">
        <v>199</v>
      </c>
      <c r="CJ67" s="85"/>
      <c r="CK67" s="85" t="s">
        <v>179</v>
      </c>
      <c r="CL67" s="85" t="s">
        <v>967</v>
      </c>
      <c r="CM67" s="85" t="s">
        <v>179</v>
      </c>
      <c r="CN67" s="85"/>
      <c r="CO67" s="85" t="s">
        <v>179</v>
      </c>
      <c r="CP67" s="85"/>
      <c r="CQ67" s="85" t="s">
        <v>179</v>
      </c>
      <c r="CR67" s="85"/>
      <c r="CS67" s="85" t="s">
        <v>179</v>
      </c>
      <c r="CT67" s="85"/>
      <c r="CU67" s="85" t="s">
        <v>179</v>
      </c>
      <c r="CV67" s="85"/>
      <c r="CW67" s="85" t="s">
        <v>179</v>
      </c>
      <c r="CX67" s="85"/>
      <c r="CY67" s="85" t="s">
        <v>179</v>
      </c>
      <c r="CZ67" s="85" t="s">
        <v>968</v>
      </c>
      <c r="DA67" s="85" t="s">
        <v>179</v>
      </c>
      <c r="DB67" s="85"/>
      <c r="DC67" s="85" t="s">
        <v>179</v>
      </c>
      <c r="DD67" s="85"/>
      <c r="DE67" s="85" t="s">
        <v>179</v>
      </c>
      <c r="DF67" s="85"/>
      <c r="DG67" s="85" t="s">
        <v>179</v>
      </c>
      <c r="DH67" s="85"/>
      <c r="DI67" s="85" t="s">
        <v>179</v>
      </c>
      <c r="DJ67" s="85" t="s">
        <v>969</v>
      </c>
      <c r="DK67" s="85" t="s">
        <v>179</v>
      </c>
      <c r="DL67" s="85"/>
      <c r="DM67" s="85" t="s">
        <v>179</v>
      </c>
      <c r="DN67" s="85"/>
      <c r="DO67" s="85" t="s">
        <v>179</v>
      </c>
      <c r="DP67" s="85"/>
      <c r="DQ67" s="85" t="s">
        <v>179</v>
      </c>
      <c r="DR67" s="85" t="s">
        <v>970</v>
      </c>
      <c r="DS67" s="85" t="s">
        <v>179</v>
      </c>
      <c r="DT67" s="85"/>
      <c r="DU67" s="85" t="s">
        <v>179</v>
      </c>
      <c r="DV67" s="85"/>
      <c r="DW67" s="85" t="s">
        <v>179</v>
      </c>
      <c r="DX67" s="85"/>
      <c r="DY67" s="85" t="s">
        <v>199</v>
      </c>
      <c r="DZ67" s="85"/>
      <c r="EA67" s="85" t="s">
        <v>179</v>
      </c>
      <c r="EB67" s="85"/>
      <c r="EC67" s="85" t="s">
        <v>179</v>
      </c>
      <c r="ED67" s="85" t="s">
        <v>971</v>
      </c>
      <c r="EE67" s="85" t="s">
        <v>199</v>
      </c>
      <c r="EF67" s="85"/>
      <c r="EG67" s="85" t="s">
        <v>199</v>
      </c>
      <c r="EH67" s="85"/>
      <c r="EI67" s="85" t="s">
        <v>199</v>
      </c>
      <c r="EJ67" s="85"/>
      <c r="EK67" s="85" t="s">
        <v>179</v>
      </c>
      <c r="EL67" s="85"/>
      <c r="EM67" s="85" t="s">
        <v>179</v>
      </c>
      <c r="EN67" s="85" t="s">
        <v>972</v>
      </c>
      <c r="EO67" s="85" t="s">
        <v>179</v>
      </c>
      <c r="EP67" s="85"/>
      <c r="EQ67" s="85" t="s">
        <v>179</v>
      </c>
      <c r="ER67" s="85"/>
      <c r="ES67" s="85" t="s">
        <v>179</v>
      </c>
      <c r="ET67" s="85" t="s">
        <v>973</v>
      </c>
      <c r="EU67" s="85" t="s">
        <v>179</v>
      </c>
      <c r="EV67" s="85"/>
      <c r="EW67" s="85" t="s">
        <v>179</v>
      </c>
      <c r="EX67" s="85"/>
      <c r="EY67" s="85" t="s">
        <v>179</v>
      </c>
      <c r="EZ67" s="85" t="s">
        <v>974</v>
      </c>
      <c r="FA67" s="85" t="s">
        <v>181</v>
      </c>
      <c r="FB67" s="85"/>
      <c r="FC67" s="85" t="s">
        <v>179</v>
      </c>
      <c r="FD67" s="85" t="s">
        <v>182</v>
      </c>
      <c r="FE67" t="b">
        <v>0</v>
      </c>
    </row>
    <row r="68" spans="1:161" x14ac:dyDescent="0.25">
      <c r="A68">
        <v>2307</v>
      </c>
      <c r="B68" t="s">
        <v>6091</v>
      </c>
      <c r="C68" s="90" t="s">
        <v>975</v>
      </c>
      <c r="D68" s="91" t="s">
        <v>262</v>
      </c>
      <c r="E68">
        <v>0</v>
      </c>
      <c r="F68">
        <v>95</v>
      </c>
      <c r="G68" s="85" t="s">
        <v>187</v>
      </c>
      <c r="H68">
        <v>1</v>
      </c>
      <c r="I68" s="85" t="s">
        <v>213</v>
      </c>
      <c r="J68" s="85" t="s">
        <v>5806</v>
      </c>
      <c r="K68" s="85" t="s">
        <v>5863</v>
      </c>
      <c r="L68" s="85" t="s">
        <v>975</v>
      </c>
      <c r="M68" s="85" t="s">
        <v>5864</v>
      </c>
      <c r="N68" s="85" t="s">
        <v>5806</v>
      </c>
      <c r="O68" s="85" t="s">
        <v>5807</v>
      </c>
      <c r="P68" s="85" t="s">
        <v>213</v>
      </c>
      <c r="Q68" s="85" t="s">
        <v>262</v>
      </c>
      <c r="R68" s="85"/>
      <c r="S68" s="85"/>
      <c r="T68" s="85" t="s">
        <v>253</v>
      </c>
      <c r="U68" s="97">
        <v>6</v>
      </c>
      <c r="V68" s="85" t="s">
        <v>179</v>
      </c>
      <c r="W68" s="85" t="s">
        <v>258</v>
      </c>
      <c r="X68" s="85" t="s">
        <v>5865</v>
      </c>
      <c r="Y68">
        <v>4</v>
      </c>
      <c r="Z68" s="85" t="s">
        <v>181</v>
      </c>
      <c r="AA68" s="85"/>
      <c r="AB68" s="85" t="s">
        <v>180</v>
      </c>
      <c r="AC68" s="85" t="s">
        <v>179</v>
      </c>
      <c r="AD68" s="85" t="s">
        <v>179</v>
      </c>
      <c r="AE68" s="85" t="s">
        <v>181</v>
      </c>
      <c r="AF68" s="85"/>
      <c r="AG68" s="85" t="s">
        <v>181</v>
      </c>
      <c r="AH68" s="85"/>
      <c r="AI68" s="85" t="s">
        <v>181</v>
      </c>
      <c r="AJ68" s="85"/>
      <c r="AK68" s="85" t="s">
        <v>181</v>
      </c>
      <c r="AL68" s="85"/>
      <c r="AM68" s="85" t="s">
        <v>181</v>
      </c>
      <c r="AN68" s="85"/>
      <c r="AO68" s="85" t="s">
        <v>179</v>
      </c>
      <c r="AP68" s="85" t="s">
        <v>5866</v>
      </c>
      <c r="AQ68" s="85" t="s">
        <v>179</v>
      </c>
      <c r="AR68" s="85"/>
      <c r="AS68" s="85" t="s">
        <v>179</v>
      </c>
      <c r="AT68" s="85"/>
      <c r="AU68" s="85" t="s">
        <v>179</v>
      </c>
      <c r="AV68" s="85"/>
      <c r="AW68" s="85" t="s">
        <v>179</v>
      </c>
      <c r="AX68" s="85"/>
      <c r="AY68" s="85" t="s">
        <v>179</v>
      </c>
      <c r="AZ68" s="85"/>
      <c r="BA68" s="85" t="s">
        <v>179</v>
      </c>
      <c r="BB68" s="85"/>
      <c r="BC68" s="85" t="s">
        <v>179</v>
      </c>
      <c r="BD68" s="85" t="s">
        <v>5867</v>
      </c>
      <c r="BE68" s="85" t="s">
        <v>179</v>
      </c>
      <c r="BF68" s="85"/>
      <c r="BG68" s="85" t="s">
        <v>179</v>
      </c>
      <c r="BH68" s="85"/>
      <c r="BI68" s="85" t="s">
        <v>179</v>
      </c>
      <c r="BJ68" s="85" t="s">
        <v>5868</v>
      </c>
      <c r="BK68" s="85" t="s">
        <v>179</v>
      </c>
      <c r="BL68" s="85"/>
      <c r="BM68" s="85" t="s">
        <v>179</v>
      </c>
      <c r="BN68" s="85"/>
      <c r="BO68" s="85" t="s">
        <v>179</v>
      </c>
      <c r="BP68" s="85"/>
      <c r="BQ68" s="85" t="s">
        <v>179</v>
      </c>
      <c r="BR68" s="85"/>
      <c r="BS68" s="85" t="s">
        <v>179</v>
      </c>
      <c r="BT68" s="85"/>
      <c r="BU68" s="85" t="s">
        <v>179</v>
      </c>
      <c r="BV68" s="85"/>
      <c r="BW68" s="85" t="s">
        <v>179</v>
      </c>
      <c r="BX68" s="85" t="s">
        <v>5869</v>
      </c>
      <c r="BY68" s="85" t="s">
        <v>179</v>
      </c>
      <c r="BZ68" s="85"/>
      <c r="CA68" s="85" t="s">
        <v>179</v>
      </c>
      <c r="CB68" s="85" t="s">
        <v>5870</v>
      </c>
      <c r="CC68" s="85" t="s">
        <v>179</v>
      </c>
      <c r="CD68" s="85"/>
      <c r="CE68" s="85" t="s">
        <v>179</v>
      </c>
      <c r="CF68" s="85" t="s">
        <v>5871</v>
      </c>
      <c r="CG68" s="85" t="s">
        <v>199</v>
      </c>
      <c r="CH68" s="85" t="s">
        <v>5872</v>
      </c>
      <c r="CI68" s="85" t="s">
        <v>199</v>
      </c>
      <c r="CJ68" s="85"/>
      <c r="CK68" s="85" t="s">
        <v>179</v>
      </c>
      <c r="CL68" s="85" t="s">
        <v>5873</v>
      </c>
      <c r="CM68" s="85" t="s">
        <v>179</v>
      </c>
      <c r="CN68" s="85"/>
      <c r="CO68" s="85" t="s">
        <v>179</v>
      </c>
      <c r="CP68" s="85"/>
      <c r="CQ68" s="85" t="s">
        <v>179</v>
      </c>
      <c r="CR68" s="85"/>
      <c r="CS68" s="85" t="s">
        <v>179</v>
      </c>
      <c r="CT68" s="85"/>
      <c r="CU68" s="85" t="s">
        <v>179</v>
      </c>
      <c r="CV68" s="85"/>
      <c r="CW68" s="85" t="s">
        <v>179</v>
      </c>
      <c r="CX68" s="85"/>
      <c r="CY68" s="85" t="s">
        <v>179</v>
      </c>
      <c r="CZ68" s="85" t="s">
        <v>5874</v>
      </c>
      <c r="DA68" s="85" t="s">
        <v>179</v>
      </c>
      <c r="DB68" s="85"/>
      <c r="DC68" s="85" t="s">
        <v>179</v>
      </c>
      <c r="DD68" s="85"/>
      <c r="DE68" s="85" t="s">
        <v>179</v>
      </c>
      <c r="DF68" s="85"/>
      <c r="DG68" s="85" t="s">
        <v>209</v>
      </c>
      <c r="DH68" s="85"/>
      <c r="DI68" s="85" t="s">
        <v>179</v>
      </c>
      <c r="DJ68" s="85" t="s">
        <v>5875</v>
      </c>
      <c r="DK68" s="85" t="s">
        <v>179</v>
      </c>
      <c r="DL68" s="85" t="s">
        <v>307</v>
      </c>
      <c r="DM68" s="85" t="s">
        <v>179</v>
      </c>
      <c r="DN68" s="85"/>
      <c r="DO68" s="85" t="s">
        <v>179</v>
      </c>
      <c r="DP68" s="85"/>
      <c r="DQ68" s="85" t="s">
        <v>179</v>
      </c>
      <c r="DR68" s="85" t="s">
        <v>5876</v>
      </c>
      <c r="DS68" s="85" t="s">
        <v>179</v>
      </c>
      <c r="DT68" s="85"/>
      <c r="DU68" s="85" t="s">
        <v>179</v>
      </c>
      <c r="DV68" s="85"/>
      <c r="DW68" s="85" t="s">
        <v>179</v>
      </c>
      <c r="DX68" s="85"/>
      <c r="DY68" s="85" t="s">
        <v>199</v>
      </c>
      <c r="DZ68" s="85"/>
      <c r="EA68" s="85" t="s">
        <v>179</v>
      </c>
      <c r="EB68" s="85"/>
      <c r="EC68" s="85" t="s">
        <v>179</v>
      </c>
      <c r="ED68" s="85" t="s">
        <v>5877</v>
      </c>
      <c r="EE68" s="85" t="s">
        <v>199</v>
      </c>
      <c r="EF68" s="85"/>
      <c r="EG68" s="85" t="s">
        <v>227</v>
      </c>
      <c r="EH68" s="85"/>
      <c r="EI68" s="85" t="s">
        <v>199</v>
      </c>
      <c r="EJ68" s="85"/>
      <c r="EK68" s="85" t="s">
        <v>179</v>
      </c>
      <c r="EL68" s="85"/>
      <c r="EM68" s="85" t="s">
        <v>179</v>
      </c>
      <c r="EN68" s="85" t="s">
        <v>5878</v>
      </c>
      <c r="EO68" s="85" t="s">
        <v>179</v>
      </c>
      <c r="EP68" s="85" t="s">
        <v>5879</v>
      </c>
      <c r="EQ68" s="85" t="s">
        <v>179</v>
      </c>
      <c r="ER68" s="85"/>
      <c r="ES68" s="85" t="s">
        <v>179</v>
      </c>
      <c r="ET68" s="85" t="s">
        <v>5880</v>
      </c>
      <c r="EU68" s="85" t="s">
        <v>179</v>
      </c>
      <c r="EV68" s="85"/>
      <c r="EW68" s="85" t="s">
        <v>179</v>
      </c>
      <c r="EX68" s="85"/>
      <c r="EY68" s="85" t="s">
        <v>179</v>
      </c>
      <c r="EZ68" s="85" t="s">
        <v>5881</v>
      </c>
      <c r="FA68" s="85" t="s">
        <v>179</v>
      </c>
      <c r="FB68" s="85"/>
      <c r="FC68" s="85" t="s">
        <v>179</v>
      </c>
      <c r="FD68" s="85" t="s">
        <v>182</v>
      </c>
      <c r="FE68" t="b">
        <v>0</v>
      </c>
    </row>
    <row r="69" spans="1:161" x14ac:dyDescent="0.25">
      <c r="A69">
        <v>2308</v>
      </c>
      <c r="B69" t="s">
        <v>6094</v>
      </c>
      <c r="C69" s="90" t="s">
        <v>976</v>
      </c>
      <c r="D69" s="91" t="s">
        <v>206</v>
      </c>
      <c r="E69">
        <v>0</v>
      </c>
      <c r="F69">
        <v>95</v>
      </c>
      <c r="G69" s="85" t="s">
        <v>187</v>
      </c>
      <c r="H69">
        <v>1</v>
      </c>
      <c r="I69" s="85" t="s">
        <v>213</v>
      </c>
      <c r="J69" s="85" t="s">
        <v>613</v>
      </c>
      <c r="K69" s="85" t="s">
        <v>977</v>
      </c>
      <c r="L69" s="85" t="s">
        <v>976</v>
      </c>
      <c r="M69" s="85" t="s">
        <v>978</v>
      </c>
      <c r="N69" s="85" t="s">
        <v>979</v>
      </c>
      <c r="O69" s="85" t="s">
        <v>980</v>
      </c>
      <c r="P69" s="85" t="s">
        <v>213</v>
      </c>
      <c r="Q69" s="85" t="s">
        <v>206</v>
      </c>
      <c r="R69" s="85"/>
      <c r="S69" s="85"/>
      <c r="T69" s="85" t="s">
        <v>218</v>
      </c>
      <c r="U69" s="97">
        <v>6</v>
      </c>
      <c r="V69" s="85" t="s">
        <v>179</v>
      </c>
      <c r="W69" s="85" t="s">
        <v>258</v>
      </c>
      <c r="X69" s="85" t="s">
        <v>981</v>
      </c>
      <c r="Y69">
        <v>6</v>
      </c>
      <c r="Z69" s="85" t="s">
        <v>179</v>
      </c>
      <c r="AA69" s="85" t="s">
        <v>258</v>
      </c>
      <c r="AB69" s="85" t="s">
        <v>180</v>
      </c>
      <c r="AC69" s="85" t="s">
        <v>179</v>
      </c>
      <c r="AD69" s="85" t="s">
        <v>179</v>
      </c>
      <c r="AE69" s="85" t="s">
        <v>181</v>
      </c>
      <c r="AF69" s="85"/>
      <c r="AG69" s="85" t="s">
        <v>181</v>
      </c>
      <c r="AH69" s="85"/>
      <c r="AI69" s="85" t="s">
        <v>181</v>
      </c>
      <c r="AJ69" s="85"/>
      <c r="AK69" s="85" t="s">
        <v>181</v>
      </c>
      <c r="AL69" s="85"/>
      <c r="AM69" s="85" t="s">
        <v>181</v>
      </c>
      <c r="AN69" s="85"/>
      <c r="AO69" s="85" t="s">
        <v>181</v>
      </c>
      <c r="AP69" s="85"/>
      <c r="AQ69" s="85" t="s">
        <v>179</v>
      </c>
      <c r="AR69" s="85" t="s">
        <v>982</v>
      </c>
      <c r="AS69" s="85" t="s">
        <v>179</v>
      </c>
      <c r="AT69" s="85" t="s">
        <v>983</v>
      </c>
      <c r="AU69" s="85" t="s">
        <v>179</v>
      </c>
      <c r="AV69" s="85" t="s">
        <v>984</v>
      </c>
      <c r="AW69" s="85" t="s">
        <v>179</v>
      </c>
      <c r="AX69" s="85" t="s">
        <v>985</v>
      </c>
      <c r="AY69" s="85" t="s">
        <v>179</v>
      </c>
      <c r="AZ69" s="85" t="s">
        <v>986</v>
      </c>
      <c r="BA69" s="85" t="s">
        <v>179</v>
      </c>
      <c r="BB69" s="85" t="s">
        <v>987</v>
      </c>
      <c r="BC69" s="85" t="s">
        <v>179</v>
      </c>
      <c r="BD69" s="85" t="s">
        <v>988</v>
      </c>
      <c r="BE69" s="85" t="s">
        <v>179</v>
      </c>
      <c r="BF69" s="85"/>
      <c r="BG69" s="85" t="s">
        <v>179</v>
      </c>
      <c r="BH69" s="85" t="s">
        <v>989</v>
      </c>
      <c r="BI69" s="85" t="s">
        <v>203</v>
      </c>
      <c r="BJ69" s="85" t="s">
        <v>990</v>
      </c>
      <c r="BK69" s="85" t="s">
        <v>179</v>
      </c>
      <c r="BL69" s="85" t="s">
        <v>991</v>
      </c>
      <c r="BM69" s="85" t="s">
        <v>179</v>
      </c>
      <c r="BN69" s="85" t="s">
        <v>992</v>
      </c>
      <c r="BO69" s="85" t="s">
        <v>179</v>
      </c>
      <c r="BP69" s="85" t="s">
        <v>993</v>
      </c>
      <c r="BQ69" s="85" t="s">
        <v>179</v>
      </c>
      <c r="BR69" s="85" t="s">
        <v>994</v>
      </c>
      <c r="BS69" s="85" t="s">
        <v>179</v>
      </c>
      <c r="BT69" s="85" t="s">
        <v>995</v>
      </c>
      <c r="BU69" s="85" t="s">
        <v>179</v>
      </c>
      <c r="BV69" s="85" t="s">
        <v>996</v>
      </c>
      <c r="BW69" s="85" t="s">
        <v>179</v>
      </c>
      <c r="BX69" s="85" t="s">
        <v>997</v>
      </c>
      <c r="BY69" s="85" t="s">
        <v>179</v>
      </c>
      <c r="BZ69" s="85" t="s">
        <v>998</v>
      </c>
      <c r="CA69" s="85" t="s">
        <v>179</v>
      </c>
      <c r="CB69" s="85" t="s">
        <v>636</v>
      </c>
      <c r="CC69" s="85" t="s">
        <v>179</v>
      </c>
      <c r="CD69" s="85" t="s">
        <v>999</v>
      </c>
      <c r="CE69" s="85" t="s">
        <v>181</v>
      </c>
      <c r="CF69" s="85"/>
      <c r="CG69" s="85" t="s">
        <v>181</v>
      </c>
      <c r="CH69" s="85"/>
      <c r="CI69" s="85" t="s">
        <v>181</v>
      </c>
      <c r="CJ69" s="85"/>
      <c r="CK69" s="85" t="s">
        <v>179</v>
      </c>
      <c r="CL69" s="85" t="s">
        <v>1000</v>
      </c>
      <c r="CM69" s="85" t="s">
        <v>179</v>
      </c>
      <c r="CN69" s="85" t="s">
        <v>1001</v>
      </c>
      <c r="CO69" s="85" t="s">
        <v>179</v>
      </c>
      <c r="CP69" s="85" t="s">
        <v>1002</v>
      </c>
      <c r="CQ69" s="85" t="s">
        <v>179</v>
      </c>
      <c r="CR69" s="85" t="s">
        <v>641</v>
      </c>
      <c r="CS69" s="85" t="s">
        <v>179</v>
      </c>
      <c r="CT69" s="85" t="s">
        <v>1003</v>
      </c>
      <c r="CU69" s="85" t="s">
        <v>179</v>
      </c>
      <c r="CV69" s="85" t="s">
        <v>1004</v>
      </c>
      <c r="CW69" s="85" t="s">
        <v>179</v>
      </c>
      <c r="CX69" s="85" t="s">
        <v>1005</v>
      </c>
      <c r="CY69" s="85" t="s">
        <v>179</v>
      </c>
      <c r="CZ69" s="85" t="s">
        <v>1006</v>
      </c>
      <c r="DA69" s="85" t="s">
        <v>179</v>
      </c>
      <c r="DB69" s="85" t="s">
        <v>744</v>
      </c>
      <c r="DC69" s="85" t="s">
        <v>179</v>
      </c>
      <c r="DD69" s="85" t="s">
        <v>745</v>
      </c>
      <c r="DE69" s="85" t="s">
        <v>179</v>
      </c>
      <c r="DF69" s="85" t="s">
        <v>746</v>
      </c>
      <c r="DG69" s="85" t="s">
        <v>209</v>
      </c>
      <c r="DH69" s="85"/>
      <c r="DI69" s="85" t="s">
        <v>179</v>
      </c>
      <c r="DJ69" s="85" t="s">
        <v>747</v>
      </c>
      <c r="DK69" s="85" t="s">
        <v>179</v>
      </c>
      <c r="DL69" s="85" t="s">
        <v>1007</v>
      </c>
      <c r="DM69" s="85" t="s">
        <v>179</v>
      </c>
      <c r="DN69" s="85" t="s">
        <v>1008</v>
      </c>
      <c r="DO69" s="85" t="s">
        <v>179</v>
      </c>
      <c r="DP69" s="85" t="s">
        <v>1009</v>
      </c>
      <c r="DQ69" s="85" t="s">
        <v>179</v>
      </c>
      <c r="DR69" s="85" t="s">
        <v>1010</v>
      </c>
      <c r="DS69" s="85" t="s">
        <v>179</v>
      </c>
      <c r="DT69" s="85" t="s">
        <v>1011</v>
      </c>
      <c r="DU69" s="85" t="s">
        <v>179</v>
      </c>
      <c r="DV69" s="85" t="s">
        <v>1012</v>
      </c>
      <c r="DW69" s="85" t="s">
        <v>179</v>
      </c>
      <c r="DX69" s="85" t="s">
        <v>1013</v>
      </c>
      <c r="DY69" s="85" t="s">
        <v>179</v>
      </c>
      <c r="DZ69" s="85" t="s">
        <v>1014</v>
      </c>
      <c r="EA69" s="85" t="s">
        <v>179</v>
      </c>
      <c r="EB69" s="85" t="s">
        <v>1015</v>
      </c>
      <c r="EC69" s="85" t="s">
        <v>179</v>
      </c>
      <c r="ED69" s="85" t="s">
        <v>1016</v>
      </c>
      <c r="EE69" s="85" t="s">
        <v>179</v>
      </c>
      <c r="EF69" s="85" t="s">
        <v>1017</v>
      </c>
      <c r="EG69" s="85" t="s">
        <v>179</v>
      </c>
      <c r="EH69" s="85" t="s">
        <v>1018</v>
      </c>
      <c r="EI69" s="85" t="s">
        <v>179</v>
      </c>
      <c r="EJ69" s="85" t="s">
        <v>1019</v>
      </c>
      <c r="EK69" s="85" t="s">
        <v>179</v>
      </c>
      <c r="EL69" s="85" t="s">
        <v>1020</v>
      </c>
      <c r="EM69" s="85" t="s">
        <v>179</v>
      </c>
      <c r="EN69" s="85" t="s">
        <v>1021</v>
      </c>
      <c r="EO69" s="85" t="s">
        <v>179</v>
      </c>
      <c r="EP69" s="85" t="s">
        <v>1022</v>
      </c>
      <c r="EQ69" s="85" t="s">
        <v>179</v>
      </c>
      <c r="ER69" s="85" t="s">
        <v>1023</v>
      </c>
      <c r="ES69" s="85" t="s">
        <v>179</v>
      </c>
      <c r="ET69" s="85" t="s">
        <v>1024</v>
      </c>
      <c r="EU69" s="85" t="s">
        <v>179</v>
      </c>
      <c r="EV69" s="85" t="s">
        <v>1025</v>
      </c>
      <c r="EW69" s="85" t="s">
        <v>179</v>
      </c>
      <c r="EX69" s="85" t="s">
        <v>1026</v>
      </c>
      <c r="EY69" s="85" t="s">
        <v>179</v>
      </c>
      <c r="EZ69" s="85" t="s">
        <v>1027</v>
      </c>
      <c r="FA69" s="85" t="s">
        <v>179</v>
      </c>
      <c r="FB69" s="85" t="s">
        <v>990</v>
      </c>
      <c r="FC69" s="85" t="s">
        <v>179</v>
      </c>
      <c r="FD69" s="85" t="s">
        <v>182</v>
      </c>
      <c r="FE69" t="b">
        <v>0</v>
      </c>
    </row>
    <row r="70" spans="1:161" x14ac:dyDescent="0.25">
      <c r="A70">
        <v>11797</v>
      </c>
      <c r="B70" t="s">
        <v>6110</v>
      </c>
      <c r="C70" s="90" t="s">
        <v>1028</v>
      </c>
      <c r="D70" s="91" t="s">
        <v>206</v>
      </c>
      <c r="E70">
        <v>0</v>
      </c>
      <c r="F70">
        <v>94</v>
      </c>
      <c r="G70" s="85" t="s">
        <v>177</v>
      </c>
      <c r="H70">
        <v>1</v>
      </c>
      <c r="I70" s="85" t="s">
        <v>213</v>
      </c>
      <c r="J70" s="85" t="s">
        <v>1029</v>
      </c>
      <c r="K70" s="85" t="s">
        <v>1030</v>
      </c>
      <c r="L70" s="85" t="s">
        <v>1028</v>
      </c>
      <c r="M70" s="85" t="s">
        <v>1031</v>
      </c>
      <c r="N70" s="85" t="s">
        <v>1029</v>
      </c>
      <c r="O70" s="85" t="s">
        <v>1032</v>
      </c>
      <c r="P70" s="85" t="s">
        <v>213</v>
      </c>
      <c r="Q70" s="85" t="s">
        <v>206</v>
      </c>
      <c r="R70" s="85"/>
      <c r="S70" s="85"/>
      <c r="T70" s="85" t="s">
        <v>218</v>
      </c>
      <c r="U70" s="97">
        <v>4</v>
      </c>
      <c r="V70" s="85" t="s">
        <v>179</v>
      </c>
      <c r="W70" s="85" t="s">
        <v>191</v>
      </c>
      <c r="X70" s="85" t="s">
        <v>1033</v>
      </c>
      <c r="Y70">
        <v>3</v>
      </c>
      <c r="Z70" s="85" t="s">
        <v>181</v>
      </c>
      <c r="AA70" s="85"/>
      <c r="AB70" s="85" t="s">
        <v>181</v>
      </c>
      <c r="AC70" s="85" t="s">
        <v>179</v>
      </c>
      <c r="AD70" s="85" t="s">
        <v>179</v>
      </c>
      <c r="AE70" s="85" t="s">
        <v>181</v>
      </c>
      <c r="AF70" s="85"/>
      <c r="AG70" s="85" t="s">
        <v>181</v>
      </c>
      <c r="AH70" s="85"/>
      <c r="AI70" s="85" t="s">
        <v>181</v>
      </c>
      <c r="AJ70" s="85"/>
      <c r="AK70" s="85" t="s">
        <v>181</v>
      </c>
      <c r="AL70" s="85"/>
      <c r="AM70" s="85" t="s">
        <v>181</v>
      </c>
      <c r="AN70" s="85"/>
      <c r="AO70" s="85" t="s">
        <v>181</v>
      </c>
      <c r="AP70" s="85"/>
      <c r="AQ70" s="85" t="s">
        <v>179</v>
      </c>
      <c r="AR70" s="85"/>
      <c r="AS70" s="85" t="s">
        <v>179</v>
      </c>
      <c r="AT70" s="85"/>
      <c r="AU70" s="85" t="s">
        <v>179</v>
      </c>
      <c r="AV70" s="85"/>
      <c r="AW70" s="85" t="s">
        <v>179</v>
      </c>
      <c r="AX70" s="85"/>
      <c r="AY70" s="85" t="s">
        <v>179</v>
      </c>
      <c r="AZ70" s="85"/>
      <c r="BA70" s="85" t="s">
        <v>179</v>
      </c>
      <c r="BB70" s="85"/>
      <c r="BC70" s="85" t="s">
        <v>179</v>
      </c>
      <c r="BD70" s="85" t="s">
        <v>1034</v>
      </c>
      <c r="BE70" s="85" t="s">
        <v>179</v>
      </c>
      <c r="BF70" s="85"/>
      <c r="BG70" s="85" t="s">
        <v>179</v>
      </c>
      <c r="BH70" s="85"/>
      <c r="BI70" s="85" t="s">
        <v>179</v>
      </c>
      <c r="BJ70" s="85" t="s">
        <v>1035</v>
      </c>
      <c r="BK70" s="85" t="s">
        <v>179</v>
      </c>
      <c r="BL70" s="85"/>
      <c r="BM70" s="85" t="s">
        <v>179</v>
      </c>
      <c r="BN70" s="85"/>
      <c r="BO70" s="85" t="s">
        <v>179</v>
      </c>
      <c r="BP70" s="85"/>
      <c r="BQ70" s="85" t="s">
        <v>179</v>
      </c>
      <c r="BR70" s="85"/>
      <c r="BS70" s="85" t="s">
        <v>179</v>
      </c>
      <c r="BT70" s="85"/>
      <c r="BU70" s="85" t="s">
        <v>179</v>
      </c>
      <c r="BV70" s="85"/>
      <c r="BW70" s="85" t="s">
        <v>179</v>
      </c>
      <c r="BX70" s="85"/>
      <c r="BY70" s="85" t="s">
        <v>179</v>
      </c>
      <c r="BZ70" s="85"/>
      <c r="CA70" s="85" t="s">
        <v>179</v>
      </c>
      <c r="CB70" s="85"/>
      <c r="CC70" s="85" t="s">
        <v>179</v>
      </c>
      <c r="CD70" s="85"/>
      <c r="CE70" s="85" t="s">
        <v>179</v>
      </c>
      <c r="CF70" s="85" t="s">
        <v>1036</v>
      </c>
      <c r="CG70" s="85" t="s">
        <v>181</v>
      </c>
      <c r="CH70" s="85"/>
      <c r="CI70" s="85" t="s">
        <v>181</v>
      </c>
      <c r="CJ70" s="85"/>
      <c r="CK70" s="85" t="s">
        <v>179</v>
      </c>
      <c r="CL70" s="85" t="s">
        <v>1037</v>
      </c>
      <c r="CM70" s="85" t="s">
        <v>179</v>
      </c>
      <c r="CN70" s="85"/>
      <c r="CO70" s="85" t="s">
        <v>179</v>
      </c>
      <c r="CP70" s="85"/>
      <c r="CQ70" s="85" t="s">
        <v>179</v>
      </c>
      <c r="CR70" s="85"/>
      <c r="CS70" s="85" t="s">
        <v>179</v>
      </c>
      <c r="CT70" s="85"/>
      <c r="CU70" s="85" t="s">
        <v>179</v>
      </c>
      <c r="CV70" s="85"/>
      <c r="CW70" s="85" t="s">
        <v>179</v>
      </c>
      <c r="CX70" s="85"/>
      <c r="CY70" s="85" t="s">
        <v>179</v>
      </c>
      <c r="CZ70" s="85" t="s">
        <v>1038</v>
      </c>
      <c r="DA70" s="85" t="s">
        <v>179</v>
      </c>
      <c r="DB70" s="85"/>
      <c r="DC70" s="85" t="s">
        <v>179</v>
      </c>
      <c r="DD70" s="85"/>
      <c r="DE70" s="85" t="s">
        <v>179</v>
      </c>
      <c r="DF70" s="85"/>
      <c r="DG70" s="85" t="s">
        <v>209</v>
      </c>
      <c r="DH70" s="85"/>
      <c r="DI70" s="85" t="s">
        <v>179</v>
      </c>
      <c r="DJ70" s="85" t="s">
        <v>1039</v>
      </c>
      <c r="DK70" s="85" t="s">
        <v>179</v>
      </c>
      <c r="DL70" s="85"/>
      <c r="DM70" s="85" t="s">
        <v>179</v>
      </c>
      <c r="DN70" s="85"/>
      <c r="DO70" s="85" t="s">
        <v>179</v>
      </c>
      <c r="DP70" s="85"/>
      <c r="DQ70" s="85" t="s">
        <v>179</v>
      </c>
      <c r="DR70" s="85" t="s">
        <v>1040</v>
      </c>
      <c r="DS70" s="85" t="s">
        <v>179</v>
      </c>
      <c r="DT70" s="85"/>
      <c r="DU70" s="85" t="s">
        <v>179</v>
      </c>
      <c r="DV70" s="85"/>
      <c r="DW70" s="85" t="s">
        <v>179</v>
      </c>
      <c r="DX70" s="85"/>
      <c r="DY70" s="85" t="s">
        <v>199</v>
      </c>
      <c r="DZ70" s="85"/>
      <c r="EA70" s="85" t="s">
        <v>179</v>
      </c>
      <c r="EB70" s="85"/>
      <c r="EC70" s="85" t="s">
        <v>179</v>
      </c>
      <c r="ED70" s="85" t="s">
        <v>1041</v>
      </c>
      <c r="EE70" s="85" t="s">
        <v>179</v>
      </c>
      <c r="EF70" s="85"/>
      <c r="EG70" s="85" t="s">
        <v>199</v>
      </c>
      <c r="EH70" s="85"/>
      <c r="EI70" s="85" t="s">
        <v>179</v>
      </c>
      <c r="EJ70" s="85"/>
      <c r="EK70" s="85" t="s">
        <v>179</v>
      </c>
      <c r="EL70" s="85"/>
      <c r="EM70" s="85" t="s">
        <v>179</v>
      </c>
      <c r="EN70" s="85" t="s">
        <v>1042</v>
      </c>
      <c r="EO70" s="85" t="s">
        <v>179</v>
      </c>
      <c r="EP70" s="85"/>
      <c r="EQ70" s="85" t="s">
        <v>179</v>
      </c>
      <c r="ER70" s="85"/>
      <c r="ES70" s="85" t="s">
        <v>179</v>
      </c>
      <c r="ET70" s="85" t="s">
        <v>1043</v>
      </c>
      <c r="EU70" s="85" t="s">
        <v>179</v>
      </c>
      <c r="EV70" s="85"/>
      <c r="EW70" s="85" t="s">
        <v>179</v>
      </c>
      <c r="EX70" s="85"/>
      <c r="EY70" s="85" t="s">
        <v>179</v>
      </c>
      <c r="EZ70" s="85" t="s">
        <v>1044</v>
      </c>
      <c r="FA70" s="85" t="s">
        <v>181</v>
      </c>
      <c r="FB70" s="85"/>
      <c r="FC70" s="85" t="s">
        <v>179</v>
      </c>
      <c r="FD70" s="85" t="s">
        <v>182</v>
      </c>
      <c r="FE70" t="b">
        <v>0</v>
      </c>
    </row>
    <row r="71" spans="1:161" x14ac:dyDescent="0.25">
      <c r="A71">
        <v>2310</v>
      </c>
      <c r="B71" t="s">
        <v>6111</v>
      </c>
      <c r="C71" s="90" t="s">
        <v>1045</v>
      </c>
      <c r="D71" s="91" t="s">
        <v>206</v>
      </c>
      <c r="E71">
        <v>0</v>
      </c>
      <c r="F71">
        <v>96</v>
      </c>
      <c r="G71" s="85" t="s">
        <v>187</v>
      </c>
      <c r="H71">
        <v>1</v>
      </c>
      <c r="I71" s="85" t="s">
        <v>213</v>
      </c>
      <c r="J71" s="85" t="s">
        <v>1046</v>
      </c>
      <c r="K71" s="85" t="s">
        <v>1047</v>
      </c>
      <c r="L71" s="85" t="s">
        <v>1045</v>
      </c>
      <c r="M71" s="85" t="s">
        <v>1048</v>
      </c>
      <c r="N71" s="85" t="s">
        <v>1049</v>
      </c>
      <c r="O71" s="85" t="s">
        <v>1050</v>
      </c>
      <c r="P71" s="85" t="s">
        <v>213</v>
      </c>
      <c r="Q71" s="85" t="s">
        <v>206</v>
      </c>
      <c r="R71" s="85" t="s">
        <v>506</v>
      </c>
      <c r="S71" s="85"/>
      <c r="T71" s="85" t="s">
        <v>218</v>
      </c>
      <c r="U71" s="97">
        <v>6</v>
      </c>
      <c r="V71" s="85" t="s">
        <v>181</v>
      </c>
      <c r="W71" s="85" t="s">
        <v>1</v>
      </c>
      <c r="X71" s="85" t="s">
        <v>194</v>
      </c>
      <c r="Y71">
        <v>0</v>
      </c>
      <c r="Z71" s="85" t="s">
        <v>181</v>
      </c>
      <c r="AA71" s="85" t="s">
        <v>1</v>
      </c>
      <c r="AB71" s="85" t="s">
        <v>179</v>
      </c>
      <c r="AC71" s="85" t="s">
        <v>179</v>
      </c>
      <c r="AD71" s="85" t="s">
        <v>179</v>
      </c>
      <c r="AE71" s="85" t="s">
        <v>181</v>
      </c>
      <c r="AF71" s="85" t="s">
        <v>194</v>
      </c>
      <c r="AG71" s="85" t="s">
        <v>181</v>
      </c>
      <c r="AH71" s="85" t="s">
        <v>194</v>
      </c>
      <c r="AI71" s="85" t="s">
        <v>179</v>
      </c>
      <c r="AJ71" s="85" t="s">
        <v>1051</v>
      </c>
      <c r="AK71" s="85" t="s">
        <v>181</v>
      </c>
      <c r="AL71" s="85" t="s">
        <v>195</v>
      </c>
      <c r="AM71" s="85" t="s">
        <v>181</v>
      </c>
      <c r="AN71" s="85" t="s">
        <v>195</v>
      </c>
      <c r="AO71" s="85" t="s">
        <v>181</v>
      </c>
      <c r="AP71" s="85" t="s">
        <v>195</v>
      </c>
      <c r="AQ71" s="85" t="s">
        <v>179</v>
      </c>
      <c r="AR71" s="85"/>
      <c r="AS71" s="85" t="s">
        <v>179</v>
      </c>
      <c r="AT71" s="85"/>
      <c r="AU71" s="85" t="s">
        <v>179</v>
      </c>
      <c r="AV71" s="85"/>
      <c r="AW71" s="85" t="s">
        <v>179</v>
      </c>
      <c r="AX71" s="85"/>
      <c r="AY71" s="85" t="s">
        <v>179</v>
      </c>
      <c r="AZ71" s="85" t="s">
        <v>1052</v>
      </c>
      <c r="BA71" s="85" t="s">
        <v>179</v>
      </c>
      <c r="BB71" s="85"/>
      <c r="BC71" s="85" t="s">
        <v>179</v>
      </c>
      <c r="BD71" s="85" t="s">
        <v>1053</v>
      </c>
      <c r="BE71" s="85" t="s">
        <v>179</v>
      </c>
      <c r="BF71" s="85"/>
      <c r="BG71" s="85" t="s">
        <v>179</v>
      </c>
      <c r="BH71" s="85"/>
      <c r="BI71" s="85" t="s">
        <v>179</v>
      </c>
      <c r="BJ71" s="85" t="s">
        <v>1054</v>
      </c>
      <c r="BK71" s="85" t="s">
        <v>179</v>
      </c>
      <c r="BL71" s="85"/>
      <c r="BM71" s="85" t="s">
        <v>179</v>
      </c>
      <c r="BN71" s="85"/>
      <c r="BO71" s="85" t="s">
        <v>179</v>
      </c>
      <c r="BP71" s="85"/>
      <c r="BQ71" s="85" t="s">
        <v>179</v>
      </c>
      <c r="BR71" s="85"/>
      <c r="BS71" s="85" t="s">
        <v>179</v>
      </c>
      <c r="BT71" s="85"/>
      <c r="BU71" s="85" t="s">
        <v>179</v>
      </c>
      <c r="BV71" s="85"/>
      <c r="BW71" s="85" t="s">
        <v>179</v>
      </c>
      <c r="BX71" s="85"/>
      <c r="BY71" s="85" t="s">
        <v>179</v>
      </c>
      <c r="BZ71" s="85"/>
      <c r="CA71" s="85" t="s">
        <v>179</v>
      </c>
      <c r="CB71" s="85"/>
      <c r="CC71" s="85" t="s">
        <v>179</v>
      </c>
      <c r="CD71" s="85"/>
      <c r="CE71" s="85" t="s">
        <v>181</v>
      </c>
      <c r="CF71" s="85"/>
      <c r="CG71" s="85" t="s">
        <v>181</v>
      </c>
      <c r="CH71" s="85"/>
      <c r="CI71" s="85" t="s">
        <v>181</v>
      </c>
      <c r="CJ71" s="85"/>
      <c r="CK71" s="85" t="s">
        <v>179</v>
      </c>
      <c r="CL71" s="85" t="s">
        <v>1055</v>
      </c>
      <c r="CM71" s="85" t="s">
        <v>179</v>
      </c>
      <c r="CN71" s="85" t="s">
        <v>1056</v>
      </c>
      <c r="CO71" s="85" t="s">
        <v>179</v>
      </c>
      <c r="CP71" s="85" t="s">
        <v>1057</v>
      </c>
      <c r="CQ71" s="85" t="s">
        <v>179</v>
      </c>
      <c r="CR71" s="85" t="s">
        <v>1058</v>
      </c>
      <c r="CS71" s="85" t="s">
        <v>179</v>
      </c>
      <c r="CT71" s="85"/>
      <c r="CU71" s="85" t="s">
        <v>179</v>
      </c>
      <c r="CV71" s="85" t="s">
        <v>1059</v>
      </c>
      <c r="CW71" s="85" t="s">
        <v>179</v>
      </c>
      <c r="CX71" s="85" t="s">
        <v>1060</v>
      </c>
      <c r="CY71" s="85" t="s">
        <v>179</v>
      </c>
      <c r="CZ71" s="85" t="s">
        <v>1061</v>
      </c>
      <c r="DA71" s="85" t="s">
        <v>179</v>
      </c>
      <c r="DB71" s="85"/>
      <c r="DC71" s="85" t="s">
        <v>179</v>
      </c>
      <c r="DD71" s="85" t="s">
        <v>1062</v>
      </c>
      <c r="DE71" s="85" t="s">
        <v>179</v>
      </c>
      <c r="DF71" s="85" t="s">
        <v>1063</v>
      </c>
      <c r="DG71" s="85" t="s">
        <v>209</v>
      </c>
      <c r="DH71" s="85" t="s">
        <v>1064</v>
      </c>
      <c r="DI71" s="85" t="s">
        <v>179</v>
      </c>
      <c r="DJ71" s="85" t="s">
        <v>1065</v>
      </c>
      <c r="DK71" s="85" t="s">
        <v>179</v>
      </c>
      <c r="DL71" s="85" t="s">
        <v>1066</v>
      </c>
      <c r="DM71" s="85" t="s">
        <v>179</v>
      </c>
      <c r="DN71" s="85" t="s">
        <v>1067</v>
      </c>
      <c r="DO71" s="85" t="s">
        <v>179</v>
      </c>
      <c r="DP71" s="85" t="s">
        <v>1068</v>
      </c>
      <c r="DQ71" s="85" t="s">
        <v>179</v>
      </c>
      <c r="DR71" s="85" t="s">
        <v>1065</v>
      </c>
      <c r="DS71" s="85" t="s">
        <v>179</v>
      </c>
      <c r="DT71" s="85" t="s">
        <v>1069</v>
      </c>
      <c r="DU71" s="85" t="s">
        <v>179</v>
      </c>
      <c r="DV71" s="85"/>
      <c r="DW71" s="85" t="s">
        <v>179</v>
      </c>
      <c r="DX71" s="85" t="s">
        <v>1070</v>
      </c>
      <c r="DY71" s="85" t="s">
        <v>181</v>
      </c>
      <c r="DZ71" s="85" t="s">
        <v>1071</v>
      </c>
      <c r="EA71" s="85" t="s">
        <v>179</v>
      </c>
      <c r="EB71" s="85" t="s">
        <v>1072</v>
      </c>
      <c r="EC71" s="85" t="s">
        <v>179</v>
      </c>
      <c r="ED71" s="85" t="s">
        <v>1065</v>
      </c>
      <c r="EE71" s="85" t="s">
        <v>179</v>
      </c>
      <c r="EF71" s="85"/>
      <c r="EG71" s="85" t="s">
        <v>179</v>
      </c>
      <c r="EH71" s="85"/>
      <c r="EI71" s="85" t="s">
        <v>179</v>
      </c>
      <c r="EJ71" s="85" t="s">
        <v>1073</v>
      </c>
      <c r="EK71" s="85" t="s">
        <v>179</v>
      </c>
      <c r="EL71" s="85" t="s">
        <v>1074</v>
      </c>
      <c r="EM71" s="85" t="s">
        <v>179</v>
      </c>
      <c r="EN71" s="85" t="s">
        <v>1065</v>
      </c>
      <c r="EO71" s="85" t="s">
        <v>179</v>
      </c>
      <c r="EP71" s="85"/>
      <c r="EQ71" s="85" t="s">
        <v>179</v>
      </c>
      <c r="ER71" s="85" t="s">
        <v>1075</v>
      </c>
      <c r="ES71" s="85" t="s">
        <v>179</v>
      </c>
      <c r="ET71" s="85" t="s">
        <v>1065</v>
      </c>
      <c r="EU71" s="85" t="s">
        <v>179</v>
      </c>
      <c r="EV71" s="85"/>
      <c r="EW71" s="85" t="s">
        <v>179</v>
      </c>
      <c r="EX71" s="85" t="s">
        <v>1076</v>
      </c>
      <c r="EY71" s="85" t="s">
        <v>179</v>
      </c>
      <c r="EZ71" s="85" t="s">
        <v>1065</v>
      </c>
      <c r="FA71" s="85" t="s">
        <v>181</v>
      </c>
      <c r="FB71" s="85"/>
      <c r="FC71" s="85" t="s">
        <v>181</v>
      </c>
      <c r="FD71" s="85" t="s">
        <v>182</v>
      </c>
      <c r="FE71" t="b">
        <v>1</v>
      </c>
    </row>
    <row r="72" spans="1:161" x14ac:dyDescent="0.25">
      <c r="A72" t="s">
        <v>6486</v>
      </c>
      <c r="B72" t="s">
        <v>6594</v>
      </c>
      <c r="C72" s="90" t="s">
        <v>1077</v>
      </c>
      <c r="D72" s="91" t="s">
        <v>257</v>
      </c>
      <c r="G72" s="85" t="s">
        <v>177</v>
      </c>
      <c r="I72" t="s">
        <v>213</v>
      </c>
      <c r="J72" s="85"/>
      <c r="K72" s="85" t="s">
        <v>6591</v>
      </c>
      <c r="L72" s="85"/>
      <c r="M72" s="85" t="s">
        <v>6513</v>
      </c>
      <c r="N72" s="85" t="s">
        <v>6592</v>
      </c>
      <c r="O72" s="85" t="s">
        <v>6593</v>
      </c>
      <c r="P72" s="85"/>
      <c r="Q72" s="85"/>
      <c r="R72" s="85"/>
      <c r="S72" s="85"/>
      <c r="T72" s="85"/>
      <c r="U72" s="97" t="s">
        <v>6573</v>
      </c>
      <c r="V72" s="85"/>
      <c r="W72" s="85"/>
      <c r="X72" s="85"/>
      <c r="Z72" s="85"/>
      <c r="AA72" s="85"/>
      <c r="AB72" s="85"/>
      <c r="AC72" s="85"/>
      <c r="AD72" s="85"/>
      <c r="AE72" t="s">
        <v>1497</v>
      </c>
      <c r="AG72" t="s">
        <v>1497</v>
      </c>
      <c r="AI72" t="s">
        <v>1497</v>
      </c>
      <c r="AK72" t="s">
        <v>1497</v>
      </c>
      <c r="AM72" t="s">
        <v>1497</v>
      </c>
      <c r="AN72" s="85"/>
      <c r="AO72" s="85"/>
      <c r="AP72" s="85"/>
      <c r="AQ72" s="85"/>
      <c r="AR72" s="85"/>
      <c r="AS72" s="85"/>
      <c r="AT72" s="85"/>
      <c r="AU72" s="85"/>
      <c r="AV72" s="85"/>
      <c r="AW72" s="85"/>
      <c r="AX72" s="85"/>
      <c r="AY72" s="85"/>
      <c r="AZ72" s="85"/>
      <c r="BA72" s="85"/>
      <c r="BB72" s="85"/>
      <c r="BC72" t="s">
        <v>182</v>
      </c>
      <c r="BD72" s="85"/>
      <c r="BE72" s="85"/>
      <c r="BF72" s="85"/>
      <c r="BG72" s="85"/>
      <c r="BH72" s="85"/>
      <c r="BI72" t="s">
        <v>203</v>
      </c>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t="s">
        <v>182</v>
      </c>
      <c r="CL72" s="85"/>
      <c r="CM72" s="85"/>
      <c r="CN72" s="85"/>
      <c r="CO72" s="85"/>
      <c r="CP72" s="85"/>
      <c r="CQ72" s="85"/>
      <c r="CR72" s="85"/>
      <c r="CS72" s="85"/>
      <c r="CT72" s="85"/>
      <c r="CU72" s="85"/>
      <c r="CV72" s="85"/>
      <c r="CW72" s="85"/>
      <c r="CX72" s="85"/>
      <c r="CY72" t="s">
        <v>182</v>
      </c>
      <c r="CZ72" s="85"/>
      <c r="DA72" s="85"/>
      <c r="DB72" s="85"/>
      <c r="DC72" s="85"/>
      <c r="DD72" s="85"/>
      <c r="DE72" s="85"/>
      <c r="DF72" s="85"/>
      <c r="DG72" s="85"/>
      <c r="DH72" s="85"/>
      <c r="DI72" t="s">
        <v>182</v>
      </c>
      <c r="DJ72" s="85"/>
      <c r="DK72" s="85"/>
      <c r="DL72" s="85"/>
      <c r="DM72" s="85"/>
      <c r="DN72" s="85"/>
      <c r="DO72" s="85"/>
      <c r="DP72" s="85"/>
      <c r="DQ72" t="s">
        <v>6087</v>
      </c>
      <c r="DR72" s="85"/>
      <c r="DS72" s="85"/>
      <c r="DT72" s="85"/>
      <c r="DU72" s="85"/>
      <c r="DV72" s="85"/>
      <c r="DW72" s="85"/>
      <c r="DX72" s="85"/>
      <c r="DY72" s="85"/>
      <c r="DZ72" s="85"/>
      <c r="EA72" s="85"/>
      <c r="EB72" s="85"/>
      <c r="EC72" t="s">
        <v>6087</v>
      </c>
      <c r="ED72" s="85"/>
      <c r="EE72" s="85"/>
      <c r="EF72" s="85"/>
      <c r="EG72" s="85"/>
      <c r="EH72" s="85"/>
      <c r="EI72" s="85"/>
      <c r="EJ72" s="85"/>
      <c r="EK72" s="85"/>
      <c r="EL72" s="85"/>
      <c r="EM72" t="s">
        <v>6087</v>
      </c>
      <c r="EN72" s="85"/>
      <c r="EO72" s="85"/>
      <c r="EP72" s="85"/>
      <c r="EQ72" s="85"/>
      <c r="ER72" s="85"/>
      <c r="ES72" t="s">
        <v>6087</v>
      </c>
      <c r="ET72" s="85"/>
      <c r="EU72" s="85"/>
      <c r="EV72" s="85"/>
      <c r="EW72" s="85"/>
      <c r="EX72" s="85"/>
      <c r="EY72" t="s">
        <v>182</v>
      </c>
      <c r="EZ72" s="85"/>
      <c r="FA72" t="s">
        <v>182</v>
      </c>
      <c r="FB72" s="85"/>
      <c r="FC72" s="85" t="s">
        <v>182</v>
      </c>
      <c r="FD72" s="85"/>
      <c r="FE72" t="b">
        <v>0</v>
      </c>
    </row>
    <row r="73" spans="1:161" x14ac:dyDescent="0.25">
      <c r="A73">
        <v>2313</v>
      </c>
      <c r="B73" t="s">
        <v>6112</v>
      </c>
      <c r="C73" s="90" t="s">
        <v>1078</v>
      </c>
      <c r="D73" s="91" t="s">
        <v>206</v>
      </c>
      <c r="E73">
        <v>0</v>
      </c>
      <c r="F73">
        <v>95</v>
      </c>
      <c r="G73" s="85" t="s">
        <v>187</v>
      </c>
      <c r="H73">
        <v>1</v>
      </c>
      <c r="I73" s="85" t="s">
        <v>213</v>
      </c>
      <c r="J73" s="85" t="s">
        <v>1079</v>
      </c>
      <c r="K73" s="85" t="s">
        <v>1080</v>
      </c>
      <c r="L73" s="85" t="s">
        <v>1078</v>
      </c>
      <c r="M73" s="85" t="s">
        <v>1081</v>
      </c>
      <c r="N73" s="85" t="s">
        <v>1079</v>
      </c>
      <c r="O73" s="85" t="s">
        <v>1082</v>
      </c>
      <c r="P73" s="85" t="s">
        <v>213</v>
      </c>
      <c r="Q73" s="85" t="s">
        <v>206</v>
      </c>
      <c r="R73" s="85"/>
      <c r="S73" s="85"/>
      <c r="T73" s="85" t="s">
        <v>218</v>
      </c>
      <c r="U73" s="97">
        <v>3</v>
      </c>
      <c r="V73" s="85" t="s">
        <v>179</v>
      </c>
      <c r="W73" s="85" t="s">
        <v>191</v>
      </c>
      <c r="X73" s="85" t="s">
        <v>1083</v>
      </c>
      <c r="Y73">
        <v>6</v>
      </c>
      <c r="Z73" s="85" t="s">
        <v>179</v>
      </c>
      <c r="AA73" s="85" t="s">
        <v>186</v>
      </c>
      <c r="AB73" s="85" t="s">
        <v>179</v>
      </c>
      <c r="AC73" s="85" t="s">
        <v>179</v>
      </c>
      <c r="AD73" s="85" t="s">
        <v>179</v>
      </c>
      <c r="AE73" s="85" t="s">
        <v>181</v>
      </c>
      <c r="AF73" s="85"/>
      <c r="AG73" s="85" t="s">
        <v>181</v>
      </c>
      <c r="AH73" s="85"/>
      <c r="AI73" s="85" t="s">
        <v>181</v>
      </c>
      <c r="AJ73" s="85"/>
      <c r="AK73" s="85" t="s">
        <v>181</v>
      </c>
      <c r="AL73" s="85"/>
      <c r="AM73" s="85" t="s">
        <v>181</v>
      </c>
      <c r="AN73" s="85"/>
      <c r="AO73" s="85" t="s">
        <v>181</v>
      </c>
      <c r="AP73" s="85"/>
      <c r="AQ73" s="85" t="s">
        <v>179</v>
      </c>
      <c r="AR73" s="85"/>
      <c r="AS73" s="85" t="s">
        <v>179</v>
      </c>
      <c r="AT73" s="85"/>
      <c r="AU73" s="85" t="s">
        <v>179</v>
      </c>
      <c r="AV73" s="85"/>
      <c r="AW73" s="85" t="s">
        <v>179</v>
      </c>
      <c r="AX73" s="85"/>
      <c r="AY73" s="85" t="s">
        <v>179</v>
      </c>
      <c r="AZ73" s="85" t="s">
        <v>1084</v>
      </c>
      <c r="BA73" s="85" t="s">
        <v>179</v>
      </c>
      <c r="BB73" s="85"/>
      <c r="BC73" s="85" t="s">
        <v>179</v>
      </c>
      <c r="BD73" s="85" t="s">
        <v>1085</v>
      </c>
      <c r="BE73" s="85" t="s">
        <v>179</v>
      </c>
      <c r="BF73" s="85"/>
      <c r="BG73" s="85" t="s">
        <v>179</v>
      </c>
      <c r="BH73" s="85"/>
      <c r="BI73" s="85" t="s">
        <v>179</v>
      </c>
      <c r="BJ73" s="85" t="s">
        <v>1086</v>
      </c>
      <c r="BK73" s="85" t="s">
        <v>179</v>
      </c>
      <c r="BL73" s="85"/>
      <c r="BM73" s="85" t="s">
        <v>179</v>
      </c>
      <c r="BN73" s="85"/>
      <c r="BO73" s="85" t="s">
        <v>179</v>
      </c>
      <c r="BP73" s="85"/>
      <c r="BQ73" s="85" t="s">
        <v>179</v>
      </c>
      <c r="BR73" s="85"/>
      <c r="BS73" s="85" t="s">
        <v>179</v>
      </c>
      <c r="BT73" s="85"/>
      <c r="BU73" s="85" t="s">
        <v>179</v>
      </c>
      <c r="BV73" s="85"/>
      <c r="BW73" s="85" t="s">
        <v>179</v>
      </c>
      <c r="BX73" s="85"/>
      <c r="BY73" s="85" t="s">
        <v>179</v>
      </c>
      <c r="BZ73" s="85"/>
      <c r="CA73" s="85" t="s">
        <v>179</v>
      </c>
      <c r="CB73" s="85"/>
      <c r="CC73" s="85" t="s">
        <v>179</v>
      </c>
      <c r="CD73" s="85"/>
      <c r="CE73" s="85" t="s">
        <v>181</v>
      </c>
      <c r="CF73" s="85"/>
      <c r="CG73" s="85" t="s">
        <v>181</v>
      </c>
      <c r="CH73" s="85"/>
      <c r="CI73" s="85" t="s">
        <v>179</v>
      </c>
      <c r="CJ73" s="85"/>
      <c r="CK73" s="85" t="s">
        <v>179</v>
      </c>
      <c r="CL73" s="85" t="s">
        <v>1087</v>
      </c>
      <c r="CM73" s="85" t="s">
        <v>179</v>
      </c>
      <c r="CN73" s="85"/>
      <c r="CO73" s="85" t="s">
        <v>179</v>
      </c>
      <c r="CP73" s="85"/>
      <c r="CQ73" s="85" t="s">
        <v>179</v>
      </c>
      <c r="CR73" s="85"/>
      <c r="CS73" s="85" t="s">
        <v>179</v>
      </c>
      <c r="CT73" s="85"/>
      <c r="CU73" s="85" t="s">
        <v>179</v>
      </c>
      <c r="CV73" s="85"/>
      <c r="CW73" s="85" t="s">
        <v>179</v>
      </c>
      <c r="CX73" s="85"/>
      <c r="CY73" s="85" t="s">
        <v>179</v>
      </c>
      <c r="CZ73" s="85" t="s">
        <v>1088</v>
      </c>
      <c r="DA73" s="85" t="s">
        <v>179</v>
      </c>
      <c r="DB73" s="85"/>
      <c r="DC73" s="85" t="s">
        <v>179</v>
      </c>
      <c r="DD73" s="85"/>
      <c r="DE73" s="85" t="s">
        <v>179</v>
      </c>
      <c r="DF73" s="85"/>
      <c r="DG73" s="85" t="s">
        <v>209</v>
      </c>
      <c r="DH73" s="85"/>
      <c r="DI73" s="85" t="s">
        <v>179</v>
      </c>
      <c r="DJ73" s="85" t="s">
        <v>1089</v>
      </c>
      <c r="DK73" s="85" t="s">
        <v>179</v>
      </c>
      <c r="DL73" s="85"/>
      <c r="DM73" s="85" t="s">
        <v>179</v>
      </c>
      <c r="DN73" s="85"/>
      <c r="DO73" s="85" t="s">
        <v>179</v>
      </c>
      <c r="DP73" s="85"/>
      <c r="DQ73" s="85" t="s">
        <v>179</v>
      </c>
      <c r="DR73" s="85" t="s">
        <v>1090</v>
      </c>
      <c r="DS73" s="85" t="s">
        <v>179</v>
      </c>
      <c r="DT73" s="85"/>
      <c r="DU73" s="85" t="s">
        <v>179</v>
      </c>
      <c r="DV73" s="85"/>
      <c r="DW73" s="85" t="s">
        <v>179</v>
      </c>
      <c r="DX73" s="85"/>
      <c r="DY73" s="85" t="s">
        <v>179</v>
      </c>
      <c r="DZ73" s="85"/>
      <c r="EA73" s="85" t="s">
        <v>179</v>
      </c>
      <c r="EB73" s="85"/>
      <c r="EC73" s="85" t="s">
        <v>179</v>
      </c>
      <c r="ED73" s="85" t="s">
        <v>1091</v>
      </c>
      <c r="EE73" s="85" t="s">
        <v>179</v>
      </c>
      <c r="EF73" s="85"/>
      <c r="EG73" s="85" t="s">
        <v>179</v>
      </c>
      <c r="EH73" s="85"/>
      <c r="EI73" s="85" t="s">
        <v>179</v>
      </c>
      <c r="EJ73" s="85"/>
      <c r="EK73" s="85" t="s">
        <v>179</v>
      </c>
      <c r="EL73" s="85"/>
      <c r="EM73" s="85" t="s">
        <v>179</v>
      </c>
      <c r="EN73" s="85" t="s">
        <v>1092</v>
      </c>
      <c r="EO73" s="85" t="s">
        <v>179</v>
      </c>
      <c r="EP73" s="85"/>
      <c r="EQ73" s="85" t="s">
        <v>179</v>
      </c>
      <c r="ER73" s="85"/>
      <c r="ES73" s="85" t="s">
        <v>179</v>
      </c>
      <c r="ET73" s="85" t="s">
        <v>1093</v>
      </c>
      <c r="EU73" s="85" t="s">
        <v>179</v>
      </c>
      <c r="EV73" s="85"/>
      <c r="EW73" s="85" t="s">
        <v>179</v>
      </c>
      <c r="EX73" s="85"/>
      <c r="EY73" s="85" t="s">
        <v>179</v>
      </c>
      <c r="EZ73" s="85" t="s">
        <v>1094</v>
      </c>
      <c r="FA73" s="85" t="s">
        <v>181</v>
      </c>
      <c r="FB73" s="85"/>
      <c r="FC73" s="85" t="s">
        <v>181</v>
      </c>
      <c r="FD73" s="85" t="s">
        <v>182</v>
      </c>
      <c r="FE73" t="b">
        <v>0</v>
      </c>
    </row>
    <row r="74" spans="1:161" x14ac:dyDescent="0.25">
      <c r="A74">
        <v>2314</v>
      </c>
      <c r="B74" t="s">
        <v>6113</v>
      </c>
      <c r="C74" s="90" t="s">
        <v>1095</v>
      </c>
      <c r="D74" s="91" t="s">
        <v>206</v>
      </c>
      <c r="E74">
        <v>0</v>
      </c>
      <c r="F74">
        <v>96</v>
      </c>
      <c r="G74" s="85" t="s">
        <v>177</v>
      </c>
      <c r="H74">
        <v>1</v>
      </c>
      <c r="I74" s="85" t="s">
        <v>213</v>
      </c>
      <c r="J74" s="85" t="s">
        <v>1096</v>
      </c>
      <c r="K74" s="85" t="s">
        <v>1097</v>
      </c>
      <c r="L74" s="85" t="s">
        <v>1095</v>
      </c>
      <c r="M74" s="85" t="s">
        <v>1098</v>
      </c>
      <c r="N74" s="85" t="s">
        <v>1096</v>
      </c>
      <c r="O74" s="85" t="s">
        <v>1099</v>
      </c>
      <c r="P74" s="85" t="s">
        <v>213</v>
      </c>
      <c r="Q74" s="85" t="s">
        <v>206</v>
      </c>
      <c r="R74" s="85" t="s">
        <v>1100</v>
      </c>
      <c r="S74" s="85"/>
      <c r="T74" s="85" t="s">
        <v>218</v>
      </c>
      <c r="U74" s="97">
        <v>4</v>
      </c>
      <c r="V74" s="85" t="s">
        <v>179</v>
      </c>
      <c r="W74" s="85" t="s">
        <v>191</v>
      </c>
      <c r="X74" s="85" t="s">
        <v>1101</v>
      </c>
      <c r="Y74">
        <v>4</v>
      </c>
      <c r="Z74" s="85" t="s">
        <v>179</v>
      </c>
      <c r="AA74" s="85" t="s">
        <v>1</v>
      </c>
      <c r="AB74" s="85" t="s">
        <v>180</v>
      </c>
      <c r="AC74" s="85" t="s">
        <v>179</v>
      </c>
      <c r="AD74" s="85" t="s">
        <v>179</v>
      </c>
      <c r="AE74" s="85" t="s">
        <v>179</v>
      </c>
      <c r="AF74" s="85" t="s">
        <v>1102</v>
      </c>
      <c r="AG74" s="85" t="s">
        <v>181</v>
      </c>
      <c r="AH74" s="85" t="s">
        <v>1103</v>
      </c>
      <c r="AI74" s="85" t="s">
        <v>181</v>
      </c>
      <c r="AJ74" s="85" t="s">
        <v>1103</v>
      </c>
      <c r="AK74" s="85" t="s">
        <v>181</v>
      </c>
      <c r="AL74" s="85" t="s">
        <v>1103</v>
      </c>
      <c r="AM74" s="85" t="s">
        <v>181</v>
      </c>
      <c r="AN74" s="85" t="s">
        <v>1104</v>
      </c>
      <c r="AO74" s="85" t="s">
        <v>181</v>
      </c>
      <c r="AP74" s="85" t="s">
        <v>1104</v>
      </c>
      <c r="AQ74" s="85" t="s">
        <v>179</v>
      </c>
      <c r="AR74" s="85" t="s">
        <v>1104</v>
      </c>
      <c r="AS74" s="85" t="s">
        <v>179</v>
      </c>
      <c r="AT74" s="85" t="s">
        <v>1104</v>
      </c>
      <c r="AU74" s="85" t="s">
        <v>179</v>
      </c>
      <c r="AV74" s="85" t="s">
        <v>1104</v>
      </c>
      <c r="AW74" s="85" t="s">
        <v>179</v>
      </c>
      <c r="AX74" s="85" t="s">
        <v>1104</v>
      </c>
      <c r="AY74" s="85" t="s">
        <v>179</v>
      </c>
      <c r="AZ74" s="85" t="s">
        <v>1104</v>
      </c>
      <c r="BA74" s="85" t="s">
        <v>179</v>
      </c>
      <c r="BB74" s="85" t="s">
        <v>1104</v>
      </c>
      <c r="BC74" s="85" t="s">
        <v>179</v>
      </c>
      <c r="BD74" s="85" t="s">
        <v>1105</v>
      </c>
      <c r="BE74" s="85" t="s">
        <v>179</v>
      </c>
      <c r="BF74" s="85" t="s">
        <v>1104</v>
      </c>
      <c r="BG74" s="85" t="s">
        <v>179</v>
      </c>
      <c r="BH74" s="85" t="s">
        <v>1104</v>
      </c>
      <c r="BI74" s="85" t="s">
        <v>179</v>
      </c>
      <c r="BJ74" s="85" t="s">
        <v>1106</v>
      </c>
      <c r="BK74" s="85" t="s">
        <v>179</v>
      </c>
      <c r="BL74" s="85" t="s">
        <v>1104</v>
      </c>
      <c r="BM74" s="85" t="s">
        <v>179</v>
      </c>
      <c r="BN74" s="85" t="s">
        <v>1104</v>
      </c>
      <c r="BO74" s="85" t="s">
        <v>179</v>
      </c>
      <c r="BP74" s="85" t="s">
        <v>1104</v>
      </c>
      <c r="BQ74" s="85" t="s">
        <v>179</v>
      </c>
      <c r="BR74" s="85" t="s">
        <v>1104</v>
      </c>
      <c r="BS74" s="85" t="s">
        <v>179</v>
      </c>
      <c r="BT74" s="85" t="s">
        <v>1104</v>
      </c>
      <c r="BU74" s="85" t="s">
        <v>179</v>
      </c>
      <c r="BV74" s="85" t="s">
        <v>1104</v>
      </c>
      <c r="BW74" s="85" t="s">
        <v>179</v>
      </c>
      <c r="BX74" s="85" t="s">
        <v>1104</v>
      </c>
      <c r="BY74" s="85" t="s">
        <v>179</v>
      </c>
      <c r="BZ74" s="85" t="s">
        <v>1104</v>
      </c>
      <c r="CA74" s="85" t="s">
        <v>179</v>
      </c>
      <c r="CB74" s="85" t="s">
        <v>1104</v>
      </c>
      <c r="CC74" s="85" t="s">
        <v>179</v>
      </c>
      <c r="CD74" s="85" t="s">
        <v>1104</v>
      </c>
      <c r="CE74" s="85" t="s">
        <v>179</v>
      </c>
      <c r="CF74" s="85" t="s">
        <v>1104</v>
      </c>
      <c r="CG74" s="85" t="s">
        <v>199</v>
      </c>
      <c r="CH74" s="85" t="s">
        <v>1104</v>
      </c>
      <c r="CI74" s="85" t="s">
        <v>181</v>
      </c>
      <c r="CJ74" s="85" t="s">
        <v>1104</v>
      </c>
      <c r="CK74" s="85" t="s">
        <v>179</v>
      </c>
      <c r="CL74" s="85" t="s">
        <v>1107</v>
      </c>
      <c r="CM74" s="85" t="s">
        <v>179</v>
      </c>
      <c r="CN74" s="85" t="s">
        <v>1104</v>
      </c>
      <c r="CO74" s="85" t="s">
        <v>227</v>
      </c>
      <c r="CP74" s="85" t="s">
        <v>1104</v>
      </c>
      <c r="CQ74" s="85" t="s">
        <v>179</v>
      </c>
      <c r="CR74" s="85" t="s">
        <v>1104</v>
      </c>
      <c r="CS74" s="85" t="s">
        <v>179</v>
      </c>
      <c r="CT74" s="85" t="s">
        <v>822</v>
      </c>
      <c r="CU74" s="85" t="s">
        <v>179</v>
      </c>
      <c r="CV74" s="85" t="s">
        <v>1104</v>
      </c>
      <c r="CW74" s="85" t="s">
        <v>179</v>
      </c>
      <c r="CX74" s="85" t="s">
        <v>1104</v>
      </c>
      <c r="CY74" s="85" t="s">
        <v>179</v>
      </c>
      <c r="CZ74" s="85" t="s">
        <v>1107</v>
      </c>
      <c r="DA74" s="85" t="s">
        <v>179</v>
      </c>
      <c r="DB74" s="85" t="s">
        <v>822</v>
      </c>
      <c r="DC74" s="85" t="s">
        <v>179</v>
      </c>
      <c r="DD74" s="85" t="s">
        <v>822</v>
      </c>
      <c r="DE74" s="85" t="s">
        <v>179</v>
      </c>
      <c r="DF74" s="85" t="s">
        <v>822</v>
      </c>
      <c r="DG74" s="85" t="s">
        <v>209</v>
      </c>
      <c r="DH74" s="85" t="s">
        <v>822</v>
      </c>
      <c r="DI74" s="85" t="s">
        <v>179</v>
      </c>
      <c r="DJ74" s="85" t="s">
        <v>1107</v>
      </c>
      <c r="DK74" s="85" t="s">
        <v>179</v>
      </c>
      <c r="DL74" s="85" t="s">
        <v>822</v>
      </c>
      <c r="DM74" s="85" t="s">
        <v>179</v>
      </c>
      <c r="DN74" s="85" t="s">
        <v>822</v>
      </c>
      <c r="DO74" s="85" t="s">
        <v>179</v>
      </c>
      <c r="DP74" s="85" t="s">
        <v>822</v>
      </c>
      <c r="DQ74" s="85" t="s">
        <v>179</v>
      </c>
      <c r="DR74" s="85" t="s">
        <v>1107</v>
      </c>
      <c r="DS74" s="85" t="s">
        <v>179</v>
      </c>
      <c r="DT74" s="85" t="s">
        <v>822</v>
      </c>
      <c r="DU74" s="85" t="s">
        <v>179</v>
      </c>
      <c r="DV74" s="85" t="s">
        <v>822</v>
      </c>
      <c r="DW74" s="85" t="s">
        <v>179</v>
      </c>
      <c r="DX74" s="85" t="s">
        <v>822</v>
      </c>
      <c r="DY74" s="85" t="s">
        <v>199</v>
      </c>
      <c r="DZ74" s="85" t="s">
        <v>822</v>
      </c>
      <c r="EA74" s="85" t="s">
        <v>179</v>
      </c>
      <c r="EB74" s="85" t="s">
        <v>1108</v>
      </c>
      <c r="EC74" s="85" t="s">
        <v>179</v>
      </c>
      <c r="ED74" s="85" t="s">
        <v>1107</v>
      </c>
      <c r="EE74" s="85" t="s">
        <v>227</v>
      </c>
      <c r="EF74" s="85" t="s">
        <v>822</v>
      </c>
      <c r="EG74" s="85" t="s">
        <v>199</v>
      </c>
      <c r="EH74" s="85" t="s">
        <v>822</v>
      </c>
      <c r="EI74" s="85" t="s">
        <v>179</v>
      </c>
      <c r="EJ74" s="85" t="s">
        <v>822</v>
      </c>
      <c r="EK74" s="85" t="s">
        <v>179</v>
      </c>
      <c r="EL74" s="85" t="s">
        <v>822</v>
      </c>
      <c r="EM74" s="85" t="s">
        <v>179</v>
      </c>
      <c r="EN74" s="85" t="s">
        <v>1107</v>
      </c>
      <c r="EO74" s="85" t="s">
        <v>179</v>
      </c>
      <c r="EP74" s="85" t="s">
        <v>822</v>
      </c>
      <c r="EQ74" s="85" t="s">
        <v>179</v>
      </c>
      <c r="ER74" s="85" t="s">
        <v>822</v>
      </c>
      <c r="ES74" s="85" t="s">
        <v>179</v>
      </c>
      <c r="ET74" s="85" t="s">
        <v>1107</v>
      </c>
      <c r="EU74" s="85" t="s">
        <v>179</v>
      </c>
      <c r="EV74" s="85" t="s">
        <v>822</v>
      </c>
      <c r="EW74" s="85" t="s">
        <v>179</v>
      </c>
      <c r="EX74" s="85" t="s">
        <v>822</v>
      </c>
      <c r="EY74" s="85" t="s">
        <v>179</v>
      </c>
      <c r="EZ74" s="85" t="s">
        <v>1108</v>
      </c>
      <c r="FA74" s="85" t="s">
        <v>181</v>
      </c>
      <c r="FB74" s="85" t="s">
        <v>822</v>
      </c>
      <c r="FC74" s="85" t="s">
        <v>179</v>
      </c>
      <c r="FD74" s="85" t="s">
        <v>182</v>
      </c>
      <c r="FE74" t="b">
        <v>1</v>
      </c>
    </row>
    <row r="75" spans="1:161" x14ac:dyDescent="0.25">
      <c r="A75">
        <v>2315</v>
      </c>
      <c r="B75" t="s">
        <v>6107</v>
      </c>
      <c r="C75" s="90" t="s">
        <v>1109</v>
      </c>
      <c r="D75" s="91" t="s">
        <v>206</v>
      </c>
      <c r="E75">
        <v>0</v>
      </c>
      <c r="F75">
        <v>95</v>
      </c>
      <c r="G75" s="85" t="s">
        <v>177</v>
      </c>
      <c r="H75">
        <v>1</v>
      </c>
      <c r="I75" s="85" t="s">
        <v>213</v>
      </c>
      <c r="J75" s="85" t="s">
        <v>862</v>
      </c>
      <c r="K75" s="85" t="s">
        <v>1110</v>
      </c>
      <c r="L75" s="85" t="s">
        <v>1109</v>
      </c>
      <c r="M75" s="85" t="s">
        <v>1111</v>
      </c>
      <c r="N75" s="85" t="s">
        <v>862</v>
      </c>
      <c r="O75" s="85" t="s">
        <v>863</v>
      </c>
      <c r="P75" s="85" t="s">
        <v>213</v>
      </c>
      <c r="Q75" s="85" t="s">
        <v>206</v>
      </c>
      <c r="R75" s="85" t="s">
        <v>353</v>
      </c>
      <c r="S75" s="85"/>
      <c r="T75" s="85" t="s">
        <v>218</v>
      </c>
      <c r="U75" s="97">
        <v>5</v>
      </c>
      <c r="V75" s="85" t="s">
        <v>179</v>
      </c>
      <c r="W75" s="85" t="s">
        <v>186</v>
      </c>
      <c r="X75" s="85" t="s">
        <v>1112</v>
      </c>
      <c r="Y75">
        <v>5</v>
      </c>
      <c r="Z75" s="85" t="s">
        <v>179</v>
      </c>
      <c r="AA75" s="85" t="s">
        <v>1</v>
      </c>
      <c r="AB75" s="85" t="s">
        <v>179</v>
      </c>
      <c r="AC75" s="85" t="s">
        <v>179</v>
      </c>
      <c r="AD75" s="85" t="s">
        <v>181</v>
      </c>
      <c r="AE75" s="85" t="s">
        <v>181</v>
      </c>
      <c r="AF75" s="85"/>
      <c r="AG75" s="85" t="s">
        <v>181</v>
      </c>
      <c r="AH75" s="85"/>
      <c r="AI75" s="85" t="s">
        <v>181</v>
      </c>
      <c r="AJ75" s="85"/>
      <c r="AK75" s="85" t="s">
        <v>181</v>
      </c>
      <c r="AL75" s="85"/>
      <c r="AM75" s="85" t="s">
        <v>181</v>
      </c>
      <c r="AN75" s="85"/>
      <c r="AO75" s="85" t="s">
        <v>181</v>
      </c>
      <c r="AP75" s="85"/>
      <c r="AQ75" s="85" t="s">
        <v>179</v>
      </c>
      <c r="AR75" s="85"/>
      <c r="AS75" s="85" t="s">
        <v>179</v>
      </c>
      <c r="AT75" s="85" t="s">
        <v>864</v>
      </c>
      <c r="AU75" s="85" t="s">
        <v>179</v>
      </c>
      <c r="AV75" s="85"/>
      <c r="AW75" s="85" t="s">
        <v>179</v>
      </c>
      <c r="AX75" s="85" t="s">
        <v>1113</v>
      </c>
      <c r="AY75" s="85" t="s">
        <v>179</v>
      </c>
      <c r="AZ75" s="85"/>
      <c r="BA75" s="85" t="s">
        <v>179</v>
      </c>
      <c r="BB75" s="85"/>
      <c r="BC75" s="85" t="s">
        <v>179</v>
      </c>
      <c r="BD75" s="85" t="s">
        <v>1114</v>
      </c>
      <c r="BE75" s="85" t="s">
        <v>179</v>
      </c>
      <c r="BF75" s="85" t="s">
        <v>1115</v>
      </c>
      <c r="BG75" s="85" t="s">
        <v>179</v>
      </c>
      <c r="BH75" s="85" t="s">
        <v>1116</v>
      </c>
      <c r="BI75" s="85" t="s">
        <v>179</v>
      </c>
      <c r="BJ75" s="85" t="s">
        <v>1117</v>
      </c>
      <c r="BK75" s="85" t="s">
        <v>179</v>
      </c>
      <c r="BL75" s="85" t="s">
        <v>1118</v>
      </c>
      <c r="BM75" s="85" t="s">
        <v>179</v>
      </c>
      <c r="BN75" s="85" t="s">
        <v>1119</v>
      </c>
      <c r="BO75" s="85" t="s">
        <v>179</v>
      </c>
      <c r="BP75" s="85" t="s">
        <v>1120</v>
      </c>
      <c r="BQ75" s="85" t="s">
        <v>179</v>
      </c>
      <c r="BR75" s="85" t="s">
        <v>868</v>
      </c>
      <c r="BS75" s="85" t="s">
        <v>179</v>
      </c>
      <c r="BT75" s="85" t="s">
        <v>869</v>
      </c>
      <c r="BU75" s="85" t="s">
        <v>179</v>
      </c>
      <c r="BV75" s="85"/>
      <c r="BW75" s="85" t="s">
        <v>179</v>
      </c>
      <c r="BX75" s="85" t="s">
        <v>870</v>
      </c>
      <c r="BY75" s="85" t="s">
        <v>179</v>
      </c>
      <c r="BZ75" s="85" t="s">
        <v>1121</v>
      </c>
      <c r="CA75" s="85" t="s">
        <v>179</v>
      </c>
      <c r="CB75" s="85" t="s">
        <v>871</v>
      </c>
      <c r="CC75" s="85" t="s">
        <v>179</v>
      </c>
      <c r="CD75" s="85" t="s">
        <v>872</v>
      </c>
      <c r="CE75" s="85" t="s">
        <v>181</v>
      </c>
      <c r="CF75" s="85" t="s">
        <v>1122</v>
      </c>
      <c r="CG75" s="85" t="s">
        <v>181</v>
      </c>
      <c r="CH75" s="85" t="s">
        <v>874</v>
      </c>
      <c r="CI75" s="85" t="s">
        <v>181</v>
      </c>
      <c r="CJ75" s="85" t="s">
        <v>875</v>
      </c>
      <c r="CK75" s="85" t="s">
        <v>179</v>
      </c>
      <c r="CL75" s="85" t="s">
        <v>1123</v>
      </c>
      <c r="CM75" s="85" t="s">
        <v>179</v>
      </c>
      <c r="CN75" s="85" t="s">
        <v>1124</v>
      </c>
      <c r="CO75" s="85" t="s">
        <v>179</v>
      </c>
      <c r="CP75" s="85" t="s">
        <v>878</v>
      </c>
      <c r="CQ75" s="85" t="s">
        <v>179</v>
      </c>
      <c r="CR75" s="85" t="s">
        <v>1125</v>
      </c>
      <c r="CS75" s="85" t="s">
        <v>179</v>
      </c>
      <c r="CT75" s="85" t="s">
        <v>880</v>
      </c>
      <c r="CU75" s="85" t="s">
        <v>179</v>
      </c>
      <c r="CV75" s="85"/>
      <c r="CW75" s="85" t="s">
        <v>179</v>
      </c>
      <c r="CX75" s="85"/>
      <c r="CY75" s="85" t="s">
        <v>179</v>
      </c>
      <c r="CZ75" s="85" t="s">
        <v>1126</v>
      </c>
      <c r="DA75" s="85" t="s">
        <v>179</v>
      </c>
      <c r="DB75" s="85"/>
      <c r="DC75" s="85" t="s">
        <v>179</v>
      </c>
      <c r="DD75" s="85"/>
      <c r="DE75" s="85" t="s">
        <v>179</v>
      </c>
      <c r="DF75" s="85"/>
      <c r="DG75" s="85" t="s">
        <v>179</v>
      </c>
      <c r="DH75" s="85" t="s">
        <v>881</v>
      </c>
      <c r="DI75" s="85" t="s">
        <v>179</v>
      </c>
      <c r="DJ75" s="85" t="s">
        <v>882</v>
      </c>
      <c r="DK75" s="85" t="s">
        <v>179</v>
      </c>
      <c r="DL75" s="85" t="s">
        <v>1127</v>
      </c>
      <c r="DM75" s="85" t="s">
        <v>179</v>
      </c>
      <c r="DN75" s="85" t="s">
        <v>883</v>
      </c>
      <c r="DO75" s="85" t="s">
        <v>179</v>
      </c>
      <c r="DP75" s="85" t="s">
        <v>884</v>
      </c>
      <c r="DQ75" s="85" t="s">
        <v>179</v>
      </c>
      <c r="DR75" s="85" t="s">
        <v>1128</v>
      </c>
      <c r="DS75" s="85" t="s">
        <v>179</v>
      </c>
      <c r="DT75" s="85" t="s">
        <v>886</v>
      </c>
      <c r="DU75" s="85" t="s">
        <v>179</v>
      </c>
      <c r="DV75" s="85" t="s">
        <v>887</v>
      </c>
      <c r="DW75" s="85" t="s">
        <v>179</v>
      </c>
      <c r="DX75" s="85" t="s">
        <v>888</v>
      </c>
      <c r="DY75" s="85" t="s">
        <v>179</v>
      </c>
      <c r="DZ75" s="85" t="s">
        <v>889</v>
      </c>
      <c r="EA75" s="85" t="s">
        <v>179</v>
      </c>
      <c r="EB75" s="85" t="s">
        <v>890</v>
      </c>
      <c r="EC75" s="85" t="s">
        <v>179</v>
      </c>
      <c r="ED75" s="85" t="s">
        <v>891</v>
      </c>
      <c r="EE75" s="85" t="s">
        <v>179</v>
      </c>
      <c r="EF75" s="85"/>
      <c r="EG75" s="85" t="s">
        <v>179</v>
      </c>
      <c r="EH75" s="85"/>
      <c r="EI75" s="85" t="s">
        <v>179</v>
      </c>
      <c r="EJ75" s="85"/>
      <c r="EK75" s="85" t="s">
        <v>179</v>
      </c>
      <c r="EL75" s="85" t="s">
        <v>1129</v>
      </c>
      <c r="EM75" s="85" t="s">
        <v>179</v>
      </c>
      <c r="EN75" s="85" t="s">
        <v>892</v>
      </c>
      <c r="EO75" s="85" t="s">
        <v>179</v>
      </c>
      <c r="EP75" s="85" t="s">
        <v>893</v>
      </c>
      <c r="EQ75" s="85" t="s">
        <v>179</v>
      </c>
      <c r="ER75" s="85" t="s">
        <v>894</v>
      </c>
      <c r="ES75" s="85" t="s">
        <v>179</v>
      </c>
      <c r="ET75" s="85" t="s">
        <v>895</v>
      </c>
      <c r="EU75" s="85" t="s">
        <v>179</v>
      </c>
      <c r="EV75" s="85" t="s">
        <v>896</v>
      </c>
      <c r="EW75" s="85" t="s">
        <v>179</v>
      </c>
      <c r="EX75" s="85" t="s">
        <v>897</v>
      </c>
      <c r="EY75" s="85" t="s">
        <v>179</v>
      </c>
      <c r="EZ75" s="85" t="s">
        <v>898</v>
      </c>
      <c r="FA75" s="85" t="s">
        <v>181</v>
      </c>
      <c r="FB75" s="85"/>
      <c r="FC75" s="85" t="s">
        <v>181</v>
      </c>
      <c r="FD75" s="85" t="s">
        <v>182</v>
      </c>
      <c r="FE75" t="b">
        <v>0</v>
      </c>
    </row>
    <row r="76" spans="1:161" x14ac:dyDescent="0.25">
      <c r="A76">
        <v>2316</v>
      </c>
      <c r="B76" t="s">
        <v>6114</v>
      </c>
      <c r="C76" s="90" t="s">
        <v>1130</v>
      </c>
      <c r="D76" s="91" t="s">
        <v>206</v>
      </c>
      <c r="E76">
        <v>0</v>
      </c>
      <c r="F76">
        <v>95</v>
      </c>
      <c r="G76" s="85" t="s">
        <v>187</v>
      </c>
      <c r="H76">
        <v>1</v>
      </c>
      <c r="I76" s="85" t="s">
        <v>213</v>
      </c>
      <c r="J76" s="85" t="s">
        <v>1131</v>
      </c>
      <c r="K76" s="85" t="s">
        <v>1132</v>
      </c>
      <c r="L76" s="85" t="s">
        <v>1130</v>
      </c>
      <c r="M76" s="85" t="s">
        <v>1133</v>
      </c>
      <c r="N76" s="85" t="s">
        <v>1134</v>
      </c>
      <c r="O76" s="85" t="s">
        <v>1135</v>
      </c>
      <c r="P76" s="85" t="s">
        <v>213</v>
      </c>
      <c r="Q76" s="85" t="s">
        <v>206</v>
      </c>
      <c r="R76" s="85" t="s">
        <v>194</v>
      </c>
      <c r="S76" s="85"/>
      <c r="T76" s="85" t="s">
        <v>218</v>
      </c>
      <c r="U76" s="97">
        <v>6</v>
      </c>
      <c r="V76" s="85" t="s">
        <v>181</v>
      </c>
      <c r="W76" s="85" t="s">
        <v>186</v>
      </c>
      <c r="X76" s="85" t="s">
        <v>1136</v>
      </c>
      <c r="Y76">
        <v>1</v>
      </c>
      <c r="Z76" s="85" t="s">
        <v>181</v>
      </c>
      <c r="AA76" s="85" t="s">
        <v>186</v>
      </c>
      <c r="AB76" s="85" t="s">
        <v>181</v>
      </c>
      <c r="AC76" s="85" t="s">
        <v>181</v>
      </c>
      <c r="AD76" s="85" t="s">
        <v>181</v>
      </c>
      <c r="AE76" s="85" t="s">
        <v>181</v>
      </c>
      <c r="AF76" s="85" t="s">
        <v>194</v>
      </c>
      <c r="AG76" s="85" t="s">
        <v>181</v>
      </c>
      <c r="AH76" s="85" t="s">
        <v>194</v>
      </c>
      <c r="AI76" s="85" t="s">
        <v>181</v>
      </c>
      <c r="AJ76" s="85" t="s">
        <v>194</v>
      </c>
      <c r="AK76" s="85" t="s">
        <v>181</v>
      </c>
      <c r="AL76" s="85" t="s">
        <v>195</v>
      </c>
      <c r="AM76" s="85" t="s">
        <v>181</v>
      </c>
      <c r="AN76" s="85" t="s">
        <v>195</v>
      </c>
      <c r="AO76" s="85" t="s">
        <v>181</v>
      </c>
      <c r="AP76" s="85" t="s">
        <v>195</v>
      </c>
      <c r="AQ76" s="85" t="s">
        <v>179</v>
      </c>
      <c r="AR76" s="85" t="s">
        <v>195</v>
      </c>
      <c r="AS76" s="85" t="s">
        <v>179</v>
      </c>
      <c r="AT76" s="85" t="s">
        <v>195</v>
      </c>
      <c r="AU76" s="85" t="s">
        <v>179</v>
      </c>
      <c r="AV76" s="85" t="s">
        <v>195</v>
      </c>
      <c r="AW76" s="85" t="s">
        <v>179</v>
      </c>
      <c r="AX76" s="85" t="s">
        <v>195</v>
      </c>
      <c r="AY76" s="85" t="s">
        <v>179</v>
      </c>
      <c r="AZ76" s="85" t="s">
        <v>1137</v>
      </c>
      <c r="BA76" s="85" t="s">
        <v>179</v>
      </c>
      <c r="BB76" s="85" t="s">
        <v>195</v>
      </c>
      <c r="BC76" s="85" t="s">
        <v>179</v>
      </c>
      <c r="BD76" s="85" t="s">
        <v>1138</v>
      </c>
      <c r="BE76" s="85" t="s">
        <v>179</v>
      </c>
      <c r="BF76" s="85" t="s">
        <v>195</v>
      </c>
      <c r="BG76" s="85" t="s">
        <v>179</v>
      </c>
      <c r="BH76" s="85" t="s">
        <v>195</v>
      </c>
      <c r="BI76" s="85" t="s">
        <v>179</v>
      </c>
      <c r="BJ76" s="85" t="s">
        <v>1139</v>
      </c>
      <c r="BK76" s="85" t="s">
        <v>179</v>
      </c>
      <c r="BL76" s="85" t="s">
        <v>195</v>
      </c>
      <c r="BM76" s="85" t="s">
        <v>179</v>
      </c>
      <c r="BN76" s="85" t="s">
        <v>195</v>
      </c>
      <c r="BO76" s="85" t="s">
        <v>179</v>
      </c>
      <c r="BP76" s="85" t="s">
        <v>195</v>
      </c>
      <c r="BQ76" s="85" t="s">
        <v>179</v>
      </c>
      <c r="BR76" s="85" t="s">
        <v>195</v>
      </c>
      <c r="BS76" s="85" t="s">
        <v>179</v>
      </c>
      <c r="BT76" s="85" t="s">
        <v>195</v>
      </c>
      <c r="BU76" s="85" t="s">
        <v>179</v>
      </c>
      <c r="BV76" s="85" t="s">
        <v>195</v>
      </c>
      <c r="BW76" s="85" t="s">
        <v>179</v>
      </c>
      <c r="BX76" s="85" t="s">
        <v>195</v>
      </c>
      <c r="BY76" s="85" t="s">
        <v>179</v>
      </c>
      <c r="BZ76" s="85" t="s">
        <v>195</v>
      </c>
      <c r="CA76" s="85" t="s">
        <v>179</v>
      </c>
      <c r="CB76" s="85" t="s">
        <v>195</v>
      </c>
      <c r="CC76" s="85" t="s">
        <v>179</v>
      </c>
      <c r="CD76" s="85" t="s">
        <v>195</v>
      </c>
      <c r="CE76" s="85" t="s">
        <v>181</v>
      </c>
      <c r="CF76" s="85" t="s">
        <v>195</v>
      </c>
      <c r="CG76" s="85" t="s">
        <v>181</v>
      </c>
      <c r="CH76" s="85" t="s">
        <v>195</v>
      </c>
      <c r="CI76" s="85" t="s">
        <v>181</v>
      </c>
      <c r="CJ76" s="85" t="s">
        <v>195</v>
      </c>
      <c r="CK76" s="85" t="s">
        <v>179</v>
      </c>
      <c r="CL76" s="85" t="s">
        <v>1140</v>
      </c>
      <c r="CM76" s="85" t="s">
        <v>179</v>
      </c>
      <c r="CN76" s="85" t="s">
        <v>195</v>
      </c>
      <c r="CO76" s="85" t="s">
        <v>179</v>
      </c>
      <c r="CP76" s="85" t="s">
        <v>195</v>
      </c>
      <c r="CQ76" s="85" t="s">
        <v>179</v>
      </c>
      <c r="CR76" s="85" t="s">
        <v>195</v>
      </c>
      <c r="CS76" s="85" t="s">
        <v>179</v>
      </c>
      <c r="CT76" s="85" t="s">
        <v>195</v>
      </c>
      <c r="CU76" s="85" t="s">
        <v>179</v>
      </c>
      <c r="CV76" s="85" t="s">
        <v>195</v>
      </c>
      <c r="CW76" s="85" t="s">
        <v>179</v>
      </c>
      <c r="CX76" s="85" t="s">
        <v>195</v>
      </c>
      <c r="CY76" s="85" t="s">
        <v>179</v>
      </c>
      <c r="CZ76" s="85" t="s">
        <v>1141</v>
      </c>
      <c r="DA76" s="85" t="s">
        <v>179</v>
      </c>
      <c r="DB76" s="85" t="s">
        <v>195</v>
      </c>
      <c r="DC76" s="85" t="s">
        <v>179</v>
      </c>
      <c r="DD76" s="85" t="s">
        <v>195</v>
      </c>
      <c r="DE76" s="85" t="s">
        <v>179</v>
      </c>
      <c r="DF76" s="85" t="s">
        <v>195</v>
      </c>
      <c r="DG76" s="85" t="s">
        <v>179</v>
      </c>
      <c r="DH76" s="85" t="s">
        <v>195</v>
      </c>
      <c r="DI76" s="85" t="s">
        <v>179</v>
      </c>
      <c r="DJ76" s="85" t="s">
        <v>1142</v>
      </c>
      <c r="DK76" s="85" t="s">
        <v>179</v>
      </c>
      <c r="DL76" s="85" t="s">
        <v>195</v>
      </c>
      <c r="DM76" s="85" t="s">
        <v>179</v>
      </c>
      <c r="DN76" s="85" t="s">
        <v>195</v>
      </c>
      <c r="DO76" s="85" t="s">
        <v>179</v>
      </c>
      <c r="DP76" s="85" t="s">
        <v>195</v>
      </c>
      <c r="DQ76" s="85" t="s">
        <v>179</v>
      </c>
      <c r="DR76" s="85" t="s">
        <v>1143</v>
      </c>
      <c r="DS76" s="85" t="s">
        <v>179</v>
      </c>
      <c r="DT76" s="85" t="s">
        <v>195</v>
      </c>
      <c r="DU76" s="85" t="s">
        <v>179</v>
      </c>
      <c r="DV76" s="85" t="s">
        <v>195</v>
      </c>
      <c r="DW76" s="85" t="s">
        <v>179</v>
      </c>
      <c r="DX76" s="85" t="s">
        <v>195</v>
      </c>
      <c r="DY76" s="85" t="s">
        <v>181</v>
      </c>
      <c r="DZ76" s="85" t="s">
        <v>1144</v>
      </c>
      <c r="EA76" s="85" t="s">
        <v>179</v>
      </c>
      <c r="EB76" s="85" t="s">
        <v>195</v>
      </c>
      <c r="EC76" s="85" t="s">
        <v>203</v>
      </c>
      <c r="ED76" s="85" t="s">
        <v>1145</v>
      </c>
      <c r="EE76" s="85" t="s">
        <v>179</v>
      </c>
      <c r="EF76" s="85" t="s">
        <v>195</v>
      </c>
      <c r="EG76" s="85" t="s">
        <v>179</v>
      </c>
      <c r="EH76" s="85" t="s">
        <v>195</v>
      </c>
      <c r="EI76" s="85" t="s">
        <v>179</v>
      </c>
      <c r="EJ76" s="85" t="s">
        <v>195</v>
      </c>
      <c r="EK76" s="85" t="s">
        <v>179</v>
      </c>
      <c r="EL76" s="85" t="s">
        <v>195</v>
      </c>
      <c r="EM76" s="85" t="s">
        <v>179</v>
      </c>
      <c r="EN76" s="85" t="s">
        <v>1146</v>
      </c>
      <c r="EO76" s="85" t="s">
        <v>179</v>
      </c>
      <c r="EP76" s="85" t="s">
        <v>195</v>
      </c>
      <c r="EQ76" s="85" t="s">
        <v>179</v>
      </c>
      <c r="ER76" s="85" t="s">
        <v>195</v>
      </c>
      <c r="ES76" s="85" t="s">
        <v>179</v>
      </c>
      <c r="ET76" s="85" t="s">
        <v>1147</v>
      </c>
      <c r="EU76" s="85" t="s">
        <v>179</v>
      </c>
      <c r="EV76" s="85" t="s">
        <v>195</v>
      </c>
      <c r="EW76" s="85" t="s">
        <v>179</v>
      </c>
      <c r="EX76" s="85" t="s">
        <v>195</v>
      </c>
      <c r="EY76" s="85" t="s">
        <v>179</v>
      </c>
      <c r="EZ76" s="85" t="s">
        <v>1148</v>
      </c>
      <c r="FA76" s="85" t="s">
        <v>181</v>
      </c>
      <c r="FB76" s="85" t="s">
        <v>195</v>
      </c>
      <c r="FC76" s="85" t="s">
        <v>179</v>
      </c>
      <c r="FD76" s="85" t="s">
        <v>182</v>
      </c>
      <c r="FE76" t="b">
        <v>0</v>
      </c>
    </row>
    <row r="77" spans="1:161" x14ac:dyDescent="0.25">
      <c r="A77">
        <v>10687</v>
      </c>
      <c r="B77" t="s">
        <v>6115</v>
      </c>
      <c r="C77" s="90" t="s">
        <v>1149</v>
      </c>
      <c r="D77" s="91" t="s">
        <v>355</v>
      </c>
      <c r="E77">
        <v>0</v>
      </c>
      <c r="F77">
        <v>90</v>
      </c>
      <c r="G77" s="85" t="s">
        <v>177</v>
      </c>
      <c r="H77">
        <v>1</v>
      </c>
      <c r="I77" s="85" t="s">
        <v>213</v>
      </c>
      <c r="J77" s="85" t="s">
        <v>1150</v>
      </c>
      <c r="K77" s="85" t="s">
        <v>1151</v>
      </c>
      <c r="L77" s="85" t="s">
        <v>1149</v>
      </c>
      <c r="M77" s="85" t="s">
        <v>1152</v>
      </c>
      <c r="N77" s="85" t="s">
        <v>1150</v>
      </c>
      <c r="O77" s="85" t="s">
        <v>1153</v>
      </c>
      <c r="P77" s="85" t="s">
        <v>213</v>
      </c>
      <c r="Q77" s="85" t="s">
        <v>355</v>
      </c>
      <c r="R77" s="85"/>
      <c r="S77" s="85"/>
      <c r="T77" s="85" t="s">
        <v>297</v>
      </c>
      <c r="U77" s="97">
        <v>24</v>
      </c>
      <c r="V77" s="85" t="s">
        <v>179</v>
      </c>
      <c r="W77" s="85" t="s">
        <v>186</v>
      </c>
      <c r="X77" s="85" t="s">
        <v>824</v>
      </c>
      <c r="Y77">
        <v>24</v>
      </c>
      <c r="Z77" s="85" t="s">
        <v>179</v>
      </c>
      <c r="AA77" s="85" t="s">
        <v>191</v>
      </c>
      <c r="AB77" s="85" t="s">
        <v>180</v>
      </c>
      <c r="AC77" s="85" t="s">
        <v>179</v>
      </c>
      <c r="AD77" s="85" t="s">
        <v>179</v>
      </c>
      <c r="AE77" s="85" t="s">
        <v>181</v>
      </c>
      <c r="AF77" s="85"/>
      <c r="AG77" s="85" t="s">
        <v>181</v>
      </c>
      <c r="AH77" s="85"/>
      <c r="AI77" s="85" t="s">
        <v>181</v>
      </c>
      <c r="AJ77" s="85"/>
      <c r="AK77" s="85" t="s">
        <v>181</v>
      </c>
      <c r="AL77" s="85"/>
      <c r="AM77" s="85" t="s">
        <v>181</v>
      </c>
      <c r="AN77" s="85"/>
      <c r="AO77" s="85" t="s">
        <v>181</v>
      </c>
      <c r="AP77" s="85"/>
      <c r="AQ77" s="85" t="s">
        <v>179</v>
      </c>
      <c r="AR77" s="85"/>
      <c r="AS77" s="85" t="s">
        <v>179</v>
      </c>
      <c r="AT77" s="85"/>
      <c r="AU77" s="85" t="s">
        <v>179</v>
      </c>
      <c r="AV77" s="85" t="s">
        <v>1154</v>
      </c>
      <c r="AW77" s="85" t="s">
        <v>179</v>
      </c>
      <c r="AX77" s="85"/>
      <c r="AY77" s="85" t="s">
        <v>179</v>
      </c>
      <c r="AZ77" s="85"/>
      <c r="BA77" s="85" t="s">
        <v>179</v>
      </c>
      <c r="BB77" s="85"/>
      <c r="BC77" s="85" t="s">
        <v>179</v>
      </c>
      <c r="BD77" s="85" t="s">
        <v>1155</v>
      </c>
      <c r="BE77" s="85" t="s">
        <v>179</v>
      </c>
      <c r="BF77" s="85"/>
      <c r="BG77" s="85" t="s">
        <v>179</v>
      </c>
      <c r="BH77" s="85"/>
      <c r="BI77" s="85" t="s">
        <v>179</v>
      </c>
      <c r="BJ77" s="85" t="s">
        <v>1156</v>
      </c>
      <c r="BK77" s="85" t="s">
        <v>179</v>
      </c>
      <c r="BL77" s="85"/>
      <c r="BM77" s="85" t="s">
        <v>179</v>
      </c>
      <c r="BN77" s="85"/>
      <c r="BO77" s="85" t="s">
        <v>179</v>
      </c>
      <c r="BP77" s="85"/>
      <c r="BQ77" s="85" t="s">
        <v>179</v>
      </c>
      <c r="BR77" s="85"/>
      <c r="BS77" s="85" t="s">
        <v>179</v>
      </c>
      <c r="BT77" s="85"/>
      <c r="BU77" s="85" t="s">
        <v>179</v>
      </c>
      <c r="BV77" s="85"/>
      <c r="BW77" s="85" t="s">
        <v>179</v>
      </c>
      <c r="BX77" s="85"/>
      <c r="BY77" s="85" t="s">
        <v>179</v>
      </c>
      <c r="BZ77" s="85"/>
      <c r="CA77" s="85" t="s">
        <v>179</v>
      </c>
      <c r="CB77" s="85"/>
      <c r="CC77" s="85" t="s">
        <v>179</v>
      </c>
      <c r="CD77" s="85"/>
      <c r="CE77" s="85" t="s">
        <v>181</v>
      </c>
      <c r="CF77" s="85"/>
      <c r="CG77" s="85" t="s">
        <v>181</v>
      </c>
      <c r="CH77" s="85"/>
      <c r="CI77" s="85" t="s">
        <v>181</v>
      </c>
      <c r="CJ77" s="85"/>
      <c r="CK77" s="85" t="s">
        <v>179</v>
      </c>
      <c r="CL77" s="85" t="s">
        <v>1157</v>
      </c>
      <c r="CM77" s="85" t="s">
        <v>179</v>
      </c>
      <c r="CN77" s="85"/>
      <c r="CO77" s="85" t="s">
        <v>179</v>
      </c>
      <c r="CP77" s="85"/>
      <c r="CQ77" s="85" t="s">
        <v>179</v>
      </c>
      <c r="CR77" s="85"/>
      <c r="CS77" s="85" t="s">
        <v>179</v>
      </c>
      <c r="CT77" s="85"/>
      <c r="CU77" s="85" t="s">
        <v>179</v>
      </c>
      <c r="CV77" s="85"/>
      <c r="CW77" s="85" t="s">
        <v>179</v>
      </c>
      <c r="CX77" s="85"/>
      <c r="CY77" s="85" t="s">
        <v>179</v>
      </c>
      <c r="CZ77" s="85" t="s">
        <v>1158</v>
      </c>
      <c r="DA77" s="85" t="s">
        <v>179</v>
      </c>
      <c r="DB77" s="85"/>
      <c r="DC77" s="85" t="s">
        <v>179</v>
      </c>
      <c r="DD77" s="85"/>
      <c r="DE77" s="85" t="s">
        <v>179</v>
      </c>
      <c r="DF77" s="85"/>
      <c r="DG77" s="85" t="s">
        <v>179</v>
      </c>
      <c r="DH77" s="85"/>
      <c r="DI77" s="85" t="s">
        <v>179</v>
      </c>
      <c r="DJ77" s="85" t="s">
        <v>1159</v>
      </c>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t="s">
        <v>181</v>
      </c>
      <c r="FB77" s="85"/>
      <c r="FC77" s="85" t="s">
        <v>179</v>
      </c>
      <c r="FD77" s="85" t="s">
        <v>182</v>
      </c>
      <c r="FE77" t="b">
        <v>0</v>
      </c>
    </row>
    <row r="78" spans="1:161" x14ac:dyDescent="0.25">
      <c r="A78">
        <v>2318</v>
      </c>
      <c r="B78" t="s">
        <v>6116</v>
      </c>
      <c r="C78" s="90" t="s">
        <v>1160</v>
      </c>
      <c r="D78" s="91" t="s">
        <v>206</v>
      </c>
      <c r="E78">
        <v>0</v>
      </c>
      <c r="F78">
        <v>97</v>
      </c>
      <c r="G78" s="85" t="s">
        <v>187</v>
      </c>
      <c r="H78">
        <v>1</v>
      </c>
      <c r="I78" s="85" t="s">
        <v>213</v>
      </c>
      <c r="J78" s="85" t="s">
        <v>1161</v>
      </c>
      <c r="K78" s="85" t="s">
        <v>1162</v>
      </c>
      <c r="L78" s="85" t="s">
        <v>1160</v>
      </c>
      <c r="M78" s="85" t="s">
        <v>1163</v>
      </c>
      <c r="N78" s="85" t="s">
        <v>1162</v>
      </c>
      <c r="O78" s="85" t="s">
        <v>1164</v>
      </c>
      <c r="P78" s="85" t="s">
        <v>213</v>
      </c>
      <c r="Q78" s="85" t="s">
        <v>206</v>
      </c>
      <c r="R78" s="85" t="s">
        <v>1165</v>
      </c>
      <c r="S78" s="85"/>
      <c r="T78" s="85" t="s">
        <v>218</v>
      </c>
      <c r="U78" s="97">
        <v>6</v>
      </c>
      <c r="V78" s="85" t="s">
        <v>179</v>
      </c>
      <c r="W78" s="85" t="s">
        <v>191</v>
      </c>
      <c r="X78" s="85" t="s">
        <v>1166</v>
      </c>
      <c r="Y78">
        <v>6</v>
      </c>
      <c r="Z78" s="85" t="s">
        <v>181</v>
      </c>
      <c r="AA78" s="85"/>
      <c r="AB78" s="85" t="s">
        <v>179</v>
      </c>
      <c r="AC78" s="85" t="s">
        <v>179</v>
      </c>
      <c r="AD78" s="85" t="s">
        <v>181</v>
      </c>
      <c r="AE78" s="85" t="s">
        <v>179</v>
      </c>
      <c r="AF78" s="85" t="s">
        <v>1167</v>
      </c>
      <c r="AG78" s="85" t="s">
        <v>181</v>
      </c>
      <c r="AH78" s="85"/>
      <c r="AI78" s="85" t="s">
        <v>179</v>
      </c>
      <c r="AJ78" s="85" t="s">
        <v>1168</v>
      </c>
      <c r="AK78" s="85" t="s">
        <v>179</v>
      </c>
      <c r="AL78" s="85" t="s">
        <v>1169</v>
      </c>
      <c r="AM78" s="85" t="s">
        <v>181</v>
      </c>
      <c r="AN78" s="85"/>
      <c r="AO78" s="85" t="s">
        <v>181</v>
      </c>
      <c r="AP78" s="85"/>
      <c r="AQ78" s="85" t="s">
        <v>179</v>
      </c>
      <c r="AR78" s="85"/>
      <c r="AS78" s="85" t="s">
        <v>179</v>
      </c>
      <c r="AT78" s="85"/>
      <c r="AU78" s="85" t="s">
        <v>179</v>
      </c>
      <c r="AV78" s="85"/>
      <c r="AW78" s="85" t="s">
        <v>179</v>
      </c>
      <c r="AX78" s="85"/>
      <c r="AY78" s="85" t="s">
        <v>179</v>
      </c>
      <c r="AZ78" s="85"/>
      <c r="BA78" s="85" t="s">
        <v>179</v>
      </c>
      <c r="BB78" s="85"/>
      <c r="BC78" s="85" t="s">
        <v>179</v>
      </c>
      <c r="BD78" s="85" t="s">
        <v>1170</v>
      </c>
      <c r="BE78" s="85" t="s">
        <v>179</v>
      </c>
      <c r="BF78" s="85"/>
      <c r="BG78" s="85" t="s">
        <v>179</v>
      </c>
      <c r="BH78" s="85"/>
      <c r="BI78" s="85" t="s">
        <v>179</v>
      </c>
      <c r="BJ78" s="85" t="s">
        <v>1171</v>
      </c>
      <c r="BK78" s="85" t="s">
        <v>179</v>
      </c>
      <c r="BL78" s="85"/>
      <c r="BM78" s="85" t="s">
        <v>179</v>
      </c>
      <c r="BN78" s="85"/>
      <c r="BO78" s="85" t="s">
        <v>179</v>
      </c>
      <c r="BP78" s="85"/>
      <c r="BQ78" s="85" t="s">
        <v>179</v>
      </c>
      <c r="BR78" s="85"/>
      <c r="BS78" s="85" t="s">
        <v>179</v>
      </c>
      <c r="BT78" s="85"/>
      <c r="BU78" s="85" t="s">
        <v>179</v>
      </c>
      <c r="BV78" s="85"/>
      <c r="BW78" s="85" t="s">
        <v>179</v>
      </c>
      <c r="BX78" s="85" t="s">
        <v>1172</v>
      </c>
      <c r="BY78" s="85" t="s">
        <v>179</v>
      </c>
      <c r="BZ78" s="85"/>
      <c r="CA78" s="85" t="s">
        <v>179</v>
      </c>
      <c r="CB78" s="85"/>
      <c r="CC78" s="85" t="s">
        <v>179</v>
      </c>
      <c r="CD78" s="85"/>
      <c r="CE78" s="85" t="s">
        <v>181</v>
      </c>
      <c r="CF78" s="85" t="s">
        <v>1173</v>
      </c>
      <c r="CG78" s="85" t="s">
        <v>181</v>
      </c>
      <c r="CH78" s="85"/>
      <c r="CI78" s="85" t="s">
        <v>181</v>
      </c>
      <c r="CJ78" s="85"/>
      <c r="CK78" s="85" t="s">
        <v>179</v>
      </c>
      <c r="CL78" s="85" t="s">
        <v>1174</v>
      </c>
      <c r="CM78" s="85" t="s">
        <v>179</v>
      </c>
      <c r="CN78" s="85"/>
      <c r="CO78" s="85" t="s">
        <v>179</v>
      </c>
      <c r="CP78" s="85"/>
      <c r="CQ78" s="85" t="s">
        <v>179</v>
      </c>
      <c r="CR78" s="85"/>
      <c r="CS78" s="85" t="s">
        <v>179</v>
      </c>
      <c r="CT78" s="85"/>
      <c r="CU78" s="85" t="s">
        <v>179</v>
      </c>
      <c r="CV78" s="85"/>
      <c r="CW78" s="85" t="s">
        <v>179</v>
      </c>
      <c r="CX78" s="85"/>
      <c r="CY78" s="85" t="s">
        <v>179</v>
      </c>
      <c r="CZ78" s="85" t="s">
        <v>1175</v>
      </c>
      <c r="DA78" s="85" t="s">
        <v>179</v>
      </c>
      <c r="DB78" s="85"/>
      <c r="DC78" s="85" t="s">
        <v>179</v>
      </c>
      <c r="DD78" s="85"/>
      <c r="DE78" s="85" t="s">
        <v>179</v>
      </c>
      <c r="DF78" s="85"/>
      <c r="DG78" s="85" t="s">
        <v>179</v>
      </c>
      <c r="DH78" s="85"/>
      <c r="DI78" s="85" t="s">
        <v>179</v>
      </c>
      <c r="DJ78" s="85" t="s">
        <v>1176</v>
      </c>
      <c r="DK78" s="85" t="s">
        <v>179</v>
      </c>
      <c r="DL78" s="85"/>
      <c r="DM78" s="85" t="s">
        <v>179</v>
      </c>
      <c r="DN78" s="85"/>
      <c r="DO78" s="85" t="s">
        <v>179</v>
      </c>
      <c r="DP78" s="85"/>
      <c r="DQ78" s="85" t="s">
        <v>179</v>
      </c>
      <c r="DR78" s="85" t="s">
        <v>1177</v>
      </c>
      <c r="DS78" s="85" t="s">
        <v>179</v>
      </c>
      <c r="DT78" s="85"/>
      <c r="DU78" s="85" t="s">
        <v>179</v>
      </c>
      <c r="DV78" s="85"/>
      <c r="DW78" s="85" t="s">
        <v>179</v>
      </c>
      <c r="DX78" s="85"/>
      <c r="DY78" s="85" t="s">
        <v>179</v>
      </c>
      <c r="DZ78" s="85" t="s">
        <v>1178</v>
      </c>
      <c r="EA78" s="85" t="s">
        <v>179</v>
      </c>
      <c r="EB78" s="85"/>
      <c r="EC78" s="85" t="s">
        <v>179</v>
      </c>
      <c r="ED78" s="85" t="s">
        <v>1179</v>
      </c>
      <c r="EE78" s="85" t="s">
        <v>179</v>
      </c>
      <c r="EF78" s="85"/>
      <c r="EG78" s="85" t="s">
        <v>179</v>
      </c>
      <c r="EH78" s="85"/>
      <c r="EI78" s="85" t="s">
        <v>179</v>
      </c>
      <c r="EJ78" s="85"/>
      <c r="EK78" s="85" t="s">
        <v>179</v>
      </c>
      <c r="EL78" s="85"/>
      <c r="EM78" s="85" t="s">
        <v>179</v>
      </c>
      <c r="EN78" s="85" t="s">
        <v>1180</v>
      </c>
      <c r="EO78" s="85" t="s">
        <v>179</v>
      </c>
      <c r="EP78" s="85" t="s">
        <v>1181</v>
      </c>
      <c r="EQ78" s="85" t="s">
        <v>179</v>
      </c>
      <c r="ER78" s="85"/>
      <c r="ES78" s="85" t="s">
        <v>179</v>
      </c>
      <c r="ET78" s="85" t="s">
        <v>1182</v>
      </c>
      <c r="EU78" s="85" t="s">
        <v>179</v>
      </c>
      <c r="EV78" s="85"/>
      <c r="EW78" s="85" t="s">
        <v>179</v>
      </c>
      <c r="EX78" s="85"/>
      <c r="EY78" s="85" t="s">
        <v>179</v>
      </c>
      <c r="EZ78" s="85" t="s">
        <v>1183</v>
      </c>
      <c r="FA78" s="85" t="s">
        <v>181</v>
      </c>
      <c r="FB78" s="85"/>
      <c r="FC78" s="85" t="s">
        <v>181</v>
      </c>
      <c r="FD78" s="85" t="s">
        <v>182</v>
      </c>
      <c r="FE78" t="b">
        <v>1</v>
      </c>
    </row>
    <row r="79" spans="1:161" x14ac:dyDescent="0.25">
      <c r="A79">
        <v>12176</v>
      </c>
      <c r="B79" t="s">
        <v>6117</v>
      </c>
      <c r="C79" s="90" t="s">
        <v>1184</v>
      </c>
      <c r="D79" s="91" t="s">
        <v>257</v>
      </c>
      <c r="E79">
        <v>0</v>
      </c>
      <c r="F79">
        <v>90</v>
      </c>
      <c r="G79" s="85" t="s">
        <v>177</v>
      </c>
      <c r="H79">
        <v>1</v>
      </c>
      <c r="I79" s="85" t="s">
        <v>213</v>
      </c>
      <c r="J79" s="85" t="s">
        <v>1185</v>
      </c>
      <c r="K79" s="85" t="s">
        <v>1186</v>
      </c>
      <c r="L79" s="85" t="s">
        <v>1184</v>
      </c>
      <c r="M79" s="85" t="s">
        <v>1187</v>
      </c>
      <c r="N79" s="85" t="s">
        <v>1185</v>
      </c>
      <c r="O79" s="85" t="s">
        <v>1188</v>
      </c>
      <c r="P79" s="85" t="s">
        <v>213</v>
      </c>
      <c r="Q79" s="85" t="s">
        <v>257</v>
      </c>
      <c r="R79" s="85"/>
      <c r="S79" s="85"/>
      <c r="T79" s="85" t="s">
        <v>218</v>
      </c>
      <c r="U79" s="97">
        <v>19</v>
      </c>
      <c r="V79" s="85" t="s">
        <v>179</v>
      </c>
      <c r="W79" s="85" t="s">
        <v>186</v>
      </c>
      <c r="X79" s="85" t="s">
        <v>1189</v>
      </c>
      <c r="Y79">
        <v>19</v>
      </c>
      <c r="Z79" s="85" t="s">
        <v>179</v>
      </c>
      <c r="AA79" s="85" t="s">
        <v>186</v>
      </c>
      <c r="AB79" s="85" t="s">
        <v>180</v>
      </c>
      <c r="AC79" s="85" t="s">
        <v>179</v>
      </c>
      <c r="AD79" s="85" t="s">
        <v>179</v>
      </c>
      <c r="AE79" s="85" t="s">
        <v>181</v>
      </c>
      <c r="AF79" s="85"/>
      <c r="AG79" s="85" t="s">
        <v>181</v>
      </c>
      <c r="AH79" s="85"/>
      <c r="AI79" s="85" t="s">
        <v>181</v>
      </c>
      <c r="AJ79" s="85"/>
      <c r="AK79" s="85" t="s">
        <v>181</v>
      </c>
      <c r="AL79" s="85"/>
      <c r="AM79" s="85" t="s">
        <v>181</v>
      </c>
      <c r="AN79" s="85"/>
      <c r="AO79" s="85" t="s">
        <v>181</v>
      </c>
      <c r="AP79" s="85"/>
      <c r="AQ79" s="85" t="s">
        <v>179</v>
      </c>
      <c r="AR79" s="85"/>
      <c r="AS79" s="85" t="s">
        <v>179</v>
      </c>
      <c r="AT79" s="85"/>
      <c r="AU79" s="85" t="s">
        <v>179</v>
      </c>
      <c r="AV79" s="85"/>
      <c r="AW79" s="85" t="s">
        <v>179</v>
      </c>
      <c r="AX79" s="85"/>
      <c r="AY79" s="85" t="s">
        <v>179</v>
      </c>
      <c r="AZ79" s="85"/>
      <c r="BA79" s="85" t="s">
        <v>179</v>
      </c>
      <c r="BB79" s="85"/>
      <c r="BC79" s="85" t="s">
        <v>179</v>
      </c>
      <c r="BD79" s="85" t="s">
        <v>1190</v>
      </c>
      <c r="BE79" s="85" t="s">
        <v>179</v>
      </c>
      <c r="BF79" s="85"/>
      <c r="BG79" s="85" t="s">
        <v>179</v>
      </c>
      <c r="BH79" s="85"/>
      <c r="BI79" s="85" t="s">
        <v>179</v>
      </c>
      <c r="BJ79" s="85" t="s">
        <v>1191</v>
      </c>
      <c r="BK79" s="85" t="s">
        <v>179</v>
      </c>
      <c r="BL79" s="85"/>
      <c r="BM79" s="85" t="s">
        <v>179</v>
      </c>
      <c r="BN79" s="85"/>
      <c r="BO79" s="85" t="s">
        <v>179</v>
      </c>
      <c r="BP79" s="85"/>
      <c r="BQ79" s="85" t="s">
        <v>179</v>
      </c>
      <c r="BR79" s="85"/>
      <c r="BS79" s="85" t="s">
        <v>179</v>
      </c>
      <c r="BT79" s="85"/>
      <c r="BU79" s="85" t="s">
        <v>179</v>
      </c>
      <c r="BV79" s="85"/>
      <c r="BW79" s="85" t="s">
        <v>179</v>
      </c>
      <c r="BX79" s="85"/>
      <c r="BY79" s="85" t="s">
        <v>179</v>
      </c>
      <c r="BZ79" s="85"/>
      <c r="CA79" s="85" t="s">
        <v>179</v>
      </c>
      <c r="CB79" s="85"/>
      <c r="CC79" s="85" t="s">
        <v>179</v>
      </c>
      <c r="CD79" s="85"/>
      <c r="CE79" s="85" t="s">
        <v>181</v>
      </c>
      <c r="CF79" s="85"/>
      <c r="CG79" s="85" t="s">
        <v>181</v>
      </c>
      <c r="CH79" s="85"/>
      <c r="CI79" s="85" t="s">
        <v>181</v>
      </c>
      <c r="CJ79" s="85"/>
      <c r="CK79" s="85" t="s">
        <v>179</v>
      </c>
      <c r="CL79" s="85" t="s">
        <v>1192</v>
      </c>
      <c r="CM79" s="85" t="s">
        <v>179</v>
      </c>
      <c r="CN79" s="85"/>
      <c r="CO79" s="85" t="s">
        <v>179</v>
      </c>
      <c r="CP79" s="85"/>
      <c r="CQ79" s="85" t="s">
        <v>179</v>
      </c>
      <c r="CR79" s="85"/>
      <c r="CS79" s="85" t="s">
        <v>179</v>
      </c>
      <c r="CT79" s="85"/>
      <c r="CU79" s="85" t="s">
        <v>179</v>
      </c>
      <c r="CV79" s="85"/>
      <c r="CW79" s="85" t="s">
        <v>179</v>
      </c>
      <c r="CX79" s="85"/>
      <c r="CY79" s="85" t="s">
        <v>179</v>
      </c>
      <c r="CZ79" s="85" t="s">
        <v>1193</v>
      </c>
      <c r="DA79" s="85" t="s">
        <v>179</v>
      </c>
      <c r="DB79" s="85"/>
      <c r="DC79" s="85" t="s">
        <v>179</v>
      </c>
      <c r="DD79" s="85"/>
      <c r="DE79" s="85" t="s">
        <v>179</v>
      </c>
      <c r="DF79" s="85"/>
      <c r="DG79" s="85" t="s">
        <v>179</v>
      </c>
      <c r="DH79" s="85"/>
      <c r="DI79" s="85" t="s">
        <v>179</v>
      </c>
      <c r="DJ79" s="85" t="s">
        <v>1194</v>
      </c>
      <c r="DK79" s="85"/>
      <c r="DL79" s="85"/>
      <c r="DM79" s="85"/>
      <c r="DN79" s="85"/>
      <c r="DO79" s="85"/>
      <c r="DP79" s="85"/>
      <c r="DQ79" s="85"/>
      <c r="DR79" s="85"/>
      <c r="DS79" s="85"/>
      <c r="DT79" s="85"/>
      <c r="DU79" s="85"/>
      <c r="DV79" s="85"/>
      <c r="DW79" s="85"/>
      <c r="DX79" s="85"/>
      <c r="DY79" s="85"/>
      <c r="DZ79" s="85"/>
      <c r="EA79" s="85"/>
      <c r="EB79" s="85"/>
      <c r="EC79" s="85"/>
      <c r="ED79" s="85"/>
      <c r="EE79" s="85"/>
      <c r="EF79" s="85"/>
      <c r="EG79" s="85"/>
      <c r="EH79" s="85"/>
      <c r="EI79" s="85"/>
      <c r="EJ79" s="85"/>
      <c r="EK79" s="85"/>
      <c r="EL79" s="85"/>
      <c r="EM79" s="85"/>
      <c r="EN79" s="85"/>
      <c r="EO79" s="85"/>
      <c r="EP79" s="85"/>
      <c r="EQ79" s="85"/>
      <c r="ER79" s="85"/>
      <c r="ES79" s="85"/>
      <c r="ET79" s="85"/>
      <c r="EU79" s="85"/>
      <c r="EV79" s="85"/>
      <c r="EW79" s="85"/>
      <c r="EX79" s="85"/>
      <c r="EY79" s="85"/>
      <c r="EZ79" s="85"/>
      <c r="FA79" s="85" t="s">
        <v>181</v>
      </c>
      <c r="FB79" s="85"/>
      <c r="FC79" s="85" t="s">
        <v>181</v>
      </c>
      <c r="FD79" s="85" t="s">
        <v>182</v>
      </c>
      <c r="FE79" t="b">
        <v>0</v>
      </c>
    </row>
    <row r="80" spans="1:161" x14ac:dyDescent="0.25">
      <c r="A80">
        <v>2320</v>
      </c>
      <c r="B80" t="s">
        <v>6118</v>
      </c>
      <c r="C80" s="90" t="s">
        <v>1195</v>
      </c>
      <c r="D80" s="91" t="s">
        <v>206</v>
      </c>
      <c r="E80">
        <v>0</v>
      </c>
      <c r="F80">
        <v>95</v>
      </c>
      <c r="G80" s="85" t="s">
        <v>187</v>
      </c>
      <c r="H80">
        <v>1</v>
      </c>
      <c r="I80" s="85" t="s">
        <v>213</v>
      </c>
      <c r="J80" s="85" t="s">
        <v>5882</v>
      </c>
      <c r="K80" s="85" t="s">
        <v>5883</v>
      </c>
      <c r="L80" s="85" t="s">
        <v>1195</v>
      </c>
      <c r="M80" s="85" t="s">
        <v>5884</v>
      </c>
      <c r="N80" s="85" t="s">
        <v>5885</v>
      </c>
      <c r="O80" s="85" t="s">
        <v>5886</v>
      </c>
      <c r="P80" s="85" t="s">
        <v>213</v>
      </c>
      <c r="Q80" s="85" t="s">
        <v>206</v>
      </c>
      <c r="R80" s="85"/>
      <c r="S80" s="85"/>
      <c r="T80" s="85" t="s">
        <v>218</v>
      </c>
      <c r="U80" s="97">
        <v>5</v>
      </c>
      <c r="V80" s="85" t="s">
        <v>179</v>
      </c>
      <c r="W80" s="85" t="s">
        <v>186</v>
      </c>
      <c r="X80" s="85" t="s">
        <v>5887</v>
      </c>
      <c r="Y80">
        <v>5</v>
      </c>
      <c r="Z80" s="85" t="s">
        <v>179</v>
      </c>
      <c r="AA80" s="85" t="s">
        <v>186</v>
      </c>
      <c r="AB80" s="85" t="s">
        <v>180</v>
      </c>
      <c r="AC80" s="85" t="s">
        <v>179</v>
      </c>
      <c r="AD80" s="85" t="s">
        <v>179</v>
      </c>
      <c r="AE80" s="85" t="s">
        <v>181</v>
      </c>
      <c r="AF80" s="85"/>
      <c r="AG80" s="85" t="s">
        <v>181</v>
      </c>
      <c r="AH80" s="85"/>
      <c r="AI80" s="85" t="s">
        <v>181</v>
      </c>
      <c r="AJ80" s="85"/>
      <c r="AK80" s="85" t="s">
        <v>181</v>
      </c>
      <c r="AL80" s="85"/>
      <c r="AM80" s="85" t="s">
        <v>181</v>
      </c>
      <c r="AN80" s="85"/>
      <c r="AO80" s="85" t="s">
        <v>181</v>
      </c>
      <c r="AP80" s="85"/>
      <c r="AQ80" s="85" t="s">
        <v>179</v>
      </c>
      <c r="AR80" s="85"/>
      <c r="AS80" s="85" t="s">
        <v>179</v>
      </c>
      <c r="AT80" s="85"/>
      <c r="AU80" s="85" t="s">
        <v>179</v>
      </c>
      <c r="AV80" s="85"/>
      <c r="AW80" s="85" t="s">
        <v>179</v>
      </c>
      <c r="AX80" s="85"/>
      <c r="AY80" s="85" t="s">
        <v>179</v>
      </c>
      <c r="AZ80" s="85"/>
      <c r="BA80" s="85" t="s">
        <v>179</v>
      </c>
      <c r="BB80" s="85"/>
      <c r="BC80" s="85" t="s">
        <v>179</v>
      </c>
      <c r="BD80" s="85" t="s">
        <v>5888</v>
      </c>
      <c r="BE80" s="85" t="s">
        <v>179</v>
      </c>
      <c r="BF80" s="85"/>
      <c r="BG80" s="85" t="s">
        <v>179</v>
      </c>
      <c r="BH80" s="85"/>
      <c r="BI80" s="85" t="s">
        <v>179</v>
      </c>
      <c r="BJ80" s="85" t="s">
        <v>5888</v>
      </c>
      <c r="BK80" s="85" t="s">
        <v>179</v>
      </c>
      <c r="BL80" s="85"/>
      <c r="BM80" s="85" t="s">
        <v>179</v>
      </c>
      <c r="BN80" s="85"/>
      <c r="BO80" s="85" t="s">
        <v>179</v>
      </c>
      <c r="BP80" s="85"/>
      <c r="BQ80" s="85" t="s">
        <v>179</v>
      </c>
      <c r="BR80" s="85"/>
      <c r="BS80" s="85" t="s">
        <v>179</v>
      </c>
      <c r="BT80" s="85"/>
      <c r="BU80" s="85" t="s">
        <v>179</v>
      </c>
      <c r="BV80" s="85"/>
      <c r="BW80" s="85" t="s">
        <v>179</v>
      </c>
      <c r="BX80" s="85"/>
      <c r="BY80" s="85" t="s">
        <v>179</v>
      </c>
      <c r="BZ80" s="85"/>
      <c r="CA80" s="85" t="s">
        <v>179</v>
      </c>
      <c r="CB80" s="85"/>
      <c r="CC80" s="85" t="s">
        <v>179</v>
      </c>
      <c r="CD80" s="85"/>
      <c r="CE80" s="85" t="s">
        <v>179</v>
      </c>
      <c r="CF80" s="85"/>
      <c r="CG80" s="85" t="s">
        <v>179</v>
      </c>
      <c r="CH80" s="85"/>
      <c r="CI80" s="85" t="s">
        <v>179</v>
      </c>
      <c r="CJ80" s="85"/>
      <c r="CK80" s="85" t="s">
        <v>179</v>
      </c>
      <c r="CL80" s="85" t="s">
        <v>5888</v>
      </c>
      <c r="CM80" s="85" t="s">
        <v>179</v>
      </c>
      <c r="CN80" s="85"/>
      <c r="CO80" s="85" t="s">
        <v>179</v>
      </c>
      <c r="CP80" s="85"/>
      <c r="CQ80" s="85" t="s">
        <v>179</v>
      </c>
      <c r="CR80" s="85"/>
      <c r="CS80" s="85" t="s">
        <v>179</v>
      </c>
      <c r="CT80" s="85"/>
      <c r="CU80" s="85" t="s">
        <v>179</v>
      </c>
      <c r="CV80" s="85"/>
      <c r="CW80" s="85" t="s">
        <v>179</v>
      </c>
      <c r="CX80" s="85"/>
      <c r="CY80" s="85" t="s">
        <v>179</v>
      </c>
      <c r="CZ80" s="85" t="s">
        <v>5888</v>
      </c>
      <c r="DA80" s="85" t="s">
        <v>179</v>
      </c>
      <c r="DB80" s="85"/>
      <c r="DC80" s="85" t="s">
        <v>179</v>
      </c>
      <c r="DD80" s="85"/>
      <c r="DE80" s="85" t="s">
        <v>179</v>
      </c>
      <c r="DF80" s="85"/>
      <c r="DG80" s="85" t="s">
        <v>179</v>
      </c>
      <c r="DH80" s="85"/>
      <c r="DI80" s="85" t="s">
        <v>179</v>
      </c>
      <c r="DJ80" s="85" t="s">
        <v>5888</v>
      </c>
      <c r="DK80" s="85" t="s">
        <v>179</v>
      </c>
      <c r="DL80" s="85"/>
      <c r="DM80" s="85" t="s">
        <v>179</v>
      </c>
      <c r="DN80" s="85"/>
      <c r="DO80" s="85" t="s">
        <v>179</v>
      </c>
      <c r="DP80" s="85"/>
      <c r="DQ80" s="85" t="s">
        <v>179</v>
      </c>
      <c r="DR80" s="85" t="s">
        <v>5888</v>
      </c>
      <c r="DS80" s="85" t="s">
        <v>179</v>
      </c>
      <c r="DT80" s="85"/>
      <c r="DU80" s="85" t="s">
        <v>179</v>
      </c>
      <c r="DV80" s="85"/>
      <c r="DW80" s="85" t="s">
        <v>179</v>
      </c>
      <c r="DX80" s="85"/>
      <c r="DY80" s="85" t="s">
        <v>199</v>
      </c>
      <c r="DZ80" s="85"/>
      <c r="EA80" s="85" t="s">
        <v>179</v>
      </c>
      <c r="EB80" s="85"/>
      <c r="EC80" s="85" t="s">
        <v>179</v>
      </c>
      <c r="ED80" s="85" t="s">
        <v>5888</v>
      </c>
      <c r="EE80" s="85" t="s">
        <v>199</v>
      </c>
      <c r="EF80" s="85"/>
      <c r="EG80" s="85" t="s">
        <v>179</v>
      </c>
      <c r="EH80" s="85"/>
      <c r="EI80" s="85" t="s">
        <v>199</v>
      </c>
      <c r="EJ80" s="85"/>
      <c r="EK80" s="85" t="s">
        <v>179</v>
      </c>
      <c r="EL80" s="85"/>
      <c r="EM80" s="85" t="s">
        <v>179</v>
      </c>
      <c r="EN80" s="85" t="s">
        <v>5888</v>
      </c>
      <c r="EO80" s="85" t="s">
        <v>179</v>
      </c>
      <c r="EP80" s="85"/>
      <c r="EQ80" s="85" t="s">
        <v>179</v>
      </c>
      <c r="ER80" s="85"/>
      <c r="ES80" s="85" t="s">
        <v>179</v>
      </c>
      <c r="ET80" s="85" t="s">
        <v>5888</v>
      </c>
      <c r="EU80" s="85" t="s">
        <v>179</v>
      </c>
      <c r="EV80" s="85"/>
      <c r="EW80" s="85" t="s">
        <v>179</v>
      </c>
      <c r="EX80" s="85"/>
      <c r="EY80" s="85" t="s">
        <v>179</v>
      </c>
      <c r="EZ80" s="85" t="s">
        <v>5888</v>
      </c>
      <c r="FA80" s="85" t="s">
        <v>181</v>
      </c>
      <c r="FB80" s="85"/>
      <c r="FC80" s="85" t="s">
        <v>181</v>
      </c>
      <c r="FD80" s="85" t="s">
        <v>182</v>
      </c>
      <c r="FE80" t="b">
        <v>0</v>
      </c>
    </row>
    <row r="81" spans="1:161" x14ac:dyDescent="0.25">
      <c r="A81">
        <v>2321</v>
      </c>
      <c r="B81" t="s">
        <v>6077</v>
      </c>
      <c r="C81" s="90" t="s">
        <v>1196</v>
      </c>
      <c r="D81" s="91" t="s">
        <v>206</v>
      </c>
      <c r="E81">
        <v>0</v>
      </c>
      <c r="F81">
        <v>95</v>
      </c>
      <c r="G81" s="85" t="s">
        <v>187</v>
      </c>
      <c r="H81">
        <v>1</v>
      </c>
      <c r="I81" s="85" t="s">
        <v>213</v>
      </c>
      <c r="J81" s="85" t="s">
        <v>1197</v>
      </c>
      <c r="K81" s="85" t="s">
        <v>270</v>
      </c>
      <c r="L81" s="85" t="s">
        <v>1196</v>
      </c>
      <c r="M81" s="85" t="s">
        <v>1198</v>
      </c>
      <c r="N81" s="85" t="s">
        <v>1197</v>
      </c>
      <c r="O81" s="85" t="s">
        <v>1199</v>
      </c>
      <c r="P81" s="85" t="s">
        <v>213</v>
      </c>
      <c r="Q81" s="85" t="s">
        <v>206</v>
      </c>
      <c r="R81" s="85" t="s">
        <v>832</v>
      </c>
      <c r="S81" s="85"/>
      <c r="T81" s="85" t="s">
        <v>268</v>
      </c>
      <c r="U81" s="97">
        <v>5</v>
      </c>
      <c r="V81" s="85" t="s">
        <v>179</v>
      </c>
      <c r="W81" s="85" t="s">
        <v>191</v>
      </c>
      <c r="X81" s="85" t="s">
        <v>1200</v>
      </c>
      <c r="Y81">
        <v>5</v>
      </c>
      <c r="Z81" s="85" t="s">
        <v>179</v>
      </c>
      <c r="AA81" s="85" t="s">
        <v>1</v>
      </c>
      <c r="AB81" s="85" t="s">
        <v>179</v>
      </c>
      <c r="AC81" s="85" t="s">
        <v>179</v>
      </c>
      <c r="AD81" s="85" t="s">
        <v>179</v>
      </c>
      <c r="AE81" s="85" t="s">
        <v>181</v>
      </c>
      <c r="AF81" s="85" t="s">
        <v>1201</v>
      </c>
      <c r="AG81" s="85" t="s">
        <v>181</v>
      </c>
      <c r="AH81" s="85" t="s">
        <v>1202</v>
      </c>
      <c r="AI81" s="85" t="s">
        <v>181</v>
      </c>
      <c r="AJ81" s="85" t="s">
        <v>1203</v>
      </c>
      <c r="AK81" s="85" t="s">
        <v>181</v>
      </c>
      <c r="AL81" s="85" t="s">
        <v>1204</v>
      </c>
      <c r="AM81" s="85" t="s">
        <v>181</v>
      </c>
      <c r="AN81" s="85" t="s">
        <v>1205</v>
      </c>
      <c r="AO81" s="85" t="s">
        <v>181</v>
      </c>
      <c r="AP81" s="85" t="s">
        <v>1206</v>
      </c>
      <c r="AQ81" s="85" t="s">
        <v>179</v>
      </c>
      <c r="AR81" s="85" t="s">
        <v>1207</v>
      </c>
      <c r="AS81" s="85" t="s">
        <v>179</v>
      </c>
      <c r="AT81" s="85" t="s">
        <v>1208</v>
      </c>
      <c r="AU81" s="85" t="s">
        <v>179</v>
      </c>
      <c r="AV81" s="85" t="s">
        <v>1209</v>
      </c>
      <c r="AW81" s="85" t="s">
        <v>179</v>
      </c>
      <c r="AX81" s="85" t="s">
        <v>1210</v>
      </c>
      <c r="AY81" s="85" t="s">
        <v>179</v>
      </c>
      <c r="AZ81" s="85" t="s">
        <v>1211</v>
      </c>
      <c r="BA81" s="85" t="s">
        <v>179</v>
      </c>
      <c r="BB81" s="85" t="s">
        <v>1212</v>
      </c>
      <c r="BC81" s="85" t="s">
        <v>179</v>
      </c>
      <c r="BD81" s="85" t="s">
        <v>1213</v>
      </c>
      <c r="BE81" s="85" t="s">
        <v>179</v>
      </c>
      <c r="BF81" s="85" t="s">
        <v>1214</v>
      </c>
      <c r="BG81" s="85" t="s">
        <v>179</v>
      </c>
      <c r="BH81" s="85" t="s">
        <v>1215</v>
      </c>
      <c r="BI81" s="85" t="s">
        <v>179</v>
      </c>
      <c r="BJ81" s="85" t="s">
        <v>1216</v>
      </c>
      <c r="BK81" s="85" t="s">
        <v>179</v>
      </c>
      <c r="BL81" s="85" t="s">
        <v>1217</v>
      </c>
      <c r="BM81" s="85" t="s">
        <v>179</v>
      </c>
      <c r="BN81" s="85" t="s">
        <v>1218</v>
      </c>
      <c r="BO81" s="85" t="s">
        <v>179</v>
      </c>
      <c r="BP81" s="85" t="s">
        <v>1219</v>
      </c>
      <c r="BQ81" s="85" t="s">
        <v>179</v>
      </c>
      <c r="BR81" s="85" t="s">
        <v>1220</v>
      </c>
      <c r="BS81" s="85" t="s">
        <v>179</v>
      </c>
      <c r="BT81" s="85" t="s">
        <v>1221</v>
      </c>
      <c r="BU81" s="85" t="s">
        <v>179</v>
      </c>
      <c r="BV81" s="85" t="s">
        <v>1222</v>
      </c>
      <c r="BW81" s="85" t="s">
        <v>179</v>
      </c>
      <c r="BX81" s="85" t="s">
        <v>1223</v>
      </c>
      <c r="BY81" s="85" t="s">
        <v>179</v>
      </c>
      <c r="BZ81" s="85" t="s">
        <v>1224</v>
      </c>
      <c r="CA81" s="85" t="s">
        <v>179</v>
      </c>
      <c r="CB81" s="85" t="s">
        <v>1225</v>
      </c>
      <c r="CC81" s="85" t="s">
        <v>179</v>
      </c>
      <c r="CD81" s="85" t="s">
        <v>1226</v>
      </c>
      <c r="CE81" s="85" t="s">
        <v>179</v>
      </c>
      <c r="CF81" s="85" t="s">
        <v>1227</v>
      </c>
      <c r="CG81" s="85" t="s">
        <v>181</v>
      </c>
      <c r="CH81" s="85" t="s">
        <v>1228</v>
      </c>
      <c r="CI81" s="85" t="s">
        <v>181</v>
      </c>
      <c r="CJ81" s="85" t="s">
        <v>1229</v>
      </c>
      <c r="CK81" s="85" t="s">
        <v>179</v>
      </c>
      <c r="CL81" s="85" t="s">
        <v>1230</v>
      </c>
      <c r="CM81" s="85" t="s">
        <v>179</v>
      </c>
      <c r="CN81" s="85" t="s">
        <v>1231</v>
      </c>
      <c r="CO81" s="85" t="s">
        <v>227</v>
      </c>
      <c r="CP81" s="85" t="s">
        <v>1232</v>
      </c>
      <c r="CQ81" s="85" t="s">
        <v>179</v>
      </c>
      <c r="CR81" s="85" t="s">
        <v>1233</v>
      </c>
      <c r="CS81" s="85" t="s">
        <v>179</v>
      </c>
      <c r="CT81" s="85" t="s">
        <v>1234</v>
      </c>
      <c r="CU81" s="85" t="s">
        <v>179</v>
      </c>
      <c r="CV81" s="85" t="s">
        <v>1235</v>
      </c>
      <c r="CW81" s="85" t="s">
        <v>179</v>
      </c>
      <c r="CX81" s="85" t="s">
        <v>1236</v>
      </c>
      <c r="CY81" s="85" t="s">
        <v>179</v>
      </c>
      <c r="CZ81" s="85" t="s">
        <v>1237</v>
      </c>
      <c r="DA81" s="85" t="s">
        <v>179</v>
      </c>
      <c r="DB81" s="85"/>
      <c r="DC81" s="85" t="s">
        <v>179</v>
      </c>
      <c r="DD81" s="85" t="s">
        <v>1238</v>
      </c>
      <c r="DE81" s="85" t="s">
        <v>179</v>
      </c>
      <c r="DF81" s="85"/>
      <c r="DG81" s="85" t="s">
        <v>179</v>
      </c>
      <c r="DH81" s="85"/>
      <c r="DI81" s="85" t="s">
        <v>179</v>
      </c>
      <c r="DJ81" s="85" t="s">
        <v>1239</v>
      </c>
      <c r="DK81" s="85" t="s">
        <v>179</v>
      </c>
      <c r="DL81" s="85"/>
      <c r="DM81" s="85" t="s">
        <v>179</v>
      </c>
      <c r="DN81" s="85"/>
      <c r="DO81" s="85" t="s">
        <v>179</v>
      </c>
      <c r="DP81" s="85"/>
      <c r="DQ81" s="85" t="s">
        <v>179</v>
      </c>
      <c r="DR81" s="85" t="s">
        <v>1240</v>
      </c>
      <c r="DS81" s="85" t="s">
        <v>179</v>
      </c>
      <c r="DT81" s="85"/>
      <c r="DU81" s="85" t="s">
        <v>179</v>
      </c>
      <c r="DV81" s="85"/>
      <c r="DW81" s="85" t="s">
        <v>179</v>
      </c>
      <c r="DX81" s="85"/>
      <c r="DY81" s="85" t="s">
        <v>179</v>
      </c>
      <c r="DZ81" s="85"/>
      <c r="EA81" s="85" t="s">
        <v>179</v>
      </c>
      <c r="EB81" s="85"/>
      <c r="EC81" s="85" t="s">
        <v>179</v>
      </c>
      <c r="ED81" s="85" t="s">
        <v>1241</v>
      </c>
      <c r="EE81" s="85" t="s">
        <v>179</v>
      </c>
      <c r="EF81" s="85"/>
      <c r="EG81" s="85" t="s">
        <v>179</v>
      </c>
      <c r="EH81" s="85"/>
      <c r="EI81" s="85" t="s">
        <v>179</v>
      </c>
      <c r="EJ81" s="85"/>
      <c r="EK81" s="85" t="s">
        <v>179</v>
      </c>
      <c r="EL81" s="85"/>
      <c r="EM81" s="85" t="s">
        <v>179</v>
      </c>
      <c r="EN81" s="85" t="s">
        <v>1242</v>
      </c>
      <c r="EO81" s="85" t="s">
        <v>181</v>
      </c>
      <c r="EP81" s="85" t="s">
        <v>1243</v>
      </c>
      <c r="EQ81" s="85" t="s">
        <v>179</v>
      </c>
      <c r="ER81" s="85"/>
      <c r="ES81" s="85" t="s">
        <v>179</v>
      </c>
      <c r="ET81" s="85" t="s">
        <v>1244</v>
      </c>
      <c r="EU81" s="85" t="s">
        <v>181</v>
      </c>
      <c r="EV81" s="85" t="s">
        <v>1245</v>
      </c>
      <c r="EW81" s="85" t="s">
        <v>179</v>
      </c>
      <c r="EX81" s="85"/>
      <c r="EY81" s="85" t="s">
        <v>179</v>
      </c>
      <c r="EZ81" s="85" t="s">
        <v>1246</v>
      </c>
      <c r="FA81" s="85" t="s">
        <v>181</v>
      </c>
      <c r="FB81" s="85"/>
      <c r="FC81" s="85" t="s">
        <v>179</v>
      </c>
      <c r="FD81" s="85" t="s">
        <v>182</v>
      </c>
      <c r="FE81" t="b">
        <v>0</v>
      </c>
    </row>
    <row r="82" spans="1:161" x14ac:dyDescent="0.25">
      <c r="A82">
        <v>2322</v>
      </c>
      <c r="B82" t="s">
        <v>6107</v>
      </c>
      <c r="C82" s="90" t="s">
        <v>1247</v>
      </c>
      <c r="D82" s="91" t="s">
        <v>206</v>
      </c>
      <c r="E82">
        <v>0</v>
      </c>
      <c r="F82">
        <v>95</v>
      </c>
      <c r="G82" s="85" t="s">
        <v>177</v>
      </c>
      <c r="H82">
        <v>1</v>
      </c>
      <c r="I82" s="85" t="s">
        <v>213</v>
      </c>
      <c r="J82" s="85" t="s">
        <v>862</v>
      </c>
      <c r="K82" s="85" t="s">
        <v>1248</v>
      </c>
      <c r="L82" s="85" t="s">
        <v>1247</v>
      </c>
      <c r="M82" s="85" t="s">
        <v>1249</v>
      </c>
      <c r="N82" s="85" t="s">
        <v>862</v>
      </c>
      <c r="O82" s="85" t="s">
        <v>1250</v>
      </c>
      <c r="P82" s="85" t="s">
        <v>213</v>
      </c>
      <c r="Q82" s="85" t="s">
        <v>206</v>
      </c>
      <c r="R82" s="85" t="s">
        <v>353</v>
      </c>
      <c r="S82" s="85"/>
      <c r="T82" s="85" t="s">
        <v>797</v>
      </c>
      <c r="U82" s="97">
        <v>4</v>
      </c>
      <c r="V82" s="85" t="s">
        <v>179</v>
      </c>
      <c r="W82" s="85" t="s">
        <v>258</v>
      </c>
      <c r="X82" s="85" t="s">
        <v>1251</v>
      </c>
      <c r="Y82">
        <v>4</v>
      </c>
      <c r="Z82" s="85" t="s">
        <v>179</v>
      </c>
      <c r="AA82" s="85" t="s">
        <v>1</v>
      </c>
      <c r="AB82" s="85" t="s">
        <v>179</v>
      </c>
      <c r="AC82" s="85" t="s">
        <v>179</v>
      </c>
      <c r="AD82" s="85" t="s">
        <v>181</v>
      </c>
      <c r="AE82" s="85" t="s">
        <v>181</v>
      </c>
      <c r="AF82" s="85"/>
      <c r="AG82" s="85" t="s">
        <v>181</v>
      </c>
      <c r="AH82" s="85"/>
      <c r="AI82" s="85" t="s">
        <v>181</v>
      </c>
      <c r="AJ82" s="85"/>
      <c r="AK82" s="85" t="s">
        <v>181</v>
      </c>
      <c r="AL82" s="85"/>
      <c r="AM82" s="85" t="s">
        <v>181</v>
      </c>
      <c r="AN82" s="85"/>
      <c r="AO82" s="85" t="s">
        <v>181</v>
      </c>
      <c r="AP82" s="85"/>
      <c r="AQ82" s="85" t="s">
        <v>179</v>
      </c>
      <c r="AR82" s="85"/>
      <c r="AS82" s="85" t="s">
        <v>179</v>
      </c>
      <c r="AT82" s="85"/>
      <c r="AU82" s="85" t="s">
        <v>179</v>
      </c>
      <c r="AV82" s="85"/>
      <c r="AW82" s="85" t="s">
        <v>179</v>
      </c>
      <c r="AX82" s="85" t="s">
        <v>1113</v>
      </c>
      <c r="AY82" s="85" t="s">
        <v>181</v>
      </c>
      <c r="AZ82" s="85" t="s">
        <v>1252</v>
      </c>
      <c r="BA82" s="85" t="s">
        <v>181</v>
      </c>
      <c r="BB82" s="85" t="s">
        <v>1253</v>
      </c>
      <c r="BC82" s="85" t="s">
        <v>179</v>
      </c>
      <c r="BD82" s="85" t="s">
        <v>1254</v>
      </c>
      <c r="BE82" s="85" t="s">
        <v>179</v>
      </c>
      <c r="BF82" s="85" t="s">
        <v>1255</v>
      </c>
      <c r="BG82" s="85" t="s">
        <v>179</v>
      </c>
      <c r="BH82" s="85"/>
      <c r="BI82" s="85" t="s">
        <v>179</v>
      </c>
      <c r="BJ82" s="85" t="s">
        <v>1256</v>
      </c>
      <c r="BK82" s="85" t="s">
        <v>179</v>
      </c>
      <c r="BL82" s="85" t="s">
        <v>1257</v>
      </c>
      <c r="BM82" s="85" t="s">
        <v>179</v>
      </c>
      <c r="BN82" s="85" t="s">
        <v>1258</v>
      </c>
      <c r="BO82" s="85" t="s">
        <v>179</v>
      </c>
      <c r="BP82" s="85" t="s">
        <v>1259</v>
      </c>
      <c r="BQ82" s="85" t="s">
        <v>179</v>
      </c>
      <c r="BR82" s="85"/>
      <c r="BS82" s="85" t="s">
        <v>179</v>
      </c>
      <c r="BT82" s="85"/>
      <c r="BU82" s="85" t="s">
        <v>179</v>
      </c>
      <c r="BV82" s="85"/>
      <c r="BW82" s="85" t="s">
        <v>179</v>
      </c>
      <c r="BX82" s="85"/>
      <c r="BY82" s="85" t="s">
        <v>179</v>
      </c>
      <c r="BZ82" s="85" t="s">
        <v>1260</v>
      </c>
      <c r="CA82" s="85" t="s">
        <v>179</v>
      </c>
      <c r="CB82" s="85" t="s">
        <v>1261</v>
      </c>
      <c r="CC82" s="85" t="s">
        <v>181</v>
      </c>
      <c r="CD82" s="85" t="s">
        <v>1262</v>
      </c>
      <c r="CE82" s="85" t="s">
        <v>181</v>
      </c>
      <c r="CF82" s="85"/>
      <c r="CG82" s="85" t="s">
        <v>181</v>
      </c>
      <c r="CH82" s="85"/>
      <c r="CI82" s="85" t="s">
        <v>181</v>
      </c>
      <c r="CJ82" s="85" t="s">
        <v>1263</v>
      </c>
      <c r="CK82" s="85" t="s">
        <v>179</v>
      </c>
      <c r="CL82" s="85" t="s">
        <v>1264</v>
      </c>
      <c r="CM82" s="85" t="s">
        <v>179</v>
      </c>
      <c r="CN82" s="85"/>
      <c r="CO82" s="85" t="s">
        <v>181</v>
      </c>
      <c r="CP82" s="85" t="s">
        <v>1265</v>
      </c>
      <c r="CQ82" s="85" t="s">
        <v>179</v>
      </c>
      <c r="CR82" s="85"/>
      <c r="CS82" s="85" t="s">
        <v>179</v>
      </c>
      <c r="CT82" s="85"/>
      <c r="CU82" s="85" t="s">
        <v>179</v>
      </c>
      <c r="CV82" s="85" t="s">
        <v>1266</v>
      </c>
      <c r="CW82" s="85" t="s">
        <v>179</v>
      </c>
      <c r="CX82" s="85" t="s">
        <v>1267</v>
      </c>
      <c r="CY82" s="85" t="s">
        <v>179</v>
      </c>
      <c r="CZ82" s="85" t="s">
        <v>1268</v>
      </c>
      <c r="DA82" s="85" t="s">
        <v>179</v>
      </c>
      <c r="DB82" s="85" t="s">
        <v>1269</v>
      </c>
      <c r="DC82" s="85" t="s">
        <v>179</v>
      </c>
      <c r="DD82" s="85"/>
      <c r="DE82" s="85" t="s">
        <v>179</v>
      </c>
      <c r="DF82" s="85"/>
      <c r="DG82" s="85" t="s">
        <v>179</v>
      </c>
      <c r="DH82" s="85" t="s">
        <v>1270</v>
      </c>
      <c r="DI82" s="85" t="s">
        <v>179</v>
      </c>
      <c r="DJ82" s="85" t="s">
        <v>1271</v>
      </c>
      <c r="DK82" s="85" t="s">
        <v>179</v>
      </c>
      <c r="DL82" s="85"/>
      <c r="DM82" s="85" t="s">
        <v>179</v>
      </c>
      <c r="DN82" s="85"/>
      <c r="DO82" s="85" t="s">
        <v>179</v>
      </c>
      <c r="DP82" s="85" t="s">
        <v>1272</v>
      </c>
      <c r="DQ82" s="85" t="s">
        <v>179</v>
      </c>
      <c r="DR82" s="85" t="s">
        <v>1273</v>
      </c>
      <c r="DS82" s="85" t="s">
        <v>179</v>
      </c>
      <c r="DT82" s="85" t="s">
        <v>1274</v>
      </c>
      <c r="DU82" s="85" t="s">
        <v>179</v>
      </c>
      <c r="DV82" s="85" t="s">
        <v>887</v>
      </c>
      <c r="DW82" s="85" t="s">
        <v>179</v>
      </c>
      <c r="DX82" s="85" t="s">
        <v>1275</v>
      </c>
      <c r="DY82" s="85" t="s">
        <v>181</v>
      </c>
      <c r="DZ82" s="85" t="s">
        <v>1276</v>
      </c>
      <c r="EA82" s="85" t="s">
        <v>179</v>
      </c>
      <c r="EB82" s="85" t="s">
        <v>1277</v>
      </c>
      <c r="EC82" s="85" t="s">
        <v>179</v>
      </c>
      <c r="ED82" s="85" t="s">
        <v>1278</v>
      </c>
      <c r="EE82" s="85" t="s">
        <v>179</v>
      </c>
      <c r="EF82" s="85"/>
      <c r="EG82" s="85" t="s">
        <v>179</v>
      </c>
      <c r="EH82" s="85"/>
      <c r="EI82" s="85" t="s">
        <v>179</v>
      </c>
      <c r="EJ82" s="85"/>
      <c r="EK82" s="85" t="s">
        <v>181</v>
      </c>
      <c r="EL82" s="85" t="s">
        <v>1279</v>
      </c>
      <c r="EM82" s="85" t="s">
        <v>179</v>
      </c>
      <c r="EN82" s="85" t="s">
        <v>1280</v>
      </c>
      <c r="EO82" s="85" t="s">
        <v>179</v>
      </c>
      <c r="EP82" s="85" t="s">
        <v>1281</v>
      </c>
      <c r="EQ82" s="85" t="s">
        <v>179</v>
      </c>
      <c r="ER82" s="85" t="s">
        <v>1282</v>
      </c>
      <c r="ES82" s="85" t="s">
        <v>179</v>
      </c>
      <c r="ET82" s="85" t="s">
        <v>1283</v>
      </c>
      <c r="EU82" s="85" t="s">
        <v>179</v>
      </c>
      <c r="EV82" s="85" t="s">
        <v>1284</v>
      </c>
      <c r="EW82" s="85" t="s">
        <v>179</v>
      </c>
      <c r="EX82" s="85"/>
      <c r="EY82" s="85" t="s">
        <v>179</v>
      </c>
      <c r="EZ82" s="85" t="s">
        <v>1285</v>
      </c>
      <c r="FA82" s="85" t="s">
        <v>181</v>
      </c>
      <c r="FB82" s="85"/>
      <c r="FC82" s="85" t="s">
        <v>181</v>
      </c>
      <c r="FD82" s="85" t="s">
        <v>182</v>
      </c>
      <c r="FE82" t="b">
        <v>0</v>
      </c>
    </row>
    <row r="83" spans="1:161" x14ac:dyDescent="0.25">
      <c r="B83" t="s">
        <v>6087</v>
      </c>
      <c r="C83" s="90" t="s">
        <v>6427</v>
      </c>
      <c r="D83" s="91" t="s">
        <v>262</v>
      </c>
      <c r="G83" s="85" t="s">
        <v>6126</v>
      </c>
      <c r="I83" s="85" t="s">
        <v>213</v>
      </c>
      <c r="J83" s="85"/>
      <c r="K83" s="85" t="s">
        <v>6416</v>
      </c>
      <c r="L83" s="85"/>
      <c r="M83" s="85" t="s">
        <v>6413</v>
      </c>
      <c r="N83" s="85"/>
      <c r="O83" s="85" t="s">
        <v>6428</v>
      </c>
      <c r="P83" s="85" t="s">
        <v>213</v>
      </c>
      <c r="Q83" s="85"/>
      <c r="R83" s="85"/>
      <c r="S83" s="85"/>
      <c r="T83" s="85"/>
      <c r="V83" s="85"/>
      <c r="W83" s="85"/>
      <c r="X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85"/>
      <c r="DQ83" s="85"/>
      <c r="DR83" s="85"/>
      <c r="DS83" s="85"/>
      <c r="DT83" s="85"/>
      <c r="DU83" s="85"/>
      <c r="DV83" s="85"/>
      <c r="DW83" s="85"/>
      <c r="DX83" s="85"/>
      <c r="DY83" s="85"/>
      <c r="DZ83" s="85"/>
      <c r="EA83" s="85"/>
      <c r="EB83" s="85"/>
      <c r="EC83" s="85"/>
      <c r="ED83" s="85"/>
      <c r="EE83" s="85"/>
      <c r="EF83" s="85"/>
      <c r="EG83" s="85"/>
      <c r="EH83" s="85"/>
      <c r="EI83" s="85"/>
      <c r="EJ83" s="85"/>
      <c r="EK83" s="85"/>
      <c r="EL83" s="85"/>
      <c r="EM83" s="85"/>
      <c r="EN83" s="85"/>
      <c r="EO83" s="85"/>
      <c r="EP83" s="85"/>
      <c r="EQ83" s="85"/>
      <c r="ER83" s="85"/>
      <c r="ES83" s="85"/>
      <c r="ET83" s="85"/>
      <c r="EU83" s="85"/>
      <c r="EV83" s="85"/>
      <c r="EW83" s="85"/>
      <c r="EX83" s="85"/>
      <c r="EY83" s="85"/>
      <c r="EZ83" s="85"/>
      <c r="FA83" s="85"/>
      <c r="FB83" s="85"/>
      <c r="FC83" s="85"/>
      <c r="FD83" s="85"/>
    </row>
    <row r="84" spans="1:161" x14ac:dyDescent="0.25">
      <c r="A84">
        <v>12021</v>
      </c>
      <c r="B84" t="s">
        <v>6119</v>
      </c>
      <c r="C84" s="90" t="s">
        <v>1286</v>
      </c>
      <c r="D84" s="91" t="s">
        <v>206</v>
      </c>
      <c r="E84">
        <v>0</v>
      </c>
      <c r="F84">
        <v>94</v>
      </c>
      <c r="G84" s="85" t="s">
        <v>177</v>
      </c>
      <c r="H84">
        <v>1</v>
      </c>
      <c r="I84" s="85" t="s">
        <v>213</v>
      </c>
      <c r="J84" s="85" t="s">
        <v>1287</v>
      </c>
      <c r="K84" s="85" t="s">
        <v>1288</v>
      </c>
      <c r="L84" s="85" t="s">
        <v>1286</v>
      </c>
      <c r="M84" s="85" t="s">
        <v>1289</v>
      </c>
      <c r="N84" s="85" t="s">
        <v>1287</v>
      </c>
      <c r="O84" s="85" t="s">
        <v>1290</v>
      </c>
      <c r="P84" s="85" t="s">
        <v>213</v>
      </c>
      <c r="Q84" s="85" t="s">
        <v>206</v>
      </c>
      <c r="R84" s="85"/>
      <c r="S84" s="85"/>
      <c r="T84" s="85" t="s">
        <v>218</v>
      </c>
      <c r="U84" s="97">
        <v>4</v>
      </c>
      <c r="V84" s="85" t="s">
        <v>179</v>
      </c>
      <c r="W84" s="85" t="s">
        <v>191</v>
      </c>
      <c r="X84" s="85" t="s">
        <v>1291</v>
      </c>
      <c r="Y84">
        <v>4</v>
      </c>
      <c r="Z84" s="85" t="s">
        <v>181</v>
      </c>
      <c r="AA84" s="85"/>
      <c r="AB84" s="85" t="s">
        <v>179</v>
      </c>
      <c r="AC84" s="85" t="s">
        <v>179</v>
      </c>
      <c r="AD84" s="85" t="s">
        <v>181</v>
      </c>
      <c r="AE84" s="85" t="s">
        <v>181</v>
      </c>
      <c r="AF84" s="85"/>
      <c r="AG84" s="85" t="s">
        <v>181</v>
      </c>
      <c r="AH84" s="85"/>
      <c r="AI84" s="85" t="s">
        <v>181</v>
      </c>
      <c r="AJ84" s="85"/>
      <c r="AK84" s="85" t="s">
        <v>181</v>
      </c>
      <c r="AL84" s="85"/>
      <c r="AM84" s="85" t="s">
        <v>181</v>
      </c>
      <c r="AN84" s="85"/>
      <c r="AO84" s="85" t="s">
        <v>181</v>
      </c>
      <c r="AP84" s="85"/>
      <c r="AQ84" s="85" t="s">
        <v>179</v>
      </c>
      <c r="AR84" s="85"/>
      <c r="AS84" s="85" t="s">
        <v>179</v>
      </c>
      <c r="AT84" s="85"/>
      <c r="AU84" s="85" t="s">
        <v>179</v>
      </c>
      <c r="AV84" s="85"/>
      <c r="AW84" s="85" t="s">
        <v>179</v>
      </c>
      <c r="AX84" s="85"/>
      <c r="AY84" s="85" t="s">
        <v>179</v>
      </c>
      <c r="AZ84" s="85"/>
      <c r="BA84" s="85" t="s">
        <v>179</v>
      </c>
      <c r="BB84" s="85"/>
      <c r="BC84" s="85" t="s">
        <v>179</v>
      </c>
      <c r="BD84" s="85" t="s">
        <v>1292</v>
      </c>
      <c r="BE84" s="85" t="s">
        <v>179</v>
      </c>
      <c r="BF84" s="85"/>
      <c r="BG84" s="85" t="s">
        <v>179</v>
      </c>
      <c r="BH84" s="85"/>
      <c r="BI84" s="85" t="s">
        <v>179</v>
      </c>
      <c r="BJ84" s="85" t="s">
        <v>1293</v>
      </c>
      <c r="BK84" s="85" t="s">
        <v>179</v>
      </c>
      <c r="BL84" s="85"/>
      <c r="BM84" s="85" t="s">
        <v>179</v>
      </c>
      <c r="BN84" s="85"/>
      <c r="BO84" s="85" t="s">
        <v>179</v>
      </c>
      <c r="BP84" s="85"/>
      <c r="BQ84" s="85" t="s">
        <v>179</v>
      </c>
      <c r="BR84" s="85"/>
      <c r="BS84" s="85" t="s">
        <v>179</v>
      </c>
      <c r="BT84" s="85"/>
      <c r="BU84" s="85" t="s">
        <v>179</v>
      </c>
      <c r="BV84" s="85"/>
      <c r="BW84" s="85" t="s">
        <v>179</v>
      </c>
      <c r="BX84" s="85"/>
      <c r="BY84" s="85" t="s">
        <v>179</v>
      </c>
      <c r="BZ84" s="85"/>
      <c r="CA84" s="85" t="s">
        <v>179</v>
      </c>
      <c r="CB84" s="85"/>
      <c r="CC84" s="85" t="s">
        <v>179</v>
      </c>
      <c r="CD84" s="85"/>
      <c r="CE84" s="85" t="s">
        <v>181</v>
      </c>
      <c r="CF84" s="85"/>
      <c r="CG84" s="85" t="s">
        <v>181</v>
      </c>
      <c r="CH84" s="85"/>
      <c r="CI84" s="85" t="s">
        <v>181</v>
      </c>
      <c r="CJ84" s="85"/>
      <c r="CK84" s="85" t="s">
        <v>179</v>
      </c>
      <c r="CL84" s="85" t="s">
        <v>1294</v>
      </c>
      <c r="CM84" s="85" t="s">
        <v>179</v>
      </c>
      <c r="CN84" s="85"/>
      <c r="CO84" s="85" t="s">
        <v>179</v>
      </c>
      <c r="CP84" s="85"/>
      <c r="CQ84" s="85" t="s">
        <v>179</v>
      </c>
      <c r="CR84" s="85"/>
      <c r="CS84" s="85" t="s">
        <v>179</v>
      </c>
      <c r="CT84" s="85"/>
      <c r="CU84" s="85" t="s">
        <v>179</v>
      </c>
      <c r="CV84" s="85"/>
      <c r="CW84" s="85" t="s">
        <v>179</v>
      </c>
      <c r="CX84" s="85"/>
      <c r="CY84" s="85" t="s">
        <v>179</v>
      </c>
      <c r="CZ84" s="85" t="s">
        <v>1295</v>
      </c>
      <c r="DA84" s="85" t="s">
        <v>179</v>
      </c>
      <c r="DB84" s="85"/>
      <c r="DC84" s="85" t="s">
        <v>179</v>
      </c>
      <c r="DD84" s="85"/>
      <c r="DE84" s="85" t="s">
        <v>179</v>
      </c>
      <c r="DF84" s="85"/>
      <c r="DG84" s="85" t="s">
        <v>179</v>
      </c>
      <c r="DH84" s="85"/>
      <c r="DI84" s="85" t="s">
        <v>179</v>
      </c>
      <c r="DJ84" s="85" t="s">
        <v>1296</v>
      </c>
      <c r="DK84" s="85" t="s">
        <v>179</v>
      </c>
      <c r="DL84" s="85"/>
      <c r="DM84" s="85" t="s">
        <v>179</v>
      </c>
      <c r="DN84" s="85"/>
      <c r="DO84" s="85" t="s">
        <v>179</v>
      </c>
      <c r="DP84" s="85"/>
      <c r="DQ84" s="85" t="s">
        <v>179</v>
      </c>
      <c r="DR84" s="85" t="s">
        <v>1297</v>
      </c>
      <c r="DS84" s="85" t="s">
        <v>179</v>
      </c>
      <c r="DT84" s="85"/>
      <c r="DU84" s="85" t="s">
        <v>179</v>
      </c>
      <c r="DV84" s="85"/>
      <c r="DW84" s="85" t="s">
        <v>179</v>
      </c>
      <c r="DX84" s="85"/>
      <c r="DY84" s="85" t="s">
        <v>179</v>
      </c>
      <c r="DZ84" s="85"/>
      <c r="EA84" s="85" t="s">
        <v>179</v>
      </c>
      <c r="EB84" s="85"/>
      <c r="EC84" s="85" t="s">
        <v>179</v>
      </c>
      <c r="ED84" s="85" t="s">
        <v>1298</v>
      </c>
      <c r="EE84" s="85" t="s">
        <v>179</v>
      </c>
      <c r="EF84" s="85"/>
      <c r="EG84" s="85" t="s">
        <v>179</v>
      </c>
      <c r="EH84" s="85"/>
      <c r="EI84" s="85" t="s">
        <v>179</v>
      </c>
      <c r="EJ84" s="85"/>
      <c r="EK84" s="85" t="s">
        <v>179</v>
      </c>
      <c r="EL84" s="85"/>
      <c r="EM84" s="85" t="s">
        <v>179</v>
      </c>
      <c r="EN84" s="85" t="s">
        <v>1299</v>
      </c>
      <c r="EO84" s="85" t="s">
        <v>179</v>
      </c>
      <c r="EP84" s="85"/>
      <c r="EQ84" s="85" t="s">
        <v>179</v>
      </c>
      <c r="ER84" s="85"/>
      <c r="ES84" s="85" t="s">
        <v>179</v>
      </c>
      <c r="ET84" s="85" t="s">
        <v>1300</v>
      </c>
      <c r="EU84" s="85" t="s">
        <v>179</v>
      </c>
      <c r="EV84" s="85"/>
      <c r="EW84" s="85" t="s">
        <v>179</v>
      </c>
      <c r="EX84" s="85"/>
      <c r="EY84" s="85" t="s">
        <v>179</v>
      </c>
      <c r="EZ84" s="85" t="s">
        <v>1301</v>
      </c>
      <c r="FA84" s="85" t="s">
        <v>181</v>
      </c>
      <c r="FB84" s="85"/>
      <c r="FC84" s="85" t="s">
        <v>181</v>
      </c>
      <c r="FD84" s="85" t="s">
        <v>182</v>
      </c>
      <c r="FE84" t="b">
        <v>0</v>
      </c>
    </row>
    <row r="85" spans="1:161" x14ac:dyDescent="0.25">
      <c r="A85" t="s">
        <v>6486</v>
      </c>
      <c r="B85" t="s">
        <v>6596</v>
      </c>
      <c r="C85" s="90" t="s">
        <v>1302</v>
      </c>
      <c r="D85" s="91" t="s">
        <v>287</v>
      </c>
      <c r="G85" s="85" t="s">
        <v>177</v>
      </c>
      <c r="I85" t="s">
        <v>213</v>
      </c>
      <c r="J85" s="85"/>
      <c r="K85" s="85" t="s">
        <v>1358</v>
      </c>
      <c r="L85" s="85"/>
      <c r="M85" s="85" t="s">
        <v>6514</v>
      </c>
      <c r="N85" s="85" t="s">
        <v>294</v>
      </c>
      <c r="O85" s="85" t="s">
        <v>6595</v>
      </c>
      <c r="P85" s="85"/>
      <c r="Q85" s="85"/>
      <c r="R85" s="85"/>
      <c r="S85" s="85"/>
      <c r="T85" s="85"/>
      <c r="U85" s="97" t="s">
        <v>6597</v>
      </c>
      <c r="V85" s="85"/>
      <c r="W85" s="85"/>
      <c r="X85" s="85"/>
      <c r="Z85" s="85"/>
      <c r="AA85" s="85"/>
      <c r="AB85" s="85"/>
      <c r="AC85" s="85"/>
      <c r="AD85" s="85"/>
      <c r="AE85" t="s">
        <v>1497</v>
      </c>
      <c r="AG85" t="s">
        <v>1497</v>
      </c>
      <c r="AI85" t="s">
        <v>1497</v>
      </c>
      <c r="AK85" t="s">
        <v>1497</v>
      </c>
      <c r="AM85" t="s">
        <v>1497</v>
      </c>
      <c r="AN85" s="85"/>
      <c r="AO85" s="85"/>
      <c r="AP85" s="85"/>
      <c r="AQ85" s="85"/>
      <c r="AR85" s="85"/>
      <c r="AS85" s="85"/>
      <c r="AT85" s="85"/>
      <c r="AU85" s="85"/>
      <c r="AV85" s="85"/>
      <c r="AW85" s="85"/>
      <c r="AX85" s="85"/>
      <c r="AY85" s="85"/>
      <c r="AZ85" s="85"/>
      <c r="BA85" s="85"/>
      <c r="BB85" s="85"/>
      <c r="BC85" t="s">
        <v>182</v>
      </c>
      <c r="BD85" s="85"/>
      <c r="BE85" s="85"/>
      <c r="BF85" s="85"/>
      <c r="BG85" s="85"/>
      <c r="BH85" s="85"/>
      <c r="BI85" t="s">
        <v>203</v>
      </c>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t="s">
        <v>203</v>
      </c>
      <c r="CL85" s="85"/>
      <c r="CM85" s="85"/>
      <c r="CN85" s="85"/>
      <c r="CO85" s="85"/>
      <c r="CP85" s="85"/>
      <c r="CQ85" s="85"/>
      <c r="CR85" s="85"/>
      <c r="CS85" s="85"/>
      <c r="CT85" s="85"/>
      <c r="CU85" s="85"/>
      <c r="CV85" s="85"/>
      <c r="CW85" s="85"/>
      <c r="CX85" s="85"/>
      <c r="CY85" t="s">
        <v>182</v>
      </c>
      <c r="CZ85" s="85"/>
      <c r="DA85" s="85"/>
      <c r="DB85" s="85"/>
      <c r="DC85" s="85"/>
      <c r="DD85" s="85"/>
      <c r="DE85" s="85"/>
      <c r="DF85" s="85"/>
      <c r="DG85" s="85"/>
      <c r="DH85" s="85"/>
      <c r="DI85" t="s">
        <v>182</v>
      </c>
      <c r="DJ85" s="85"/>
      <c r="DK85" s="85"/>
      <c r="DL85" s="85"/>
      <c r="DM85" s="85"/>
      <c r="DN85" s="85"/>
      <c r="DO85" s="85"/>
      <c r="DP85" s="85"/>
      <c r="DQ85" t="s">
        <v>6087</v>
      </c>
      <c r="DR85" s="85"/>
      <c r="DS85" s="85"/>
      <c r="DT85" s="85"/>
      <c r="DU85" s="85"/>
      <c r="DV85" s="85"/>
      <c r="DW85" s="85"/>
      <c r="DX85" s="85"/>
      <c r="DY85" s="85"/>
      <c r="DZ85" s="85"/>
      <c r="EA85" s="85"/>
      <c r="EB85" s="85"/>
      <c r="EC85" t="s">
        <v>6087</v>
      </c>
      <c r="ED85" s="85"/>
      <c r="EE85" s="85"/>
      <c r="EF85" s="85"/>
      <c r="EG85" s="85"/>
      <c r="EH85" s="85"/>
      <c r="EI85" s="85"/>
      <c r="EJ85" s="85"/>
      <c r="EK85" s="85"/>
      <c r="EL85" s="85"/>
      <c r="EM85" t="s">
        <v>6087</v>
      </c>
      <c r="EN85" s="85"/>
      <c r="EO85" s="85"/>
      <c r="EP85" s="85"/>
      <c r="EQ85" s="85"/>
      <c r="ER85" s="85"/>
      <c r="ES85" t="s">
        <v>6087</v>
      </c>
      <c r="ET85" s="85"/>
      <c r="EU85" s="85"/>
      <c r="EV85" s="85"/>
      <c r="EW85" s="85"/>
      <c r="EX85" s="85"/>
      <c r="EY85" t="s">
        <v>182</v>
      </c>
      <c r="EZ85" s="85"/>
      <c r="FA85" t="s">
        <v>182</v>
      </c>
      <c r="FB85" s="85"/>
      <c r="FC85" s="85" t="s">
        <v>182</v>
      </c>
      <c r="FD85" s="85"/>
      <c r="FE85" t="b">
        <v>0</v>
      </c>
    </row>
    <row r="86" spans="1:161" x14ac:dyDescent="0.25">
      <c r="A86">
        <v>2325</v>
      </c>
      <c r="B86" t="s">
        <v>6120</v>
      </c>
      <c r="C86" s="90" t="s">
        <v>1303</v>
      </c>
      <c r="D86" s="91" t="s">
        <v>206</v>
      </c>
      <c r="E86">
        <v>0</v>
      </c>
      <c r="F86">
        <v>92</v>
      </c>
      <c r="G86" s="85" t="s">
        <v>177</v>
      </c>
      <c r="H86">
        <v>1</v>
      </c>
      <c r="I86" s="85" t="s">
        <v>213</v>
      </c>
      <c r="J86" s="85" t="s">
        <v>1478</v>
      </c>
      <c r="K86" s="85" t="s">
        <v>5889</v>
      </c>
      <c r="L86" s="85" t="s">
        <v>1303</v>
      </c>
      <c r="M86" s="85" t="s">
        <v>5890</v>
      </c>
      <c r="N86" s="85" t="s">
        <v>1478</v>
      </c>
      <c r="O86" s="85" t="s">
        <v>5891</v>
      </c>
      <c r="P86" s="85" t="s">
        <v>213</v>
      </c>
      <c r="Q86" s="85" t="s">
        <v>206</v>
      </c>
      <c r="R86" s="85"/>
      <c r="S86" s="85"/>
      <c r="T86" s="85" t="s">
        <v>218</v>
      </c>
      <c r="U86" s="97">
        <v>6</v>
      </c>
      <c r="V86" s="85" t="s">
        <v>181</v>
      </c>
      <c r="W86" s="85"/>
      <c r="X86" s="85"/>
      <c r="Y86">
        <v>0</v>
      </c>
      <c r="Z86" s="85" t="s">
        <v>181</v>
      </c>
      <c r="AA86" s="85"/>
      <c r="AB86" s="85" t="s">
        <v>181</v>
      </c>
      <c r="AC86" s="85" t="s">
        <v>181</v>
      </c>
      <c r="AD86" s="85" t="s">
        <v>181</v>
      </c>
      <c r="AE86" s="85" t="s">
        <v>181</v>
      </c>
      <c r="AF86" s="85"/>
      <c r="AG86" s="85" t="s">
        <v>181</v>
      </c>
      <c r="AH86" s="85"/>
      <c r="AI86" s="85" t="s">
        <v>181</v>
      </c>
      <c r="AJ86" s="85"/>
      <c r="AK86" s="85" t="s">
        <v>181</v>
      </c>
      <c r="AL86" s="85"/>
      <c r="AM86" s="85" t="s">
        <v>181</v>
      </c>
      <c r="AN86" s="85"/>
      <c r="AO86" s="85" t="s">
        <v>181</v>
      </c>
      <c r="AP86" s="85"/>
      <c r="AQ86" s="85" t="s">
        <v>179</v>
      </c>
      <c r="AR86" s="85"/>
      <c r="AS86" s="85" t="s">
        <v>179</v>
      </c>
      <c r="AT86" s="85"/>
      <c r="AU86" s="85" t="s">
        <v>179</v>
      </c>
      <c r="AV86" s="85"/>
      <c r="AW86" s="85" t="s">
        <v>179</v>
      </c>
      <c r="AX86" s="85"/>
      <c r="AY86" s="85" t="s">
        <v>179</v>
      </c>
      <c r="AZ86" s="85"/>
      <c r="BA86" s="85" t="s">
        <v>179</v>
      </c>
      <c r="BB86" s="85"/>
      <c r="BC86" s="85" t="s">
        <v>179</v>
      </c>
      <c r="BD86" s="85" t="s">
        <v>5892</v>
      </c>
      <c r="BE86" s="85" t="s">
        <v>179</v>
      </c>
      <c r="BF86" s="85"/>
      <c r="BG86" s="85" t="s">
        <v>179</v>
      </c>
      <c r="BH86" s="85"/>
      <c r="BI86" s="85" t="s">
        <v>179</v>
      </c>
      <c r="BJ86" s="85" t="s">
        <v>5893</v>
      </c>
      <c r="BK86" s="85" t="s">
        <v>179</v>
      </c>
      <c r="BL86" s="85"/>
      <c r="BM86" s="85" t="s">
        <v>179</v>
      </c>
      <c r="BN86" s="85"/>
      <c r="BO86" s="85" t="s">
        <v>179</v>
      </c>
      <c r="BP86" s="85"/>
      <c r="BQ86" s="85" t="s">
        <v>179</v>
      </c>
      <c r="BR86" s="85"/>
      <c r="BS86" s="85" t="s">
        <v>179</v>
      </c>
      <c r="BT86" s="85"/>
      <c r="BU86" s="85" t="s">
        <v>179</v>
      </c>
      <c r="BV86" s="85"/>
      <c r="BW86" s="85" t="s">
        <v>179</v>
      </c>
      <c r="BX86" s="85"/>
      <c r="BY86" s="85" t="s">
        <v>179</v>
      </c>
      <c r="BZ86" s="85"/>
      <c r="CA86" s="85" t="s">
        <v>179</v>
      </c>
      <c r="CB86" s="85"/>
      <c r="CC86" s="85" t="s">
        <v>179</v>
      </c>
      <c r="CD86" s="85"/>
      <c r="CE86" s="85" t="s">
        <v>181</v>
      </c>
      <c r="CF86" s="85"/>
      <c r="CG86" s="85" t="s">
        <v>181</v>
      </c>
      <c r="CH86" s="85"/>
      <c r="CI86" s="85" t="s">
        <v>181</v>
      </c>
      <c r="CJ86" s="85"/>
      <c r="CK86" s="85" t="s">
        <v>179</v>
      </c>
      <c r="CL86" s="85" t="s">
        <v>5894</v>
      </c>
      <c r="CM86" s="85" t="s">
        <v>179</v>
      </c>
      <c r="CN86" s="85"/>
      <c r="CO86" s="85" t="s">
        <v>179</v>
      </c>
      <c r="CP86" s="85"/>
      <c r="CQ86" s="85" t="s">
        <v>179</v>
      </c>
      <c r="CR86" s="85"/>
      <c r="CS86" s="85" t="s">
        <v>179</v>
      </c>
      <c r="CT86" s="85"/>
      <c r="CU86" s="85" t="s">
        <v>179</v>
      </c>
      <c r="CV86" s="85"/>
      <c r="CW86" s="85" t="s">
        <v>179</v>
      </c>
      <c r="CX86" s="85"/>
      <c r="CY86" s="85" t="s">
        <v>179</v>
      </c>
      <c r="CZ86" s="85" t="s">
        <v>5895</v>
      </c>
      <c r="DA86" s="85" t="s">
        <v>179</v>
      </c>
      <c r="DB86" s="85"/>
      <c r="DC86" s="85" t="s">
        <v>179</v>
      </c>
      <c r="DD86" s="85"/>
      <c r="DE86" s="85" t="s">
        <v>179</v>
      </c>
      <c r="DF86" s="85"/>
      <c r="DG86" s="85" t="s">
        <v>179</v>
      </c>
      <c r="DH86" s="85"/>
      <c r="DI86" s="85" t="s">
        <v>179</v>
      </c>
      <c r="DJ86" s="85" t="s">
        <v>5896</v>
      </c>
      <c r="DK86" s="85" t="s">
        <v>179</v>
      </c>
      <c r="DL86" s="85"/>
      <c r="DM86" s="85" t="s">
        <v>179</v>
      </c>
      <c r="DN86" s="85"/>
      <c r="DO86" s="85" t="s">
        <v>179</v>
      </c>
      <c r="DP86" s="85"/>
      <c r="DQ86" s="85" t="s">
        <v>179</v>
      </c>
      <c r="DR86" s="85" t="s">
        <v>1479</v>
      </c>
      <c r="DS86" s="85" t="s">
        <v>179</v>
      </c>
      <c r="DT86" s="85"/>
      <c r="DU86" s="85" t="s">
        <v>179</v>
      </c>
      <c r="DV86" s="85"/>
      <c r="DW86" s="85" t="s">
        <v>179</v>
      </c>
      <c r="DX86" s="85"/>
      <c r="DY86" s="85" t="s">
        <v>179</v>
      </c>
      <c r="DZ86" s="85"/>
      <c r="EA86" s="85" t="s">
        <v>179</v>
      </c>
      <c r="EB86" s="85"/>
      <c r="EC86" s="85" t="s">
        <v>179</v>
      </c>
      <c r="ED86" s="85" t="s">
        <v>5897</v>
      </c>
      <c r="EE86" s="85" t="s">
        <v>179</v>
      </c>
      <c r="EF86" s="85"/>
      <c r="EG86" s="85" t="s">
        <v>179</v>
      </c>
      <c r="EH86" s="85"/>
      <c r="EI86" s="85" t="s">
        <v>179</v>
      </c>
      <c r="EJ86" s="85"/>
      <c r="EK86" s="85" t="s">
        <v>179</v>
      </c>
      <c r="EL86" s="85"/>
      <c r="EM86" s="85" t="s">
        <v>179</v>
      </c>
      <c r="EN86" s="85" t="s">
        <v>5898</v>
      </c>
      <c r="EO86" s="85" t="s">
        <v>179</v>
      </c>
      <c r="EP86" s="85"/>
      <c r="EQ86" s="85" t="s">
        <v>179</v>
      </c>
      <c r="ER86" s="85"/>
      <c r="ES86" s="85" t="s">
        <v>179</v>
      </c>
      <c r="ET86" s="85" t="s">
        <v>5899</v>
      </c>
      <c r="EU86" s="85" t="s">
        <v>179</v>
      </c>
      <c r="EV86" s="85"/>
      <c r="EW86" s="85" t="s">
        <v>179</v>
      </c>
      <c r="EX86" s="85"/>
      <c r="EY86" s="85" t="s">
        <v>179</v>
      </c>
      <c r="EZ86" s="85" t="s">
        <v>1480</v>
      </c>
      <c r="FA86" s="85" t="s">
        <v>181</v>
      </c>
      <c r="FB86" s="85"/>
      <c r="FC86" s="85" t="s">
        <v>179</v>
      </c>
      <c r="FD86" s="85" t="s">
        <v>182</v>
      </c>
      <c r="FE86" t="b">
        <v>0</v>
      </c>
    </row>
    <row r="87" spans="1:161" x14ac:dyDescent="0.25">
      <c r="B87" t="s">
        <v>6087</v>
      </c>
      <c r="C87" s="90" t="s">
        <v>6423</v>
      </c>
      <c r="D87" s="91" t="s">
        <v>206</v>
      </c>
      <c r="G87" s="85" t="s">
        <v>6126</v>
      </c>
      <c r="I87" s="85" t="s">
        <v>213</v>
      </c>
      <c r="J87" s="85"/>
      <c r="K87" s="85" t="s">
        <v>6424</v>
      </c>
      <c r="L87" s="85"/>
      <c r="M87" s="85" t="s">
        <v>6425</v>
      </c>
      <c r="N87" s="85"/>
      <c r="O87" s="85" t="s">
        <v>6426</v>
      </c>
      <c r="P87" s="85" t="s">
        <v>213</v>
      </c>
      <c r="Q87" s="85"/>
      <c r="R87" s="85"/>
      <c r="S87" s="85"/>
      <c r="T87" s="85"/>
      <c r="V87" s="85"/>
      <c r="W87" s="85"/>
      <c r="X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85"/>
      <c r="CN87" s="85"/>
      <c r="CO87" s="85"/>
      <c r="CP87" s="85"/>
      <c r="CQ87" s="85"/>
      <c r="CR87" s="85"/>
      <c r="CS87" s="85"/>
      <c r="CT87" s="85"/>
      <c r="CU87" s="85"/>
      <c r="CV87" s="85"/>
      <c r="CW87" s="85"/>
      <c r="CX87" s="85"/>
      <c r="CY87" s="85"/>
      <c r="CZ87" s="85"/>
      <c r="DA87" s="85"/>
      <c r="DB87" s="85"/>
      <c r="DC87" s="85"/>
      <c r="DD87" s="85"/>
      <c r="DE87" s="85"/>
      <c r="DF87" s="85"/>
      <c r="DG87" s="85"/>
      <c r="DH87" s="85"/>
      <c r="DI87" s="85"/>
      <c r="DJ87" s="85"/>
      <c r="DK87" s="85"/>
      <c r="DL87" s="85"/>
      <c r="DM87" s="85"/>
      <c r="DN87" s="85"/>
      <c r="DO87" s="85"/>
      <c r="DP87" s="85"/>
      <c r="DQ87" s="85"/>
      <c r="DR87" s="85"/>
      <c r="DS87" s="85"/>
      <c r="DT87" s="85"/>
      <c r="DU87" s="85"/>
      <c r="DV87" s="85"/>
      <c r="DW87" s="85"/>
      <c r="DX87" s="85"/>
      <c r="DY87" s="85"/>
      <c r="DZ87" s="85"/>
      <c r="EA87" s="85"/>
      <c r="EB87" s="85"/>
      <c r="EC87" s="85"/>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row>
    <row r="88" spans="1:161" x14ac:dyDescent="0.25">
      <c r="A88">
        <v>11171</v>
      </c>
      <c r="B88" t="s">
        <v>6111</v>
      </c>
      <c r="C88" s="90" t="s">
        <v>1304</v>
      </c>
      <c r="D88" s="91" t="s">
        <v>206</v>
      </c>
      <c r="E88">
        <v>0</v>
      </c>
      <c r="F88">
        <v>95</v>
      </c>
      <c r="G88" s="85" t="s">
        <v>187</v>
      </c>
      <c r="H88">
        <v>1</v>
      </c>
      <c r="I88" s="85" t="s">
        <v>213</v>
      </c>
      <c r="J88" s="85" t="s">
        <v>1046</v>
      </c>
      <c r="K88" s="85" t="s">
        <v>1305</v>
      </c>
      <c r="L88" s="85" t="s">
        <v>1304</v>
      </c>
      <c r="M88" s="85" t="s">
        <v>1306</v>
      </c>
      <c r="N88" s="85" t="s">
        <v>1049</v>
      </c>
      <c r="O88" s="85" t="s">
        <v>1307</v>
      </c>
      <c r="P88" s="85" t="s">
        <v>213</v>
      </c>
      <c r="Q88" s="85" t="s">
        <v>206</v>
      </c>
      <c r="R88" s="85" t="s">
        <v>194</v>
      </c>
      <c r="S88" s="85"/>
      <c r="T88" s="85" t="s">
        <v>268</v>
      </c>
      <c r="U88" s="97">
        <v>6</v>
      </c>
      <c r="V88" s="85" t="s">
        <v>181</v>
      </c>
      <c r="W88" s="85" t="s">
        <v>1</v>
      </c>
      <c r="X88" s="85" t="s">
        <v>194</v>
      </c>
      <c r="Y88">
        <v>0</v>
      </c>
      <c r="Z88" s="85" t="s">
        <v>181</v>
      </c>
      <c r="AA88" s="85" t="s">
        <v>1</v>
      </c>
      <c r="AB88" s="85" t="s">
        <v>179</v>
      </c>
      <c r="AC88" s="85" t="s">
        <v>179</v>
      </c>
      <c r="AD88" s="85" t="s">
        <v>179</v>
      </c>
      <c r="AE88" s="85" t="s">
        <v>181</v>
      </c>
      <c r="AF88" s="85" t="s">
        <v>194</v>
      </c>
      <c r="AG88" s="85" t="s">
        <v>181</v>
      </c>
      <c r="AH88" s="85" t="s">
        <v>194</v>
      </c>
      <c r="AI88" s="85" t="s">
        <v>181</v>
      </c>
      <c r="AJ88" s="85" t="s">
        <v>194</v>
      </c>
      <c r="AK88" s="85" t="s">
        <v>181</v>
      </c>
      <c r="AL88" s="85" t="s">
        <v>195</v>
      </c>
      <c r="AM88" s="85" t="s">
        <v>181</v>
      </c>
      <c r="AN88" s="85" t="s">
        <v>195</v>
      </c>
      <c r="AO88" s="85" t="s">
        <v>181</v>
      </c>
      <c r="AP88" s="85" t="s">
        <v>195</v>
      </c>
      <c r="AQ88" s="85" t="s">
        <v>179</v>
      </c>
      <c r="AR88" s="85"/>
      <c r="AS88" s="85" t="s">
        <v>179</v>
      </c>
      <c r="AT88" s="85"/>
      <c r="AU88" s="85" t="s">
        <v>179</v>
      </c>
      <c r="AV88" s="85"/>
      <c r="AW88" s="85" t="s">
        <v>179</v>
      </c>
      <c r="AX88" s="85"/>
      <c r="AY88" s="85" t="s">
        <v>179</v>
      </c>
      <c r="AZ88" s="85" t="s">
        <v>1308</v>
      </c>
      <c r="BA88" s="85" t="s">
        <v>179</v>
      </c>
      <c r="BB88" s="85"/>
      <c r="BC88" s="85" t="s">
        <v>179</v>
      </c>
      <c r="BD88" s="85" t="s">
        <v>1053</v>
      </c>
      <c r="BE88" s="85" t="s">
        <v>179</v>
      </c>
      <c r="BF88" s="85"/>
      <c r="BG88" s="85" t="s">
        <v>179</v>
      </c>
      <c r="BH88" s="85" t="s">
        <v>1309</v>
      </c>
      <c r="BI88" s="85" t="s">
        <v>179</v>
      </c>
      <c r="BJ88" s="85" t="s">
        <v>1065</v>
      </c>
      <c r="BK88" s="85" t="s">
        <v>179</v>
      </c>
      <c r="BL88" s="85" t="s">
        <v>1310</v>
      </c>
      <c r="BM88" s="85" t="s">
        <v>179</v>
      </c>
      <c r="BN88" s="85" t="s">
        <v>1311</v>
      </c>
      <c r="BO88" s="85" t="s">
        <v>179</v>
      </c>
      <c r="BP88" s="85"/>
      <c r="BQ88" s="85" t="s">
        <v>179</v>
      </c>
      <c r="BR88" s="85" t="s">
        <v>1312</v>
      </c>
      <c r="BS88" s="85" t="s">
        <v>179</v>
      </c>
      <c r="BT88" s="85" t="s">
        <v>1313</v>
      </c>
      <c r="BU88" s="85" t="s">
        <v>179</v>
      </c>
      <c r="BV88" s="85" t="s">
        <v>1314</v>
      </c>
      <c r="BW88" s="85" t="s">
        <v>179</v>
      </c>
      <c r="BX88" s="85"/>
      <c r="BY88" s="85" t="s">
        <v>179</v>
      </c>
      <c r="BZ88" s="85" t="s">
        <v>1315</v>
      </c>
      <c r="CA88" s="85" t="s">
        <v>179</v>
      </c>
      <c r="CB88" s="85" t="s">
        <v>1316</v>
      </c>
      <c r="CC88" s="85" t="s">
        <v>179</v>
      </c>
      <c r="CD88" s="85" t="s">
        <v>1317</v>
      </c>
      <c r="CE88" s="85" t="s">
        <v>181</v>
      </c>
      <c r="CF88" s="85"/>
      <c r="CG88" s="85" t="s">
        <v>181</v>
      </c>
      <c r="CH88" s="85"/>
      <c r="CI88" s="85" t="s">
        <v>181</v>
      </c>
      <c r="CJ88" s="85"/>
      <c r="CK88" s="85" t="s">
        <v>179</v>
      </c>
      <c r="CL88" s="85" t="s">
        <v>1318</v>
      </c>
      <c r="CM88" s="85" t="s">
        <v>179</v>
      </c>
      <c r="CN88" s="85" t="s">
        <v>1056</v>
      </c>
      <c r="CO88" s="85" t="s">
        <v>179</v>
      </c>
      <c r="CP88" s="85" t="s">
        <v>1057</v>
      </c>
      <c r="CQ88" s="85" t="s">
        <v>179</v>
      </c>
      <c r="CR88" s="85" t="s">
        <v>1058</v>
      </c>
      <c r="CS88" s="85" t="s">
        <v>179</v>
      </c>
      <c r="CT88" s="85"/>
      <c r="CU88" s="85" t="s">
        <v>179</v>
      </c>
      <c r="CV88" s="85" t="s">
        <v>1059</v>
      </c>
      <c r="CW88" s="85" t="s">
        <v>179</v>
      </c>
      <c r="CX88" s="85" t="s">
        <v>1060</v>
      </c>
      <c r="CY88" s="85" t="s">
        <v>179</v>
      </c>
      <c r="CZ88" s="85" t="s">
        <v>1061</v>
      </c>
      <c r="DA88" s="85" t="s">
        <v>179</v>
      </c>
      <c r="DB88" s="85"/>
      <c r="DC88" s="85" t="s">
        <v>179</v>
      </c>
      <c r="DD88" s="85" t="s">
        <v>1319</v>
      </c>
      <c r="DE88" s="85" t="s">
        <v>179</v>
      </c>
      <c r="DF88" s="85" t="s">
        <v>1320</v>
      </c>
      <c r="DG88" s="85" t="s">
        <v>209</v>
      </c>
      <c r="DH88" s="85" t="s">
        <v>1064</v>
      </c>
      <c r="DI88" s="85" t="s">
        <v>179</v>
      </c>
      <c r="DJ88" s="85" t="s">
        <v>1065</v>
      </c>
      <c r="DK88" s="85" t="s">
        <v>179</v>
      </c>
      <c r="DL88" s="85" t="s">
        <v>1066</v>
      </c>
      <c r="DM88" s="85" t="s">
        <v>179</v>
      </c>
      <c r="DN88" s="85" t="s">
        <v>1321</v>
      </c>
      <c r="DO88" s="85" t="s">
        <v>179</v>
      </c>
      <c r="DP88" s="85" t="s">
        <v>1068</v>
      </c>
      <c r="DQ88" s="85" t="s">
        <v>179</v>
      </c>
      <c r="DR88" s="85" t="s">
        <v>1065</v>
      </c>
      <c r="DS88" s="85" t="s">
        <v>179</v>
      </c>
      <c r="DT88" s="85"/>
      <c r="DU88" s="85" t="s">
        <v>179</v>
      </c>
      <c r="DV88" s="85"/>
      <c r="DW88" s="85" t="s">
        <v>179</v>
      </c>
      <c r="DX88" s="85" t="s">
        <v>1322</v>
      </c>
      <c r="DY88" s="85" t="s">
        <v>181</v>
      </c>
      <c r="DZ88" s="85" t="s">
        <v>1323</v>
      </c>
      <c r="EA88" s="85" t="s">
        <v>179</v>
      </c>
      <c r="EB88" s="85" t="s">
        <v>1324</v>
      </c>
      <c r="EC88" s="85" t="s">
        <v>179</v>
      </c>
      <c r="ED88" s="85" t="s">
        <v>1065</v>
      </c>
      <c r="EE88" s="85" t="s">
        <v>179</v>
      </c>
      <c r="EF88" s="85"/>
      <c r="EG88" s="85" t="s">
        <v>179</v>
      </c>
      <c r="EH88" s="85"/>
      <c r="EI88" s="85" t="s">
        <v>179</v>
      </c>
      <c r="EJ88" s="85" t="s">
        <v>1073</v>
      </c>
      <c r="EK88" s="85" t="s">
        <v>179</v>
      </c>
      <c r="EL88" s="85" t="s">
        <v>1074</v>
      </c>
      <c r="EM88" s="85" t="s">
        <v>179</v>
      </c>
      <c r="EN88" s="85" t="s">
        <v>1065</v>
      </c>
      <c r="EO88" s="85" t="s">
        <v>179</v>
      </c>
      <c r="EP88" s="85"/>
      <c r="EQ88" s="85" t="s">
        <v>179</v>
      </c>
      <c r="ER88" s="85" t="s">
        <v>1075</v>
      </c>
      <c r="ES88" s="85" t="s">
        <v>179</v>
      </c>
      <c r="ET88" s="85" t="s">
        <v>1065</v>
      </c>
      <c r="EU88" s="85" t="s">
        <v>179</v>
      </c>
      <c r="EV88" s="85"/>
      <c r="EW88" s="85" t="s">
        <v>179</v>
      </c>
      <c r="EX88" s="85" t="s">
        <v>1325</v>
      </c>
      <c r="EY88" s="85" t="s">
        <v>179</v>
      </c>
      <c r="EZ88" s="85" t="s">
        <v>1065</v>
      </c>
      <c r="FA88" s="85" t="s">
        <v>181</v>
      </c>
      <c r="FB88" s="85"/>
      <c r="FC88" s="85" t="s">
        <v>181</v>
      </c>
      <c r="FD88" s="85" t="s">
        <v>182</v>
      </c>
      <c r="FE88" t="b">
        <v>0</v>
      </c>
    </row>
    <row r="89" spans="1:161" x14ac:dyDescent="0.25">
      <c r="A89">
        <v>2327</v>
      </c>
      <c r="B89" t="s">
        <v>6107</v>
      </c>
      <c r="C89" s="90" t="s">
        <v>1326</v>
      </c>
      <c r="D89" s="91" t="s">
        <v>206</v>
      </c>
      <c r="E89">
        <v>0</v>
      </c>
      <c r="F89">
        <v>95</v>
      </c>
      <c r="G89" s="85" t="s">
        <v>177</v>
      </c>
      <c r="H89">
        <v>1</v>
      </c>
      <c r="I89" s="85" t="s">
        <v>213</v>
      </c>
      <c r="J89" s="85" t="s">
        <v>862</v>
      </c>
      <c r="K89" s="85" t="s">
        <v>1327</v>
      </c>
      <c r="L89" s="85" t="s">
        <v>1326</v>
      </c>
      <c r="M89" s="85" t="s">
        <v>1328</v>
      </c>
      <c r="N89" s="85" t="s">
        <v>862</v>
      </c>
      <c r="O89" s="85" t="s">
        <v>1329</v>
      </c>
      <c r="P89" s="85" t="s">
        <v>213</v>
      </c>
      <c r="Q89" s="85" t="s">
        <v>206</v>
      </c>
      <c r="R89" s="85" t="s">
        <v>353</v>
      </c>
      <c r="S89" s="85"/>
      <c r="T89" s="85" t="s">
        <v>354</v>
      </c>
      <c r="U89" s="97">
        <v>5</v>
      </c>
      <c r="V89" s="85" t="s">
        <v>179</v>
      </c>
      <c r="W89" s="85" t="s">
        <v>191</v>
      </c>
      <c r="X89" s="85" t="s">
        <v>1330</v>
      </c>
      <c r="Y89">
        <v>2</v>
      </c>
      <c r="Z89" s="85" t="s">
        <v>179</v>
      </c>
      <c r="AA89" s="85" t="s">
        <v>1</v>
      </c>
      <c r="AB89" s="85" t="s">
        <v>179</v>
      </c>
      <c r="AC89" s="85" t="s">
        <v>179</v>
      </c>
      <c r="AD89" s="85" t="s">
        <v>179</v>
      </c>
      <c r="AE89" s="85" t="s">
        <v>181</v>
      </c>
      <c r="AF89" s="85"/>
      <c r="AG89" s="85" t="s">
        <v>181</v>
      </c>
      <c r="AH89" s="85"/>
      <c r="AI89" s="85" t="s">
        <v>181</v>
      </c>
      <c r="AJ89" s="85"/>
      <c r="AK89" s="85" t="s">
        <v>181</v>
      </c>
      <c r="AL89" s="85"/>
      <c r="AM89" s="85" t="s">
        <v>181</v>
      </c>
      <c r="AN89" s="85"/>
      <c r="AO89" s="85" t="s">
        <v>181</v>
      </c>
      <c r="AP89" s="85"/>
      <c r="AQ89" s="85" t="s">
        <v>179</v>
      </c>
      <c r="AR89" s="85"/>
      <c r="AS89" s="85" t="s">
        <v>179</v>
      </c>
      <c r="AT89" s="85" t="s">
        <v>864</v>
      </c>
      <c r="AU89" s="85" t="s">
        <v>179</v>
      </c>
      <c r="AV89" s="85"/>
      <c r="AW89" s="85" t="s">
        <v>179</v>
      </c>
      <c r="AX89" s="85" t="s">
        <v>1331</v>
      </c>
      <c r="AY89" s="85" t="s">
        <v>179</v>
      </c>
      <c r="AZ89" s="85" t="s">
        <v>1332</v>
      </c>
      <c r="BA89" s="85" t="s">
        <v>179</v>
      </c>
      <c r="BB89" s="85" t="s">
        <v>1333</v>
      </c>
      <c r="BC89" s="85" t="s">
        <v>179</v>
      </c>
      <c r="BD89" s="85" t="s">
        <v>1334</v>
      </c>
      <c r="BE89" s="85" t="s">
        <v>179</v>
      </c>
      <c r="BF89" s="85"/>
      <c r="BG89" s="85" t="s">
        <v>179</v>
      </c>
      <c r="BH89" s="85"/>
      <c r="BI89" s="85" t="s">
        <v>179</v>
      </c>
      <c r="BJ89" s="85" t="s">
        <v>866</v>
      </c>
      <c r="BK89" s="85" t="s">
        <v>179</v>
      </c>
      <c r="BL89" s="85" t="s">
        <v>1335</v>
      </c>
      <c r="BM89" s="85" t="s">
        <v>179</v>
      </c>
      <c r="BN89" s="85" t="s">
        <v>1336</v>
      </c>
      <c r="BO89" s="85" t="s">
        <v>179</v>
      </c>
      <c r="BP89" s="85" t="s">
        <v>1337</v>
      </c>
      <c r="BQ89" s="85" t="s">
        <v>179</v>
      </c>
      <c r="BR89" s="85"/>
      <c r="BS89" s="85" t="s">
        <v>179</v>
      </c>
      <c r="BT89" s="85"/>
      <c r="BU89" s="85" t="s">
        <v>179</v>
      </c>
      <c r="BV89" s="85"/>
      <c r="BW89" s="85" t="s">
        <v>179</v>
      </c>
      <c r="BX89" s="85"/>
      <c r="BY89" s="85" t="s">
        <v>179</v>
      </c>
      <c r="BZ89" s="85" t="s">
        <v>1338</v>
      </c>
      <c r="CA89" s="85" t="s">
        <v>179</v>
      </c>
      <c r="CB89" s="85" t="s">
        <v>1339</v>
      </c>
      <c r="CC89" s="85" t="s">
        <v>179</v>
      </c>
      <c r="CD89" s="85" t="s">
        <v>1340</v>
      </c>
      <c r="CE89" s="85" t="s">
        <v>181</v>
      </c>
      <c r="CF89" s="85"/>
      <c r="CG89" s="85" t="s">
        <v>181</v>
      </c>
      <c r="CH89" s="85"/>
      <c r="CI89" s="85" t="s">
        <v>181</v>
      </c>
      <c r="CJ89" s="85"/>
      <c r="CK89" s="85" t="s">
        <v>179</v>
      </c>
      <c r="CL89" s="85" t="s">
        <v>1341</v>
      </c>
      <c r="CM89" s="85" t="s">
        <v>179</v>
      </c>
      <c r="CN89" s="85"/>
      <c r="CO89" s="85" t="s">
        <v>179</v>
      </c>
      <c r="CP89" s="85"/>
      <c r="CQ89" s="85" t="s">
        <v>179</v>
      </c>
      <c r="CR89" s="85" t="s">
        <v>1342</v>
      </c>
      <c r="CS89" s="85" t="s">
        <v>179</v>
      </c>
      <c r="CT89" s="85"/>
      <c r="CU89" s="85" t="s">
        <v>179</v>
      </c>
      <c r="CV89" s="85" t="s">
        <v>1343</v>
      </c>
      <c r="CW89" s="85" t="s">
        <v>179</v>
      </c>
      <c r="CX89" s="85" t="s">
        <v>1344</v>
      </c>
      <c r="CY89" s="85" t="s">
        <v>179</v>
      </c>
      <c r="CZ89" s="85" t="s">
        <v>1345</v>
      </c>
      <c r="DA89" s="85" t="s">
        <v>179</v>
      </c>
      <c r="DB89" s="85" t="s">
        <v>1346</v>
      </c>
      <c r="DC89" s="85" t="s">
        <v>179</v>
      </c>
      <c r="DD89" s="85"/>
      <c r="DE89" s="85" t="s">
        <v>179</v>
      </c>
      <c r="DF89" s="85"/>
      <c r="DG89" s="85" t="s">
        <v>179</v>
      </c>
      <c r="DH89" s="85"/>
      <c r="DI89" s="85" t="s">
        <v>179</v>
      </c>
      <c r="DJ89" s="85" t="s">
        <v>1347</v>
      </c>
      <c r="DK89" s="85" t="s">
        <v>179</v>
      </c>
      <c r="DL89" s="85"/>
      <c r="DM89" s="85" t="s">
        <v>179</v>
      </c>
      <c r="DN89" s="85"/>
      <c r="DO89" s="85" t="s">
        <v>179</v>
      </c>
      <c r="DP89" s="85"/>
      <c r="DQ89" s="85" t="s">
        <v>179</v>
      </c>
      <c r="DR89" s="85" t="s">
        <v>1348</v>
      </c>
      <c r="DS89" s="85" t="s">
        <v>179</v>
      </c>
      <c r="DT89" s="85" t="s">
        <v>1349</v>
      </c>
      <c r="DU89" s="85" t="s">
        <v>179</v>
      </c>
      <c r="DV89" s="85"/>
      <c r="DW89" s="85" t="s">
        <v>179</v>
      </c>
      <c r="DX89" s="85" t="s">
        <v>1350</v>
      </c>
      <c r="DY89" s="85" t="s">
        <v>199</v>
      </c>
      <c r="DZ89" s="85" t="s">
        <v>1351</v>
      </c>
      <c r="EA89" s="85" t="s">
        <v>179</v>
      </c>
      <c r="EB89" s="85"/>
      <c r="EC89" s="85" t="s">
        <v>179</v>
      </c>
      <c r="ED89" s="85" t="s">
        <v>1352</v>
      </c>
      <c r="EE89" s="85" t="s">
        <v>179</v>
      </c>
      <c r="EF89" s="85"/>
      <c r="EG89" s="85" t="s">
        <v>179</v>
      </c>
      <c r="EH89" s="85"/>
      <c r="EI89" s="85" t="s">
        <v>179</v>
      </c>
      <c r="EJ89" s="85" t="s">
        <v>1353</v>
      </c>
      <c r="EK89" s="85" t="s">
        <v>179</v>
      </c>
      <c r="EL89" s="85"/>
      <c r="EM89" s="85" t="s">
        <v>179</v>
      </c>
      <c r="EN89" s="85" t="s">
        <v>1354</v>
      </c>
      <c r="EO89" s="85" t="s">
        <v>179</v>
      </c>
      <c r="EP89" s="85"/>
      <c r="EQ89" s="85" t="s">
        <v>179</v>
      </c>
      <c r="ER89" s="85"/>
      <c r="ES89" s="85" t="s">
        <v>179</v>
      </c>
      <c r="ET89" s="85" t="s">
        <v>1355</v>
      </c>
      <c r="EU89" s="85" t="s">
        <v>179</v>
      </c>
      <c r="EV89" s="85"/>
      <c r="EW89" s="85" t="s">
        <v>179</v>
      </c>
      <c r="EX89" s="85"/>
      <c r="EY89" s="85" t="s">
        <v>179</v>
      </c>
      <c r="EZ89" s="85" t="s">
        <v>1356</v>
      </c>
      <c r="FA89" s="85" t="s">
        <v>181</v>
      </c>
      <c r="FB89" s="85"/>
      <c r="FC89" s="85" t="s">
        <v>181</v>
      </c>
      <c r="FD89" s="85" t="s">
        <v>182</v>
      </c>
      <c r="FE89" t="b">
        <v>0</v>
      </c>
    </row>
    <row r="90" spans="1:161" x14ac:dyDescent="0.25">
      <c r="A90">
        <v>2328</v>
      </c>
      <c r="B90" t="s">
        <v>6076</v>
      </c>
      <c r="C90" s="90" t="s">
        <v>1357</v>
      </c>
      <c r="D90" s="91" t="s">
        <v>264</v>
      </c>
      <c r="E90">
        <v>0</v>
      </c>
      <c r="F90">
        <v>90</v>
      </c>
      <c r="G90" s="85" t="s">
        <v>187</v>
      </c>
      <c r="H90">
        <v>2</v>
      </c>
      <c r="I90" s="85" t="s">
        <v>213</v>
      </c>
      <c r="J90" s="85" t="s">
        <v>294</v>
      </c>
      <c r="K90" s="85" t="s">
        <v>1358</v>
      </c>
      <c r="L90" s="85" t="s">
        <v>1357</v>
      </c>
      <c r="M90" s="85" t="s">
        <v>295</v>
      </c>
      <c r="N90" s="85" t="s">
        <v>294</v>
      </c>
      <c r="O90" s="85" t="s">
        <v>296</v>
      </c>
      <c r="P90" s="85" t="s">
        <v>213</v>
      </c>
      <c r="Q90" s="85" t="s">
        <v>264</v>
      </c>
      <c r="R90" s="85"/>
      <c r="S90" s="85"/>
      <c r="T90" s="85" t="s">
        <v>297</v>
      </c>
      <c r="U90" s="97">
        <v>34</v>
      </c>
      <c r="V90" s="85" t="s">
        <v>179</v>
      </c>
      <c r="W90" s="85" t="s">
        <v>191</v>
      </c>
      <c r="X90" s="85" t="s">
        <v>298</v>
      </c>
      <c r="Y90">
        <v>34</v>
      </c>
      <c r="Z90" s="85" t="s">
        <v>179</v>
      </c>
      <c r="AA90" s="85" t="s">
        <v>186</v>
      </c>
      <c r="AB90" s="85" t="s">
        <v>181</v>
      </c>
      <c r="AC90" s="85" t="s">
        <v>179</v>
      </c>
      <c r="AD90" s="85" t="s">
        <v>179</v>
      </c>
      <c r="AE90" s="85" t="s">
        <v>181</v>
      </c>
      <c r="AF90" s="85"/>
      <c r="AG90" s="85" t="s">
        <v>181</v>
      </c>
      <c r="AH90" s="85"/>
      <c r="AI90" s="85" t="s">
        <v>181</v>
      </c>
      <c r="AJ90" s="85"/>
      <c r="AK90" s="85" t="s">
        <v>181</v>
      </c>
      <c r="AL90" s="85"/>
      <c r="AM90" s="85" t="s">
        <v>181</v>
      </c>
      <c r="AN90" s="85"/>
      <c r="AO90" s="85" t="s">
        <v>181</v>
      </c>
      <c r="AP90" s="85"/>
      <c r="AQ90" s="85" t="s">
        <v>179</v>
      </c>
      <c r="AR90" s="85"/>
      <c r="AS90" s="85" t="s">
        <v>179</v>
      </c>
      <c r="AT90" s="85"/>
      <c r="AU90" s="85" t="s">
        <v>179</v>
      </c>
      <c r="AV90" s="85"/>
      <c r="AW90" s="85" t="s">
        <v>179</v>
      </c>
      <c r="AX90" s="85"/>
      <c r="AY90" s="85" t="s">
        <v>179</v>
      </c>
      <c r="AZ90" s="85"/>
      <c r="BA90" s="85" t="s">
        <v>179</v>
      </c>
      <c r="BB90" s="85"/>
      <c r="BC90" s="85" t="s">
        <v>179</v>
      </c>
      <c r="BD90" s="85" t="s">
        <v>299</v>
      </c>
      <c r="BE90" s="85" t="s">
        <v>179</v>
      </c>
      <c r="BF90" s="85"/>
      <c r="BG90" s="85" t="s">
        <v>179</v>
      </c>
      <c r="BH90" s="85"/>
      <c r="BI90" s="85" t="s">
        <v>179</v>
      </c>
      <c r="BJ90" s="85" t="s">
        <v>300</v>
      </c>
      <c r="BK90" s="85" t="s">
        <v>179</v>
      </c>
      <c r="BL90" s="85"/>
      <c r="BM90" s="85" t="s">
        <v>179</v>
      </c>
      <c r="BN90" s="85"/>
      <c r="BO90" s="85" t="s">
        <v>179</v>
      </c>
      <c r="BP90" s="85"/>
      <c r="BQ90" s="85" t="s">
        <v>179</v>
      </c>
      <c r="BR90" s="85"/>
      <c r="BS90" s="85" t="s">
        <v>179</v>
      </c>
      <c r="BT90" s="85"/>
      <c r="BU90" s="85" t="s">
        <v>179</v>
      </c>
      <c r="BV90" s="85"/>
      <c r="BW90" s="85" t="s">
        <v>179</v>
      </c>
      <c r="BX90" s="85"/>
      <c r="BY90" s="85" t="s">
        <v>179</v>
      </c>
      <c r="BZ90" s="85"/>
      <c r="CA90" s="85" t="s">
        <v>179</v>
      </c>
      <c r="CB90" s="85"/>
      <c r="CC90" s="85" t="s">
        <v>179</v>
      </c>
      <c r="CD90" s="85"/>
      <c r="CE90" s="85" t="s">
        <v>181</v>
      </c>
      <c r="CF90" s="85"/>
      <c r="CG90" s="85" t="s">
        <v>181</v>
      </c>
      <c r="CH90" s="85"/>
      <c r="CI90" s="85" t="s">
        <v>181</v>
      </c>
      <c r="CJ90" s="85"/>
      <c r="CK90" s="85" t="s">
        <v>179</v>
      </c>
      <c r="CL90" s="85" t="s">
        <v>301</v>
      </c>
      <c r="CM90" s="85" t="s">
        <v>179</v>
      </c>
      <c r="CN90" s="85"/>
      <c r="CO90" s="85" t="s">
        <v>179</v>
      </c>
      <c r="CP90" s="85"/>
      <c r="CQ90" s="85" t="s">
        <v>179</v>
      </c>
      <c r="CR90" s="85"/>
      <c r="CS90" s="85" t="s">
        <v>179</v>
      </c>
      <c r="CT90" s="85"/>
      <c r="CU90" s="85" t="s">
        <v>179</v>
      </c>
      <c r="CV90" s="85"/>
      <c r="CW90" s="85" t="s">
        <v>179</v>
      </c>
      <c r="CX90" s="85"/>
      <c r="CY90" s="85" t="s">
        <v>179</v>
      </c>
      <c r="CZ90" s="85" t="s">
        <v>302</v>
      </c>
      <c r="DA90" s="85" t="s">
        <v>179</v>
      </c>
      <c r="DB90" s="85"/>
      <c r="DC90" s="85" t="s">
        <v>179</v>
      </c>
      <c r="DD90" s="85"/>
      <c r="DE90" s="85" t="s">
        <v>179</v>
      </c>
      <c r="DF90" s="85"/>
      <c r="DG90" s="85" t="s">
        <v>179</v>
      </c>
      <c r="DH90" s="85"/>
      <c r="DI90" s="85" t="s">
        <v>179</v>
      </c>
      <c r="DJ90" s="85" t="s">
        <v>303</v>
      </c>
      <c r="DK90" s="85"/>
      <c r="DL90" s="85"/>
      <c r="DM90" s="85"/>
      <c r="DN90" s="85"/>
      <c r="DO90" s="85"/>
      <c r="DP90" s="85"/>
      <c r="DQ90" s="85"/>
      <c r="DR90" s="85"/>
      <c r="DS90" s="85"/>
      <c r="DT90" s="85"/>
      <c r="DU90" s="85"/>
      <c r="DV90" s="85"/>
      <c r="DW90" s="85"/>
      <c r="DX90" s="85"/>
      <c r="DY90" s="85"/>
      <c r="DZ90" s="85"/>
      <c r="EA90" s="85"/>
      <c r="EB90" s="85"/>
      <c r="EC90" s="85"/>
      <c r="ED90" s="85"/>
      <c r="EE90" s="85"/>
      <c r="EF90" s="85"/>
      <c r="EG90" s="85"/>
      <c r="EH90" s="85"/>
      <c r="EI90" s="85"/>
      <c r="EJ90" s="85"/>
      <c r="EK90" s="85"/>
      <c r="EL90" s="85"/>
      <c r="EM90" s="85"/>
      <c r="EN90" s="85"/>
      <c r="EO90" s="85"/>
      <c r="EP90" s="85"/>
      <c r="EQ90" s="85"/>
      <c r="ER90" s="85"/>
      <c r="ES90" s="85"/>
      <c r="ET90" s="85"/>
      <c r="EU90" s="85"/>
      <c r="EV90" s="85"/>
      <c r="EW90" s="85"/>
      <c r="EX90" s="85"/>
      <c r="EY90" s="85"/>
      <c r="EZ90" s="85"/>
      <c r="FA90" s="85" t="s">
        <v>181</v>
      </c>
      <c r="FB90" s="85"/>
      <c r="FC90" s="85" t="s">
        <v>179</v>
      </c>
      <c r="FD90" s="85" t="s">
        <v>182</v>
      </c>
      <c r="FE90" t="b">
        <v>0</v>
      </c>
    </row>
    <row r="91" spans="1:161" x14ac:dyDescent="0.25">
      <c r="A91">
        <v>2329</v>
      </c>
      <c r="B91" t="s">
        <v>6121</v>
      </c>
      <c r="C91" s="90" t="s">
        <v>1359</v>
      </c>
      <c r="D91" s="91" t="s">
        <v>206</v>
      </c>
      <c r="E91">
        <v>0</v>
      </c>
      <c r="F91">
        <v>97</v>
      </c>
      <c r="G91" s="85" t="s">
        <v>187</v>
      </c>
      <c r="H91">
        <v>1</v>
      </c>
      <c r="I91" s="85" t="s">
        <v>213</v>
      </c>
      <c r="J91" s="85" t="s">
        <v>1360</v>
      </c>
      <c r="K91" s="85" t="s">
        <v>1361</v>
      </c>
      <c r="L91" s="85" t="s">
        <v>1359</v>
      </c>
      <c r="M91" s="85" t="s">
        <v>1362</v>
      </c>
      <c r="N91" s="85" t="s">
        <v>1360</v>
      </c>
      <c r="O91" s="85" t="s">
        <v>1363</v>
      </c>
      <c r="P91" s="85" t="s">
        <v>213</v>
      </c>
      <c r="Q91" s="85" t="s">
        <v>206</v>
      </c>
      <c r="R91" s="85"/>
      <c r="S91" s="85"/>
      <c r="T91" s="85" t="s">
        <v>218</v>
      </c>
      <c r="U91" s="97">
        <v>1</v>
      </c>
      <c r="V91" s="85" t="s">
        <v>179</v>
      </c>
      <c r="W91" s="85" t="s">
        <v>191</v>
      </c>
      <c r="X91" s="85" t="s">
        <v>1364</v>
      </c>
      <c r="Y91">
        <v>1</v>
      </c>
      <c r="Z91" s="85" t="s">
        <v>181</v>
      </c>
      <c r="AA91" s="85"/>
      <c r="AB91" s="85" t="s">
        <v>181</v>
      </c>
      <c r="AC91" s="85" t="s">
        <v>179</v>
      </c>
      <c r="AD91" s="85" t="s">
        <v>179</v>
      </c>
      <c r="AE91" s="85" t="s">
        <v>181</v>
      </c>
      <c r="AF91" s="85"/>
      <c r="AG91" s="85" t="s">
        <v>181</v>
      </c>
      <c r="AH91" s="85"/>
      <c r="AI91" s="85" t="s">
        <v>179</v>
      </c>
      <c r="AJ91" s="85" t="s">
        <v>1365</v>
      </c>
      <c r="AK91" s="85" t="s">
        <v>179</v>
      </c>
      <c r="AL91" s="85" t="s">
        <v>1366</v>
      </c>
      <c r="AM91" s="85" t="s">
        <v>179</v>
      </c>
      <c r="AN91" s="85" t="s">
        <v>1367</v>
      </c>
      <c r="AO91" s="85" t="s">
        <v>181</v>
      </c>
      <c r="AP91" s="85"/>
      <c r="AQ91" s="85" t="s">
        <v>179</v>
      </c>
      <c r="AR91" s="85"/>
      <c r="AS91" s="85" t="s">
        <v>179</v>
      </c>
      <c r="AT91" s="85"/>
      <c r="AU91" s="85" t="s">
        <v>181</v>
      </c>
      <c r="AV91" s="85" t="s">
        <v>1368</v>
      </c>
      <c r="AW91" s="85" t="s">
        <v>179</v>
      </c>
      <c r="AX91" s="85"/>
      <c r="AY91" s="85" t="s">
        <v>181</v>
      </c>
      <c r="AZ91" s="85" t="s">
        <v>1369</v>
      </c>
      <c r="BA91" s="85" t="s">
        <v>179</v>
      </c>
      <c r="BB91" s="85"/>
      <c r="BC91" s="85" t="s">
        <v>179</v>
      </c>
      <c r="BD91" s="85" t="s">
        <v>1370</v>
      </c>
      <c r="BE91" s="85" t="s">
        <v>179</v>
      </c>
      <c r="BF91" s="85"/>
      <c r="BG91" s="85" t="s">
        <v>179</v>
      </c>
      <c r="BH91" s="85"/>
      <c r="BI91" s="85" t="s">
        <v>179</v>
      </c>
      <c r="BJ91" s="85" t="s">
        <v>1371</v>
      </c>
      <c r="BK91" s="85" t="s">
        <v>179</v>
      </c>
      <c r="BL91" s="85"/>
      <c r="BM91" s="85" t="s">
        <v>179</v>
      </c>
      <c r="BN91" s="85"/>
      <c r="BO91" s="85" t="s">
        <v>179</v>
      </c>
      <c r="BP91" s="85"/>
      <c r="BQ91" s="85" t="s">
        <v>179</v>
      </c>
      <c r="BR91" s="85"/>
      <c r="BS91" s="85" t="s">
        <v>179</v>
      </c>
      <c r="BT91" s="85"/>
      <c r="BU91" s="85" t="s">
        <v>179</v>
      </c>
      <c r="BV91" s="85"/>
      <c r="BW91" s="85" t="s">
        <v>179</v>
      </c>
      <c r="BX91" s="85"/>
      <c r="BY91" s="85" t="s">
        <v>179</v>
      </c>
      <c r="BZ91" s="85"/>
      <c r="CA91" s="85" t="s">
        <v>179</v>
      </c>
      <c r="CB91" s="85"/>
      <c r="CC91" s="85" t="s">
        <v>179</v>
      </c>
      <c r="CD91" s="85"/>
      <c r="CE91" s="85" t="s">
        <v>179</v>
      </c>
      <c r="CF91" s="85"/>
      <c r="CG91" s="85" t="s">
        <v>179</v>
      </c>
      <c r="CH91" s="85"/>
      <c r="CI91" s="85" t="s">
        <v>179</v>
      </c>
      <c r="CJ91" s="85"/>
      <c r="CK91" s="85" t="s">
        <v>179</v>
      </c>
      <c r="CL91" s="85" t="s">
        <v>1372</v>
      </c>
      <c r="CM91" s="85" t="s">
        <v>179</v>
      </c>
      <c r="CN91" s="85"/>
      <c r="CO91" s="85" t="s">
        <v>179</v>
      </c>
      <c r="CP91" s="85"/>
      <c r="CQ91" s="85" t="s">
        <v>179</v>
      </c>
      <c r="CR91" s="85"/>
      <c r="CS91" s="85" t="s">
        <v>179</v>
      </c>
      <c r="CT91" s="85"/>
      <c r="CU91" s="85" t="s">
        <v>179</v>
      </c>
      <c r="CV91" s="85"/>
      <c r="CW91" s="85" t="s">
        <v>179</v>
      </c>
      <c r="CX91" s="85"/>
      <c r="CY91" s="85" t="s">
        <v>179</v>
      </c>
      <c r="CZ91" s="85" t="s">
        <v>1373</v>
      </c>
      <c r="DA91" s="85" t="s">
        <v>179</v>
      </c>
      <c r="DB91" s="85"/>
      <c r="DC91" s="85" t="s">
        <v>179</v>
      </c>
      <c r="DD91" s="85"/>
      <c r="DE91" s="85" t="s">
        <v>179</v>
      </c>
      <c r="DF91" s="85"/>
      <c r="DG91" s="85" t="s">
        <v>179</v>
      </c>
      <c r="DH91" s="85"/>
      <c r="DI91" s="85" t="s">
        <v>179</v>
      </c>
      <c r="DJ91" s="85" t="s">
        <v>1374</v>
      </c>
      <c r="DK91" s="85" t="s">
        <v>179</v>
      </c>
      <c r="DL91" s="85"/>
      <c r="DM91" s="85" t="s">
        <v>179</v>
      </c>
      <c r="DN91" s="85"/>
      <c r="DO91" s="85" t="s">
        <v>179</v>
      </c>
      <c r="DP91" s="85"/>
      <c r="DQ91" s="85" t="s">
        <v>179</v>
      </c>
      <c r="DR91" s="85" t="s">
        <v>1375</v>
      </c>
      <c r="DS91" s="85" t="s">
        <v>179</v>
      </c>
      <c r="DT91" s="85"/>
      <c r="DU91" s="85" t="s">
        <v>179</v>
      </c>
      <c r="DV91" s="85"/>
      <c r="DW91" s="85" t="s">
        <v>179</v>
      </c>
      <c r="DX91" s="85"/>
      <c r="DY91" s="85" t="s">
        <v>179</v>
      </c>
      <c r="DZ91" s="85"/>
      <c r="EA91" s="85" t="s">
        <v>179</v>
      </c>
      <c r="EB91" s="85"/>
      <c r="EC91" s="85" t="s">
        <v>179</v>
      </c>
      <c r="ED91" s="85" t="s">
        <v>1376</v>
      </c>
      <c r="EE91" s="85" t="s">
        <v>199</v>
      </c>
      <c r="EF91" s="85"/>
      <c r="EG91" s="85" t="s">
        <v>179</v>
      </c>
      <c r="EH91" s="85"/>
      <c r="EI91" s="85" t="s">
        <v>179</v>
      </c>
      <c r="EJ91" s="85"/>
      <c r="EK91" s="85" t="s">
        <v>179</v>
      </c>
      <c r="EL91" s="85"/>
      <c r="EM91" s="85" t="s">
        <v>179</v>
      </c>
      <c r="EN91" s="85" t="s">
        <v>1377</v>
      </c>
      <c r="EO91" s="85" t="s">
        <v>179</v>
      </c>
      <c r="EP91" s="85"/>
      <c r="EQ91" s="85" t="s">
        <v>179</v>
      </c>
      <c r="ER91" s="85"/>
      <c r="ES91" s="85" t="s">
        <v>179</v>
      </c>
      <c r="ET91" s="85" t="s">
        <v>1378</v>
      </c>
      <c r="EU91" s="85" t="s">
        <v>179</v>
      </c>
      <c r="EV91" s="85"/>
      <c r="EW91" s="85" t="s">
        <v>179</v>
      </c>
      <c r="EX91" s="85"/>
      <c r="EY91" s="85" t="s">
        <v>179</v>
      </c>
      <c r="EZ91" s="85" t="s">
        <v>1379</v>
      </c>
      <c r="FA91" s="85" t="s">
        <v>179</v>
      </c>
      <c r="FB91" s="85" t="s">
        <v>1380</v>
      </c>
      <c r="FC91" s="85" t="s">
        <v>179</v>
      </c>
      <c r="FD91" s="85" t="s">
        <v>182</v>
      </c>
      <c r="FE91" t="b">
        <v>1</v>
      </c>
    </row>
    <row r="92" spans="1:161" x14ac:dyDescent="0.25">
      <c r="A92">
        <v>2330</v>
      </c>
      <c r="B92" t="s">
        <v>6104</v>
      </c>
      <c r="C92" s="90" t="s">
        <v>1381</v>
      </c>
      <c r="D92" s="91" t="s">
        <v>175</v>
      </c>
      <c r="E92">
        <v>0</v>
      </c>
      <c r="F92">
        <v>90</v>
      </c>
      <c r="G92" s="85" t="s">
        <v>187</v>
      </c>
      <c r="H92">
        <v>1</v>
      </c>
      <c r="I92" s="85" t="s">
        <v>213</v>
      </c>
      <c r="J92" s="85" t="s">
        <v>1382</v>
      </c>
      <c r="K92" s="85" t="s">
        <v>1383</v>
      </c>
      <c r="L92" s="85" t="s">
        <v>1381</v>
      </c>
      <c r="M92" s="85" t="s">
        <v>1384</v>
      </c>
      <c r="N92" s="85" t="s">
        <v>1385</v>
      </c>
      <c r="O92" s="85" t="s">
        <v>1386</v>
      </c>
      <c r="P92" s="85" t="s">
        <v>213</v>
      </c>
      <c r="Q92" s="85" t="s">
        <v>272</v>
      </c>
      <c r="R92" s="85"/>
      <c r="S92" s="85"/>
      <c r="T92" s="85" t="s">
        <v>218</v>
      </c>
      <c r="U92" s="97">
        <v>14</v>
      </c>
      <c r="V92" s="85" t="s">
        <v>179</v>
      </c>
      <c r="W92" s="85" t="s">
        <v>186</v>
      </c>
      <c r="X92" s="85" t="s">
        <v>1387</v>
      </c>
      <c r="Y92">
        <v>14</v>
      </c>
      <c r="Z92" s="85" t="s">
        <v>179</v>
      </c>
      <c r="AA92" s="85" t="s">
        <v>186</v>
      </c>
      <c r="AB92" s="85" t="s">
        <v>181</v>
      </c>
      <c r="AC92" s="85" t="s">
        <v>179</v>
      </c>
      <c r="AD92" s="85" t="s">
        <v>179</v>
      </c>
      <c r="AE92" s="85" t="s">
        <v>181</v>
      </c>
      <c r="AF92" s="85"/>
      <c r="AG92" s="85" t="s">
        <v>181</v>
      </c>
      <c r="AH92" s="85"/>
      <c r="AI92" s="85" t="s">
        <v>181</v>
      </c>
      <c r="AJ92" s="85"/>
      <c r="AK92" s="85" t="s">
        <v>181</v>
      </c>
      <c r="AL92" s="85"/>
      <c r="AM92" s="85" t="s">
        <v>181</v>
      </c>
      <c r="AN92" s="85"/>
      <c r="AO92" s="85" t="s">
        <v>181</v>
      </c>
      <c r="AP92" s="85"/>
      <c r="AQ92" s="85" t="s">
        <v>179</v>
      </c>
      <c r="AR92" s="85"/>
      <c r="AS92" s="85" t="s">
        <v>179</v>
      </c>
      <c r="AT92" s="85"/>
      <c r="AU92" s="85" t="s">
        <v>179</v>
      </c>
      <c r="AV92" s="85"/>
      <c r="AW92" s="85" t="s">
        <v>179</v>
      </c>
      <c r="AX92" s="85"/>
      <c r="AY92" s="85" t="s">
        <v>179</v>
      </c>
      <c r="AZ92" s="85"/>
      <c r="BA92" s="85" t="s">
        <v>179</v>
      </c>
      <c r="BB92" s="85"/>
      <c r="BC92" s="85" t="s">
        <v>179</v>
      </c>
      <c r="BD92" s="85" t="s">
        <v>1388</v>
      </c>
      <c r="BE92" s="85" t="s">
        <v>179</v>
      </c>
      <c r="BF92" s="85"/>
      <c r="BG92" s="85" t="s">
        <v>179</v>
      </c>
      <c r="BH92" s="85"/>
      <c r="BI92" s="85" t="s">
        <v>179</v>
      </c>
      <c r="BJ92" s="85" t="s">
        <v>1389</v>
      </c>
      <c r="BK92" s="85" t="s">
        <v>179</v>
      </c>
      <c r="BL92" s="85"/>
      <c r="BM92" s="85" t="s">
        <v>179</v>
      </c>
      <c r="BN92" s="85"/>
      <c r="BO92" s="85" t="s">
        <v>179</v>
      </c>
      <c r="BP92" s="85"/>
      <c r="BQ92" s="85" t="s">
        <v>179</v>
      </c>
      <c r="BR92" s="85"/>
      <c r="BS92" s="85" t="s">
        <v>179</v>
      </c>
      <c r="BT92" s="85"/>
      <c r="BU92" s="85" t="s">
        <v>179</v>
      </c>
      <c r="BV92" s="85"/>
      <c r="BW92" s="85" t="s">
        <v>179</v>
      </c>
      <c r="BX92" s="85"/>
      <c r="BY92" s="85" t="s">
        <v>179</v>
      </c>
      <c r="BZ92" s="85"/>
      <c r="CA92" s="85" t="s">
        <v>179</v>
      </c>
      <c r="CB92" s="85"/>
      <c r="CC92" s="85" t="s">
        <v>179</v>
      </c>
      <c r="CD92" s="85"/>
      <c r="CE92" s="85" t="s">
        <v>181</v>
      </c>
      <c r="CF92" s="85"/>
      <c r="CG92" s="85" t="s">
        <v>181</v>
      </c>
      <c r="CH92" s="85"/>
      <c r="CI92" s="85" t="s">
        <v>181</v>
      </c>
      <c r="CJ92" s="85"/>
      <c r="CK92" s="85" t="s">
        <v>179</v>
      </c>
      <c r="CL92" s="85" t="s">
        <v>1390</v>
      </c>
      <c r="CM92" s="85" t="s">
        <v>179</v>
      </c>
      <c r="CN92" s="85"/>
      <c r="CO92" s="85" t="s">
        <v>179</v>
      </c>
      <c r="CP92" s="85"/>
      <c r="CQ92" s="85" t="s">
        <v>179</v>
      </c>
      <c r="CR92" s="85"/>
      <c r="CS92" s="85" t="s">
        <v>179</v>
      </c>
      <c r="CT92" s="85"/>
      <c r="CU92" s="85" t="s">
        <v>179</v>
      </c>
      <c r="CV92" s="85"/>
      <c r="CW92" s="85" t="s">
        <v>179</v>
      </c>
      <c r="CX92" s="85"/>
      <c r="CY92" s="85" t="s">
        <v>179</v>
      </c>
      <c r="CZ92" s="85" t="s">
        <v>1391</v>
      </c>
      <c r="DA92" s="85" t="s">
        <v>179</v>
      </c>
      <c r="DB92" s="85"/>
      <c r="DC92" s="85" t="s">
        <v>179</v>
      </c>
      <c r="DD92" s="85"/>
      <c r="DE92" s="85" t="s">
        <v>179</v>
      </c>
      <c r="DF92" s="85"/>
      <c r="DG92" s="85" t="s">
        <v>179</v>
      </c>
      <c r="DH92" s="85"/>
      <c r="DI92" s="85" t="s">
        <v>179</v>
      </c>
      <c r="DJ92" s="85" t="s">
        <v>1392</v>
      </c>
      <c r="DK92" s="85"/>
      <c r="DL92" s="85"/>
      <c r="DM92" s="85"/>
      <c r="DN92" s="85"/>
      <c r="DO92" s="85"/>
      <c r="DP92" s="85"/>
      <c r="DQ92" s="85"/>
      <c r="DR92" s="85"/>
      <c r="DS92" s="85"/>
      <c r="DT92" s="85"/>
      <c r="DU92" s="85"/>
      <c r="DV92" s="85"/>
      <c r="DW92" s="85"/>
      <c r="DX92" s="85"/>
      <c r="DY92" s="85"/>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c r="FA92" s="85" t="s">
        <v>181</v>
      </c>
      <c r="FB92" s="85" t="s">
        <v>1393</v>
      </c>
      <c r="FC92" s="85" t="s">
        <v>179</v>
      </c>
      <c r="FD92" s="85" t="s">
        <v>182</v>
      </c>
      <c r="FE92" t="b">
        <v>0</v>
      </c>
    </row>
    <row r="93" spans="1:161" x14ac:dyDescent="0.25">
      <c r="A93">
        <v>2331</v>
      </c>
      <c r="B93" t="s">
        <v>6122</v>
      </c>
      <c r="C93" s="90" t="s">
        <v>1394</v>
      </c>
      <c r="D93" s="91" t="s">
        <v>206</v>
      </c>
      <c r="E93">
        <v>0</v>
      </c>
      <c r="F93">
        <v>92</v>
      </c>
      <c r="G93" s="85" t="s">
        <v>187</v>
      </c>
      <c r="H93">
        <v>1</v>
      </c>
      <c r="I93" s="85" t="s">
        <v>213</v>
      </c>
      <c r="J93" s="85" t="s">
        <v>1395</v>
      </c>
      <c r="K93" s="85" t="s">
        <v>1396</v>
      </c>
      <c r="L93" s="85" t="s">
        <v>1394</v>
      </c>
      <c r="M93" s="85" t="s">
        <v>1397</v>
      </c>
      <c r="N93" s="85" t="s">
        <v>1395</v>
      </c>
      <c r="O93" s="85" t="s">
        <v>1398</v>
      </c>
      <c r="P93" s="85" t="s">
        <v>213</v>
      </c>
      <c r="Q93" s="85" t="s">
        <v>206</v>
      </c>
      <c r="R93" s="85"/>
      <c r="S93" s="85"/>
      <c r="T93" s="85" t="s">
        <v>218</v>
      </c>
      <c r="U93" s="97">
        <v>4</v>
      </c>
      <c r="V93" s="85" t="s">
        <v>181</v>
      </c>
      <c r="W93" s="85"/>
      <c r="X93" s="85" t="s">
        <v>1399</v>
      </c>
      <c r="Y93">
        <v>0</v>
      </c>
      <c r="Z93" s="85" t="s">
        <v>181</v>
      </c>
      <c r="AA93" s="85"/>
      <c r="AB93" s="85" t="s">
        <v>180</v>
      </c>
      <c r="AC93" s="85" t="s">
        <v>179</v>
      </c>
      <c r="AD93" s="85" t="s">
        <v>181</v>
      </c>
      <c r="AE93" s="85" t="s">
        <v>181</v>
      </c>
      <c r="AF93" s="85"/>
      <c r="AG93" s="85" t="s">
        <v>181</v>
      </c>
      <c r="AH93" s="85"/>
      <c r="AI93" s="85" t="s">
        <v>181</v>
      </c>
      <c r="AJ93" s="85"/>
      <c r="AK93" s="85" t="s">
        <v>181</v>
      </c>
      <c r="AL93" s="85"/>
      <c r="AM93" s="85" t="s">
        <v>181</v>
      </c>
      <c r="AN93" s="85"/>
      <c r="AO93" s="85" t="s">
        <v>181</v>
      </c>
      <c r="AP93" s="85"/>
      <c r="AQ93" s="85" t="s">
        <v>179</v>
      </c>
      <c r="AR93" s="85"/>
      <c r="AS93" s="85" t="s">
        <v>179</v>
      </c>
      <c r="AT93" s="85"/>
      <c r="AU93" s="85" t="s">
        <v>179</v>
      </c>
      <c r="AV93" s="85"/>
      <c r="AW93" s="85" t="s">
        <v>179</v>
      </c>
      <c r="AX93" s="85"/>
      <c r="AY93" s="85" t="s">
        <v>179</v>
      </c>
      <c r="AZ93" s="85"/>
      <c r="BA93" s="85" t="s">
        <v>179</v>
      </c>
      <c r="BB93" s="85"/>
      <c r="BC93" s="85" t="s">
        <v>179</v>
      </c>
      <c r="BD93" s="85" t="s">
        <v>1400</v>
      </c>
      <c r="BE93" s="85" t="s">
        <v>179</v>
      </c>
      <c r="BF93" s="85"/>
      <c r="BG93" s="85" t="s">
        <v>179</v>
      </c>
      <c r="BH93" s="85"/>
      <c r="BI93" s="85" t="s">
        <v>179</v>
      </c>
      <c r="BJ93" s="85" t="s">
        <v>1401</v>
      </c>
      <c r="BK93" s="85" t="s">
        <v>179</v>
      </c>
      <c r="BL93" s="85"/>
      <c r="BM93" s="85" t="s">
        <v>179</v>
      </c>
      <c r="BN93" s="85"/>
      <c r="BO93" s="85" t="s">
        <v>179</v>
      </c>
      <c r="BP93" s="85"/>
      <c r="BQ93" s="85" t="s">
        <v>179</v>
      </c>
      <c r="BR93" s="85"/>
      <c r="BS93" s="85" t="s">
        <v>179</v>
      </c>
      <c r="BT93" s="85"/>
      <c r="BU93" s="85" t="s">
        <v>179</v>
      </c>
      <c r="BV93" s="85"/>
      <c r="BW93" s="85" t="s">
        <v>179</v>
      </c>
      <c r="BX93" s="85"/>
      <c r="BY93" s="85" t="s">
        <v>179</v>
      </c>
      <c r="BZ93" s="85"/>
      <c r="CA93" s="85" t="s">
        <v>179</v>
      </c>
      <c r="CB93" s="85"/>
      <c r="CC93" s="85" t="s">
        <v>179</v>
      </c>
      <c r="CD93" s="85"/>
      <c r="CE93" s="85" t="s">
        <v>181</v>
      </c>
      <c r="CF93" s="85" t="s">
        <v>1402</v>
      </c>
      <c r="CG93" s="85" t="s">
        <v>181</v>
      </c>
      <c r="CH93" s="85"/>
      <c r="CI93" s="85" t="s">
        <v>181</v>
      </c>
      <c r="CJ93" s="85"/>
      <c r="CK93" s="85" t="s">
        <v>179</v>
      </c>
      <c r="CL93" s="85" t="s">
        <v>1403</v>
      </c>
      <c r="CM93" s="85" t="s">
        <v>179</v>
      </c>
      <c r="CN93" s="85"/>
      <c r="CO93" s="85" t="s">
        <v>227</v>
      </c>
      <c r="CP93" s="85" t="s">
        <v>1404</v>
      </c>
      <c r="CQ93" s="85" t="s">
        <v>179</v>
      </c>
      <c r="CR93" s="85"/>
      <c r="CS93" s="85" t="s">
        <v>179</v>
      </c>
      <c r="CT93" s="85"/>
      <c r="CU93" s="85" t="s">
        <v>179</v>
      </c>
      <c r="CV93" s="85"/>
      <c r="CW93" s="85" t="s">
        <v>179</v>
      </c>
      <c r="CX93" s="85"/>
      <c r="CY93" s="85" t="s">
        <v>179</v>
      </c>
      <c r="CZ93" s="85" t="s">
        <v>1405</v>
      </c>
      <c r="DA93" s="85" t="s">
        <v>179</v>
      </c>
      <c r="DB93" s="85"/>
      <c r="DC93" s="85" t="s">
        <v>179</v>
      </c>
      <c r="DD93" s="85"/>
      <c r="DE93" s="85" t="s">
        <v>179</v>
      </c>
      <c r="DF93" s="85"/>
      <c r="DG93" s="85" t="s">
        <v>179</v>
      </c>
      <c r="DH93" s="85"/>
      <c r="DI93" s="85" t="s">
        <v>179</v>
      </c>
      <c r="DJ93" s="85" t="s">
        <v>1406</v>
      </c>
      <c r="DK93" s="85" t="s">
        <v>179</v>
      </c>
      <c r="DL93" s="85"/>
      <c r="DM93" s="85" t="s">
        <v>179</v>
      </c>
      <c r="DN93" s="85"/>
      <c r="DO93" s="85" t="s">
        <v>179</v>
      </c>
      <c r="DP93" s="85"/>
      <c r="DQ93" s="85" t="s">
        <v>179</v>
      </c>
      <c r="DR93" s="85" t="s">
        <v>1407</v>
      </c>
      <c r="DS93" s="85" t="s">
        <v>179</v>
      </c>
      <c r="DT93" s="85"/>
      <c r="DU93" s="85" t="s">
        <v>179</v>
      </c>
      <c r="DV93" s="85"/>
      <c r="DW93" s="85" t="s">
        <v>179</v>
      </c>
      <c r="DX93" s="85"/>
      <c r="DY93" s="85" t="s">
        <v>179</v>
      </c>
      <c r="DZ93" s="85"/>
      <c r="EA93" s="85" t="s">
        <v>179</v>
      </c>
      <c r="EB93" s="85"/>
      <c r="EC93" s="85" t="s">
        <v>179</v>
      </c>
      <c r="ED93" s="85" t="s">
        <v>1408</v>
      </c>
      <c r="EE93" s="85" t="s">
        <v>179</v>
      </c>
      <c r="EF93" s="85"/>
      <c r="EG93" s="85" t="s">
        <v>179</v>
      </c>
      <c r="EH93" s="85"/>
      <c r="EI93" s="85" t="s">
        <v>179</v>
      </c>
      <c r="EJ93" s="85"/>
      <c r="EK93" s="85" t="s">
        <v>179</v>
      </c>
      <c r="EL93" s="85"/>
      <c r="EM93" s="85" t="s">
        <v>179</v>
      </c>
      <c r="EN93" s="85" t="s">
        <v>1409</v>
      </c>
      <c r="EO93" s="85" t="s">
        <v>179</v>
      </c>
      <c r="EP93" s="85"/>
      <c r="EQ93" s="85" t="s">
        <v>179</v>
      </c>
      <c r="ER93" s="85"/>
      <c r="ES93" s="85" t="s">
        <v>179</v>
      </c>
      <c r="ET93" s="85" t="s">
        <v>1410</v>
      </c>
      <c r="EU93" s="85" t="s">
        <v>179</v>
      </c>
      <c r="EV93" s="85"/>
      <c r="EW93" s="85" t="s">
        <v>179</v>
      </c>
      <c r="EX93" s="85"/>
      <c r="EY93" s="85" t="s">
        <v>179</v>
      </c>
      <c r="EZ93" s="85" t="s">
        <v>1411</v>
      </c>
      <c r="FA93" s="85" t="s">
        <v>181</v>
      </c>
      <c r="FB93" s="85"/>
      <c r="FC93" s="85" t="s">
        <v>179</v>
      </c>
      <c r="FD93" s="85" t="s">
        <v>182</v>
      </c>
      <c r="FE93" t="b">
        <v>0</v>
      </c>
    </row>
    <row r="94" spans="1:161" x14ac:dyDescent="0.25">
      <c r="A94">
        <v>10934</v>
      </c>
      <c r="B94" t="s">
        <v>6109</v>
      </c>
      <c r="C94" s="90" t="s">
        <v>1412</v>
      </c>
      <c r="D94" s="91" t="s">
        <v>264</v>
      </c>
      <c r="E94">
        <v>0</v>
      </c>
      <c r="F94">
        <v>91</v>
      </c>
      <c r="G94" s="85" t="s">
        <v>187</v>
      </c>
      <c r="H94">
        <v>1</v>
      </c>
      <c r="I94" s="85" t="s">
        <v>213</v>
      </c>
      <c r="J94" s="85" t="s">
        <v>1413</v>
      </c>
      <c r="K94" s="85" t="s">
        <v>1414</v>
      </c>
      <c r="L94" s="85" t="s">
        <v>1412</v>
      </c>
      <c r="M94" s="85" t="s">
        <v>921</v>
      </c>
      <c r="N94" s="85" t="s">
        <v>1413</v>
      </c>
      <c r="O94" s="85" t="s">
        <v>922</v>
      </c>
      <c r="P94" s="85" t="s">
        <v>213</v>
      </c>
      <c r="Q94" s="85" t="s">
        <v>264</v>
      </c>
      <c r="R94" s="85"/>
      <c r="S94" s="85"/>
      <c r="T94" s="85" t="s">
        <v>1415</v>
      </c>
      <c r="U94" s="97">
        <v>60</v>
      </c>
      <c r="V94" s="85" t="s">
        <v>179</v>
      </c>
      <c r="W94" s="85" t="s">
        <v>1416</v>
      </c>
      <c r="X94" s="85" t="s">
        <v>924</v>
      </c>
      <c r="Y94">
        <v>18</v>
      </c>
      <c r="Z94" s="85" t="s">
        <v>179</v>
      </c>
      <c r="AA94" s="85" t="s">
        <v>356</v>
      </c>
      <c r="AB94" s="85" t="s">
        <v>180</v>
      </c>
      <c r="AC94" s="85" t="s">
        <v>179</v>
      </c>
      <c r="AD94" s="85" t="s">
        <v>179</v>
      </c>
      <c r="AE94" s="85" t="s">
        <v>181</v>
      </c>
      <c r="AF94" s="85"/>
      <c r="AG94" s="85" t="s">
        <v>181</v>
      </c>
      <c r="AH94" s="85"/>
      <c r="AI94" s="85" t="s">
        <v>181</v>
      </c>
      <c r="AJ94" s="85"/>
      <c r="AK94" s="85" t="s">
        <v>181</v>
      </c>
      <c r="AL94" s="85" t="s">
        <v>1417</v>
      </c>
      <c r="AM94" s="85" t="s">
        <v>181</v>
      </c>
      <c r="AN94" s="85"/>
      <c r="AO94" s="85" t="s">
        <v>179</v>
      </c>
      <c r="AP94" s="85" t="s">
        <v>1418</v>
      </c>
      <c r="AQ94" s="85" t="s">
        <v>179</v>
      </c>
      <c r="AR94" s="85" t="s">
        <v>1419</v>
      </c>
      <c r="AS94" s="85" t="s">
        <v>179</v>
      </c>
      <c r="AT94" s="85" t="s">
        <v>926</v>
      </c>
      <c r="AU94" s="85" t="s">
        <v>179</v>
      </c>
      <c r="AV94" s="85" t="s">
        <v>1420</v>
      </c>
      <c r="AW94" s="85" t="s">
        <v>265</v>
      </c>
      <c r="AX94" s="85" t="s">
        <v>1421</v>
      </c>
      <c r="AY94" s="85" t="s">
        <v>179</v>
      </c>
      <c r="AZ94" s="85" t="s">
        <v>1422</v>
      </c>
      <c r="BA94" s="85" t="s">
        <v>179</v>
      </c>
      <c r="BB94" s="85" t="s">
        <v>930</v>
      </c>
      <c r="BC94" s="85" t="s">
        <v>179</v>
      </c>
      <c r="BD94" s="85" t="s">
        <v>1423</v>
      </c>
      <c r="BE94" s="85" t="s">
        <v>179</v>
      </c>
      <c r="BF94" s="85" t="s">
        <v>1424</v>
      </c>
      <c r="BG94" s="85" t="s">
        <v>179</v>
      </c>
      <c r="BH94" s="85" t="s">
        <v>1425</v>
      </c>
      <c r="BI94" s="85" t="s">
        <v>179</v>
      </c>
      <c r="BJ94" s="85" t="s">
        <v>934</v>
      </c>
      <c r="BK94" s="85" t="s">
        <v>179</v>
      </c>
      <c r="BL94" s="85" t="s">
        <v>1426</v>
      </c>
      <c r="BM94" s="85" t="s">
        <v>179</v>
      </c>
      <c r="BN94" s="85" t="s">
        <v>1427</v>
      </c>
      <c r="BO94" s="85" t="s">
        <v>179</v>
      </c>
      <c r="BP94" s="85" t="s">
        <v>1428</v>
      </c>
      <c r="BQ94" s="85" t="s">
        <v>179</v>
      </c>
      <c r="BR94" s="85" t="s">
        <v>1429</v>
      </c>
      <c r="BS94" s="85" t="s">
        <v>179</v>
      </c>
      <c r="BT94" s="85" t="s">
        <v>1430</v>
      </c>
      <c r="BU94" s="85" t="s">
        <v>179</v>
      </c>
      <c r="BV94" s="85" t="s">
        <v>940</v>
      </c>
      <c r="BW94" s="85" t="s">
        <v>179</v>
      </c>
      <c r="BX94" s="85" t="s">
        <v>1431</v>
      </c>
      <c r="BY94" s="85" t="s">
        <v>179</v>
      </c>
      <c r="BZ94" s="85" t="s">
        <v>1432</v>
      </c>
      <c r="CA94" s="85" t="s">
        <v>179</v>
      </c>
      <c r="CB94" s="85" t="s">
        <v>943</v>
      </c>
      <c r="CC94" s="85" t="s">
        <v>179</v>
      </c>
      <c r="CD94" s="85" t="s">
        <v>1433</v>
      </c>
      <c r="CE94" s="85" t="s">
        <v>181</v>
      </c>
      <c r="CF94" s="85" t="s">
        <v>1434</v>
      </c>
      <c r="CG94" s="85" t="s">
        <v>199</v>
      </c>
      <c r="CH94" s="85" t="s">
        <v>946</v>
      </c>
      <c r="CI94" s="85" t="s">
        <v>199</v>
      </c>
      <c r="CJ94" s="85" t="s">
        <v>1435</v>
      </c>
      <c r="CK94" s="85" t="s">
        <v>179</v>
      </c>
      <c r="CL94" s="85" t="s">
        <v>1436</v>
      </c>
      <c r="CM94" s="85" t="s">
        <v>179</v>
      </c>
      <c r="CN94" s="85" t="s">
        <v>1437</v>
      </c>
      <c r="CO94" s="85" t="s">
        <v>179</v>
      </c>
      <c r="CP94" s="85" t="s">
        <v>1438</v>
      </c>
      <c r="CQ94" s="85" t="s">
        <v>179</v>
      </c>
      <c r="CR94" s="85" t="s">
        <v>951</v>
      </c>
      <c r="CS94" s="85" t="s">
        <v>179</v>
      </c>
      <c r="CT94" s="85" t="s">
        <v>1439</v>
      </c>
      <c r="CU94" s="85" t="s">
        <v>181</v>
      </c>
      <c r="CV94" s="85" t="s">
        <v>1440</v>
      </c>
      <c r="CW94" s="85" t="s">
        <v>179</v>
      </c>
      <c r="CX94" s="85" t="s">
        <v>1441</v>
      </c>
      <c r="CY94" s="85" t="s">
        <v>179</v>
      </c>
      <c r="CZ94" s="85" t="s">
        <v>955</v>
      </c>
      <c r="DA94" s="85" t="s">
        <v>179</v>
      </c>
      <c r="DB94" s="85" t="s">
        <v>1442</v>
      </c>
      <c r="DC94" s="85" t="s">
        <v>179</v>
      </c>
      <c r="DD94" s="85" t="s">
        <v>957</v>
      </c>
      <c r="DE94" s="85" t="s">
        <v>179</v>
      </c>
      <c r="DF94" s="85" t="s">
        <v>1443</v>
      </c>
      <c r="DG94" s="85" t="s">
        <v>179</v>
      </c>
      <c r="DH94" s="85" t="s">
        <v>959</v>
      </c>
      <c r="DI94" s="85" t="s">
        <v>179</v>
      </c>
      <c r="DJ94" s="85" t="s">
        <v>1444</v>
      </c>
      <c r="DK94" s="85"/>
      <c r="DL94" s="85"/>
      <c r="DM94" s="85"/>
      <c r="DN94" s="85"/>
      <c r="DO94" s="85"/>
      <c r="DP94" s="85"/>
      <c r="DQ94" s="85"/>
      <c r="DR94" s="85"/>
      <c r="DS94" s="85"/>
      <c r="DT94" s="85"/>
      <c r="DU94" s="85"/>
      <c r="DV94" s="85"/>
      <c r="DW94" s="85"/>
      <c r="DX94" s="85"/>
      <c r="DY94" s="85"/>
      <c r="DZ94" s="85"/>
      <c r="EA94" s="85"/>
      <c r="EB94" s="85"/>
      <c r="EC94" s="85"/>
      <c r="ED94" s="85"/>
      <c r="EE94" s="85"/>
      <c r="EF94" s="85"/>
      <c r="EG94" s="85"/>
      <c r="EH94" s="85"/>
      <c r="EI94" s="85"/>
      <c r="EJ94" s="85"/>
      <c r="EK94" s="85"/>
      <c r="EL94" s="85"/>
      <c r="EM94" s="85"/>
      <c r="EN94" s="85"/>
      <c r="EO94" s="85"/>
      <c r="EP94" s="85"/>
      <c r="EQ94" s="85"/>
      <c r="ER94" s="85"/>
      <c r="ES94" s="85"/>
      <c r="ET94" s="85"/>
      <c r="EU94" s="85"/>
      <c r="EV94" s="85"/>
      <c r="EW94" s="85"/>
      <c r="EX94" s="85"/>
      <c r="EY94" s="85"/>
      <c r="EZ94" s="85"/>
      <c r="FA94" s="85" t="s">
        <v>181</v>
      </c>
      <c r="FB94" s="85" t="s">
        <v>1445</v>
      </c>
      <c r="FC94" s="85" t="s">
        <v>181</v>
      </c>
      <c r="FD94" s="85" t="s">
        <v>182</v>
      </c>
      <c r="FE94" t="b">
        <v>0</v>
      </c>
    </row>
    <row r="95" spans="1:161" x14ac:dyDescent="0.25">
      <c r="B95" t="s">
        <v>6087</v>
      </c>
      <c r="C95" s="90" t="s">
        <v>6419</v>
      </c>
      <c r="D95" s="91" t="s">
        <v>257</v>
      </c>
      <c r="G95" s="85" t="s">
        <v>6126</v>
      </c>
      <c r="I95" s="85" t="s">
        <v>213</v>
      </c>
      <c r="J95" s="85"/>
      <c r="K95" s="85" t="s">
        <v>6420</v>
      </c>
      <c r="L95" s="85"/>
      <c r="M95" s="85" t="s">
        <v>6421</v>
      </c>
      <c r="N95" s="85"/>
      <c r="O95" s="85" t="s">
        <v>6422</v>
      </c>
      <c r="P95" s="85" t="s">
        <v>213</v>
      </c>
      <c r="Q95" s="85"/>
      <c r="R95" s="85"/>
      <c r="S95" s="85"/>
      <c r="T95" s="85"/>
      <c r="V95" s="85"/>
      <c r="W95" s="85"/>
      <c r="X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c r="ET95" s="85"/>
      <c r="EU95" s="85"/>
      <c r="EV95" s="85"/>
      <c r="EW95" s="85"/>
      <c r="EX95" s="85"/>
      <c r="EY95" s="85"/>
      <c r="EZ95" s="85"/>
      <c r="FA95" s="85"/>
      <c r="FB95" s="85"/>
      <c r="FC95" s="85"/>
      <c r="FD95" s="85"/>
    </row>
    <row r="96" spans="1:161" x14ac:dyDescent="0.25">
      <c r="A96">
        <v>2333</v>
      </c>
      <c r="B96" t="s">
        <v>6090</v>
      </c>
      <c r="C96" s="90" t="s">
        <v>1446</v>
      </c>
      <c r="D96" s="91" t="s">
        <v>206</v>
      </c>
      <c r="E96">
        <v>0</v>
      </c>
      <c r="F96">
        <v>95</v>
      </c>
      <c r="G96" s="85" t="s">
        <v>187</v>
      </c>
      <c r="H96">
        <v>1</v>
      </c>
      <c r="I96" s="85" t="s">
        <v>213</v>
      </c>
      <c r="J96" s="85" t="s">
        <v>545</v>
      </c>
      <c r="K96" s="85" t="s">
        <v>1447</v>
      </c>
      <c r="L96" s="85" t="s">
        <v>1446</v>
      </c>
      <c r="M96" s="85" t="s">
        <v>1448</v>
      </c>
      <c r="N96" s="85" t="s">
        <v>545</v>
      </c>
      <c r="O96" s="85" t="s">
        <v>548</v>
      </c>
      <c r="P96" s="85" t="s">
        <v>213</v>
      </c>
      <c r="Q96" s="85" t="s">
        <v>206</v>
      </c>
      <c r="R96" s="85"/>
      <c r="S96" s="85"/>
      <c r="T96" s="85" t="s">
        <v>218</v>
      </c>
      <c r="U96" s="97">
        <v>6</v>
      </c>
      <c r="V96" s="85" t="s">
        <v>179</v>
      </c>
      <c r="W96" s="85" t="s">
        <v>425</v>
      </c>
      <c r="X96" s="85" t="s">
        <v>549</v>
      </c>
      <c r="Y96">
        <v>14</v>
      </c>
      <c r="Z96" s="85" t="s">
        <v>179</v>
      </c>
      <c r="AA96" s="85" t="s">
        <v>191</v>
      </c>
      <c r="AB96" s="85" t="s">
        <v>180</v>
      </c>
      <c r="AC96" s="85" t="s">
        <v>179</v>
      </c>
      <c r="AD96" s="85" t="s">
        <v>179</v>
      </c>
      <c r="AE96" s="85" t="s">
        <v>181</v>
      </c>
      <c r="AF96" s="85"/>
      <c r="AG96" s="85" t="s">
        <v>181</v>
      </c>
      <c r="AH96" s="85"/>
      <c r="AI96" s="85" t="s">
        <v>181</v>
      </c>
      <c r="AJ96" s="85"/>
      <c r="AK96" s="85" t="s">
        <v>181</v>
      </c>
      <c r="AL96" s="85"/>
      <c r="AM96" s="85" t="s">
        <v>181</v>
      </c>
      <c r="AN96" s="85"/>
      <c r="AO96" s="85" t="s">
        <v>181</v>
      </c>
      <c r="AP96" s="85"/>
      <c r="AQ96" s="85" t="s">
        <v>179</v>
      </c>
      <c r="AR96" s="85"/>
      <c r="AS96" s="85" t="s">
        <v>179</v>
      </c>
      <c r="AT96" s="85"/>
      <c r="AU96" s="85" t="s">
        <v>179</v>
      </c>
      <c r="AV96" s="85"/>
      <c r="AW96" s="85" t="s">
        <v>179</v>
      </c>
      <c r="AX96" s="85"/>
      <c r="AY96" s="85" t="s">
        <v>179</v>
      </c>
      <c r="AZ96" s="85"/>
      <c r="BA96" s="85" t="s">
        <v>179</v>
      </c>
      <c r="BB96" s="85"/>
      <c r="BC96" s="85" t="s">
        <v>179</v>
      </c>
      <c r="BD96" s="85" t="s">
        <v>550</v>
      </c>
      <c r="BE96" s="85" t="s">
        <v>179</v>
      </c>
      <c r="BF96" s="85"/>
      <c r="BG96" s="85" t="s">
        <v>179</v>
      </c>
      <c r="BH96" s="85"/>
      <c r="BI96" s="85" t="s">
        <v>179</v>
      </c>
      <c r="BJ96" s="85" t="s">
        <v>551</v>
      </c>
      <c r="BK96" s="85" t="s">
        <v>179</v>
      </c>
      <c r="BL96" s="85"/>
      <c r="BM96" s="85" t="s">
        <v>179</v>
      </c>
      <c r="BN96" s="85"/>
      <c r="BO96" s="85" t="s">
        <v>179</v>
      </c>
      <c r="BP96" s="85"/>
      <c r="BQ96" s="85" t="s">
        <v>179</v>
      </c>
      <c r="BR96" s="85"/>
      <c r="BS96" s="85" t="s">
        <v>179</v>
      </c>
      <c r="BT96" s="85"/>
      <c r="BU96" s="85" t="s">
        <v>179</v>
      </c>
      <c r="BV96" s="85"/>
      <c r="BW96" s="85" t="s">
        <v>179</v>
      </c>
      <c r="BX96" s="85"/>
      <c r="BY96" s="85" t="s">
        <v>179</v>
      </c>
      <c r="BZ96" s="85"/>
      <c r="CA96" s="85" t="s">
        <v>179</v>
      </c>
      <c r="CB96" s="85"/>
      <c r="CC96" s="85" t="s">
        <v>179</v>
      </c>
      <c r="CD96" s="85"/>
      <c r="CE96" s="85" t="s">
        <v>179</v>
      </c>
      <c r="CF96" s="85"/>
      <c r="CG96" s="85" t="s">
        <v>181</v>
      </c>
      <c r="CH96" s="85"/>
      <c r="CI96" s="85" t="s">
        <v>181</v>
      </c>
      <c r="CJ96" s="85"/>
      <c r="CK96" s="85" t="s">
        <v>179</v>
      </c>
      <c r="CL96" s="85" t="s">
        <v>552</v>
      </c>
      <c r="CM96" s="85" t="s">
        <v>179</v>
      </c>
      <c r="CN96" s="85"/>
      <c r="CO96" s="85" t="s">
        <v>179</v>
      </c>
      <c r="CP96" s="85"/>
      <c r="CQ96" s="85" t="s">
        <v>179</v>
      </c>
      <c r="CR96" s="85"/>
      <c r="CS96" s="85" t="s">
        <v>179</v>
      </c>
      <c r="CT96" s="85"/>
      <c r="CU96" s="85" t="s">
        <v>179</v>
      </c>
      <c r="CV96" s="85"/>
      <c r="CW96" s="85" t="s">
        <v>179</v>
      </c>
      <c r="CX96" s="85"/>
      <c r="CY96" s="85" t="s">
        <v>179</v>
      </c>
      <c r="CZ96" s="85" t="s">
        <v>553</v>
      </c>
      <c r="DA96" s="85" t="s">
        <v>179</v>
      </c>
      <c r="DB96" s="85"/>
      <c r="DC96" s="85" t="s">
        <v>179</v>
      </c>
      <c r="DD96" s="85"/>
      <c r="DE96" s="85" t="s">
        <v>179</v>
      </c>
      <c r="DF96" s="85"/>
      <c r="DG96" s="85" t="s">
        <v>179</v>
      </c>
      <c r="DH96" s="85"/>
      <c r="DI96" s="85" t="s">
        <v>179</v>
      </c>
      <c r="DJ96" s="85" t="s">
        <v>1449</v>
      </c>
      <c r="DK96" s="85" t="s">
        <v>179</v>
      </c>
      <c r="DL96" s="85"/>
      <c r="DM96" s="85" t="s">
        <v>179</v>
      </c>
      <c r="DN96" s="85"/>
      <c r="DO96" s="85" t="s">
        <v>179</v>
      </c>
      <c r="DP96" s="85"/>
      <c r="DQ96" s="85" t="s">
        <v>179</v>
      </c>
      <c r="DR96" s="85" t="s">
        <v>555</v>
      </c>
      <c r="DS96" s="85" t="s">
        <v>179</v>
      </c>
      <c r="DT96" s="85"/>
      <c r="DU96" s="85" t="s">
        <v>179</v>
      </c>
      <c r="DV96" s="85"/>
      <c r="DW96" s="85" t="s">
        <v>179</v>
      </c>
      <c r="DX96" s="85"/>
      <c r="DY96" s="85" t="s">
        <v>179</v>
      </c>
      <c r="DZ96" s="85"/>
      <c r="EA96" s="85" t="s">
        <v>179</v>
      </c>
      <c r="EB96" s="85"/>
      <c r="EC96" s="85" t="s">
        <v>179</v>
      </c>
      <c r="ED96" s="85" t="s">
        <v>1450</v>
      </c>
      <c r="EE96" s="85" t="s">
        <v>179</v>
      </c>
      <c r="EF96" s="85"/>
      <c r="EG96" s="85" t="s">
        <v>179</v>
      </c>
      <c r="EH96" s="85"/>
      <c r="EI96" s="85" t="s">
        <v>179</v>
      </c>
      <c r="EJ96" s="85"/>
      <c r="EK96" s="85" t="s">
        <v>179</v>
      </c>
      <c r="EL96" s="85"/>
      <c r="EM96" s="85" t="s">
        <v>179</v>
      </c>
      <c r="EN96" s="85" t="s">
        <v>558</v>
      </c>
      <c r="EO96" s="85" t="s">
        <v>179</v>
      </c>
      <c r="EP96" s="85"/>
      <c r="EQ96" s="85" t="s">
        <v>179</v>
      </c>
      <c r="ER96" s="85"/>
      <c r="ES96" s="85" t="s">
        <v>179</v>
      </c>
      <c r="ET96" s="85" t="s">
        <v>559</v>
      </c>
      <c r="EU96" s="85" t="s">
        <v>179</v>
      </c>
      <c r="EV96" s="85"/>
      <c r="EW96" s="85" t="s">
        <v>179</v>
      </c>
      <c r="EX96" s="85"/>
      <c r="EY96" s="85" t="s">
        <v>179</v>
      </c>
      <c r="EZ96" s="85" t="s">
        <v>560</v>
      </c>
      <c r="FA96" s="85" t="s">
        <v>181</v>
      </c>
      <c r="FB96" s="85"/>
      <c r="FC96" s="85" t="s">
        <v>179</v>
      </c>
      <c r="FD96" s="85" t="s">
        <v>182</v>
      </c>
      <c r="FE96" t="b">
        <v>0</v>
      </c>
    </row>
    <row r="97" spans="1:161" x14ac:dyDescent="0.25">
      <c r="A97" t="s">
        <v>6486</v>
      </c>
      <c r="B97" t="s">
        <v>6604</v>
      </c>
      <c r="C97" s="90" t="s">
        <v>1496</v>
      </c>
      <c r="D97" s="91" t="s">
        <v>206</v>
      </c>
      <c r="G97" s="85" t="s">
        <v>177</v>
      </c>
      <c r="I97" t="s">
        <v>213</v>
      </c>
      <c r="J97" s="85"/>
      <c r="K97" s="85" t="s">
        <v>6601</v>
      </c>
      <c r="L97" s="85"/>
      <c r="M97" s="85" t="s">
        <v>6515</v>
      </c>
      <c r="N97" s="85" t="s">
        <v>6602</v>
      </c>
      <c r="O97" s="85" t="s">
        <v>6603</v>
      </c>
      <c r="P97" s="85"/>
      <c r="Q97" s="85"/>
      <c r="R97" s="85"/>
      <c r="S97" s="85"/>
      <c r="T97" s="85"/>
      <c r="U97" s="97" t="s">
        <v>190</v>
      </c>
      <c r="V97" s="85"/>
      <c r="W97" s="85"/>
      <c r="X97" s="85"/>
      <c r="Z97" s="85"/>
      <c r="AA97" s="85"/>
      <c r="AB97" s="85"/>
      <c r="AC97" s="85"/>
      <c r="AD97" s="85"/>
      <c r="AE97" t="s">
        <v>1497</v>
      </c>
      <c r="AG97" t="s">
        <v>1497</v>
      </c>
      <c r="AI97" t="s">
        <v>1497</v>
      </c>
      <c r="AK97" t="s">
        <v>1497</v>
      </c>
      <c r="AM97" t="s">
        <v>1497</v>
      </c>
      <c r="AN97" s="85"/>
      <c r="AO97" s="85"/>
      <c r="AP97" s="85"/>
      <c r="AQ97" s="85"/>
      <c r="AR97" s="85"/>
      <c r="AS97" s="85"/>
      <c r="AT97" s="85"/>
      <c r="AU97" s="85"/>
      <c r="AV97" s="85"/>
      <c r="AW97" s="85"/>
      <c r="AX97" s="85"/>
      <c r="AY97" s="85"/>
      <c r="AZ97" s="85"/>
      <c r="BA97" s="85"/>
      <c r="BB97" s="85"/>
      <c r="BC97" t="s">
        <v>203</v>
      </c>
      <c r="BD97" s="85"/>
      <c r="BE97" s="85"/>
      <c r="BF97" s="85"/>
      <c r="BG97" s="85"/>
      <c r="BH97" s="85"/>
      <c r="BI97" t="s">
        <v>182</v>
      </c>
      <c r="BJ97" s="85"/>
      <c r="BK97" s="85"/>
      <c r="BL97" s="85"/>
      <c r="BM97" s="85"/>
      <c r="BN97" s="85"/>
      <c r="BO97" s="85"/>
      <c r="BP97" s="85"/>
      <c r="BQ97" s="85"/>
      <c r="BR97" s="85"/>
      <c r="BS97" s="85"/>
      <c r="BT97" s="85"/>
      <c r="BU97" s="85"/>
      <c r="BV97" s="85"/>
      <c r="BW97" s="85"/>
      <c r="BX97" s="85"/>
      <c r="BY97" s="85"/>
      <c r="BZ97" s="85"/>
      <c r="CA97" s="85"/>
      <c r="CB97" s="85"/>
      <c r="CC97" s="85"/>
      <c r="CD97" s="85"/>
      <c r="CE97" s="85"/>
      <c r="CF97" s="85"/>
      <c r="CG97" s="85"/>
      <c r="CH97" s="85"/>
      <c r="CI97" s="85"/>
      <c r="CJ97" s="85"/>
      <c r="CK97" t="s">
        <v>203</v>
      </c>
      <c r="CL97" s="85"/>
      <c r="CM97" s="85"/>
      <c r="CN97" s="85"/>
      <c r="CO97" s="85"/>
      <c r="CP97" s="85"/>
      <c r="CQ97" s="85"/>
      <c r="CR97" s="85"/>
      <c r="CS97" s="85"/>
      <c r="CT97" s="85"/>
      <c r="CU97" s="85"/>
      <c r="CV97" s="85"/>
      <c r="CW97" s="85"/>
      <c r="CX97" s="85"/>
      <c r="CY97" t="s">
        <v>182</v>
      </c>
      <c r="CZ97" s="85"/>
      <c r="DA97" s="85"/>
      <c r="DB97" s="85"/>
      <c r="DC97" s="85"/>
      <c r="DD97" s="85"/>
      <c r="DE97" s="85"/>
      <c r="DF97" s="85"/>
      <c r="DG97" s="85"/>
      <c r="DH97" s="85"/>
      <c r="DI97" t="s">
        <v>182</v>
      </c>
      <c r="DJ97" s="85"/>
      <c r="DK97" s="85"/>
      <c r="DL97" s="85"/>
      <c r="DM97" s="85"/>
      <c r="DN97" s="85"/>
      <c r="DO97" s="85"/>
      <c r="DP97" s="85"/>
      <c r="DQ97" t="s">
        <v>182</v>
      </c>
      <c r="DR97" s="85"/>
      <c r="DS97" s="85"/>
      <c r="DT97" s="85"/>
      <c r="DU97" s="85"/>
      <c r="DV97" s="85"/>
      <c r="DW97" s="85"/>
      <c r="DX97" s="85"/>
      <c r="DY97" s="85"/>
      <c r="DZ97" s="85"/>
      <c r="EA97" s="85"/>
      <c r="EB97" s="85"/>
      <c r="EC97" t="s">
        <v>182</v>
      </c>
      <c r="ED97" s="85"/>
      <c r="EE97" s="85"/>
      <c r="EF97" s="85"/>
      <c r="EG97" s="85"/>
      <c r="EH97" s="85"/>
      <c r="EI97" s="85"/>
      <c r="EJ97" s="85"/>
      <c r="EK97" s="85"/>
      <c r="EL97" s="85"/>
      <c r="EM97" t="s">
        <v>203</v>
      </c>
      <c r="EN97" s="85"/>
      <c r="EO97" s="85"/>
      <c r="EP97" s="85"/>
      <c r="EQ97" s="85"/>
      <c r="ER97" s="85"/>
      <c r="ES97" t="s">
        <v>203</v>
      </c>
      <c r="ET97" s="85"/>
      <c r="EU97" s="85"/>
      <c r="EV97" s="85"/>
      <c r="EW97" s="85"/>
      <c r="EX97" s="85"/>
      <c r="EY97" t="s">
        <v>182</v>
      </c>
      <c r="EZ97" s="85"/>
      <c r="FA97" t="s">
        <v>182</v>
      </c>
      <c r="FB97" s="85"/>
      <c r="FC97" s="85" t="s">
        <v>182</v>
      </c>
      <c r="FD97" s="85"/>
      <c r="FE97" t="b">
        <v>0</v>
      </c>
    </row>
    <row r="98" spans="1:161" x14ac:dyDescent="0.25">
      <c r="A98">
        <v>12107</v>
      </c>
      <c r="B98" t="s">
        <v>6130</v>
      </c>
      <c r="C98" s="90" t="s">
        <v>1529</v>
      </c>
      <c r="D98" s="91" t="s">
        <v>192</v>
      </c>
      <c r="E98">
        <v>0</v>
      </c>
      <c r="F98">
        <v>92</v>
      </c>
      <c r="G98" s="85" t="s">
        <v>177</v>
      </c>
      <c r="H98">
        <v>1</v>
      </c>
      <c r="I98" s="85" t="s">
        <v>213</v>
      </c>
      <c r="J98" s="85" t="s">
        <v>1530</v>
      </c>
      <c r="K98" s="85" t="s">
        <v>1531</v>
      </c>
      <c r="L98" s="85" t="s">
        <v>1529</v>
      </c>
      <c r="M98" s="85" t="s">
        <v>1532</v>
      </c>
      <c r="N98" s="85" t="s">
        <v>1530</v>
      </c>
      <c r="O98" s="85" t="s">
        <v>1533</v>
      </c>
      <c r="P98" s="85" t="s">
        <v>213</v>
      </c>
      <c r="Q98" s="85" t="s">
        <v>192</v>
      </c>
      <c r="R98" s="85"/>
      <c r="S98" s="85"/>
      <c r="T98" s="85" t="s">
        <v>218</v>
      </c>
      <c r="U98" s="97">
        <v>4</v>
      </c>
      <c r="V98" s="85" t="s">
        <v>181</v>
      </c>
      <c r="W98" s="85"/>
      <c r="X98" s="85"/>
      <c r="Y98">
        <v>0</v>
      </c>
      <c r="Z98" s="85" t="s">
        <v>181</v>
      </c>
      <c r="AA98" s="85"/>
      <c r="AB98" s="85" t="s">
        <v>180</v>
      </c>
      <c r="AC98" s="85" t="s">
        <v>179</v>
      </c>
      <c r="AD98" s="85" t="s">
        <v>180</v>
      </c>
      <c r="AE98" s="85" t="s">
        <v>181</v>
      </c>
      <c r="AF98" s="85"/>
      <c r="AG98" s="85" t="s">
        <v>181</v>
      </c>
      <c r="AH98" s="85"/>
      <c r="AI98" s="85" t="s">
        <v>181</v>
      </c>
      <c r="AJ98" s="85"/>
      <c r="AK98" s="85" t="s">
        <v>181</v>
      </c>
      <c r="AL98" s="85"/>
      <c r="AM98" s="85" t="s">
        <v>181</v>
      </c>
      <c r="AN98" s="85"/>
      <c r="AO98" s="85" t="s">
        <v>181</v>
      </c>
      <c r="AP98" s="85"/>
      <c r="AQ98" s="85" t="s">
        <v>179</v>
      </c>
      <c r="AR98" s="85"/>
      <c r="AS98" s="85" t="s">
        <v>179</v>
      </c>
      <c r="AT98" s="85"/>
      <c r="AU98" s="85" t="s">
        <v>179</v>
      </c>
      <c r="AV98" s="85"/>
      <c r="AW98" s="85" t="s">
        <v>179</v>
      </c>
      <c r="AX98" s="85"/>
      <c r="AY98" s="85" t="s">
        <v>179</v>
      </c>
      <c r="AZ98" s="85"/>
      <c r="BA98" s="85" t="s">
        <v>179</v>
      </c>
      <c r="BB98" s="85"/>
      <c r="BC98" s="85" t="s">
        <v>179</v>
      </c>
      <c r="BD98" s="85" t="s">
        <v>1534</v>
      </c>
      <c r="BE98" s="85" t="s">
        <v>179</v>
      </c>
      <c r="BF98" s="85"/>
      <c r="BG98" s="85" t="s">
        <v>179</v>
      </c>
      <c r="BH98" s="85"/>
      <c r="BI98" s="85" t="s">
        <v>179</v>
      </c>
      <c r="BJ98" s="85" t="s">
        <v>1535</v>
      </c>
      <c r="BK98" s="85" t="s">
        <v>179</v>
      </c>
      <c r="BL98" s="85"/>
      <c r="BM98" s="85" t="s">
        <v>179</v>
      </c>
      <c r="BN98" s="85"/>
      <c r="BO98" s="85" t="s">
        <v>179</v>
      </c>
      <c r="BP98" s="85"/>
      <c r="BQ98" s="85" t="s">
        <v>179</v>
      </c>
      <c r="BR98" s="85"/>
      <c r="BS98" s="85" t="s">
        <v>179</v>
      </c>
      <c r="BT98" s="85"/>
      <c r="BU98" s="85" t="s">
        <v>179</v>
      </c>
      <c r="BV98" s="85"/>
      <c r="BW98" s="85" t="s">
        <v>179</v>
      </c>
      <c r="BX98" s="85"/>
      <c r="BY98" s="85" t="s">
        <v>179</v>
      </c>
      <c r="BZ98" s="85"/>
      <c r="CA98" s="85" t="s">
        <v>179</v>
      </c>
      <c r="CB98" s="85"/>
      <c r="CC98" s="85" t="s">
        <v>179</v>
      </c>
      <c r="CD98" s="85"/>
      <c r="CE98" s="85" t="s">
        <v>179</v>
      </c>
      <c r="CF98" s="85"/>
      <c r="CG98" s="85" t="s">
        <v>181</v>
      </c>
      <c r="CH98" s="85"/>
      <c r="CI98" s="85" t="s">
        <v>181</v>
      </c>
      <c r="CJ98" s="85"/>
      <c r="CK98" s="85" t="s">
        <v>179</v>
      </c>
      <c r="CL98" s="85" t="s">
        <v>1536</v>
      </c>
      <c r="CM98" s="85" t="s">
        <v>179</v>
      </c>
      <c r="CN98" s="85"/>
      <c r="CO98" s="85" t="s">
        <v>179</v>
      </c>
      <c r="CP98" s="85"/>
      <c r="CQ98" s="85" t="s">
        <v>179</v>
      </c>
      <c r="CR98" s="85"/>
      <c r="CS98" s="85" t="s">
        <v>179</v>
      </c>
      <c r="CT98" s="85"/>
      <c r="CU98" s="85" t="s">
        <v>179</v>
      </c>
      <c r="CV98" s="85"/>
      <c r="CW98" s="85" t="s">
        <v>179</v>
      </c>
      <c r="CX98" s="85"/>
      <c r="CY98" s="85" t="s">
        <v>179</v>
      </c>
      <c r="CZ98" s="85" t="s">
        <v>1537</v>
      </c>
      <c r="DA98" s="85" t="s">
        <v>179</v>
      </c>
      <c r="DB98" s="85"/>
      <c r="DC98" s="85" t="s">
        <v>179</v>
      </c>
      <c r="DD98" s="85"/>
      <c r="DE98" s="85" t="s">
        <v>179</v>
      </c>
      <c r="DF98" s="85"/>
      <c r="DG98" s="85" t="s">
        <v>179</v>
      </c>
      <c r="DH98" s="85"/>
      <c r="DI98" s="85" t="s">
        <v>179</v>
      </c>
      <c r="DJ98" s="85" t="s">
        <v>1538</v>
      </c>
      <c r="DK98" s="85" t="s">
        <v>179</v>
      </c>
      <c r="DL98" s="85"/>
      <c r="DM98" s="85" t="s">
        <v>179</v>
      </c>
      <c r="DN98" s="85"/>
      <c r="DO98" s="85" t="s">
        <v>179</v>
      </c>
      <c r="DP98" s="85"/>
      <c r="DQ98" s="85" t="s">
        <v>179</v>
      </c>
      <c r="DR98" s="85" t="s">
        <v>1539</v>
      </c>
      <c r="DS98" s="85" t="s">
        <v>179</v>
      </c>
      <c r="DT98" s="85"/>
      <c r="DU98" s="85" t="s">
        <v>179</v>
      </c>
      <c r="DV98" s="85"/>
      <c r="DW98" s="85" t="s">
        <v>179</v>
      </c>
      <c r="DX98" s="85"/>
      <c r="DY98" s="85" t="s">
        <v>179</v>
      </c>
      <c r="DZ98" s="85"/>
      <c r="EA98" s="85" t="s">
        <v>179</v>
      </c>
      <c r="EB98" s="85"/>
      <c r="EC98" s="85" t="s">
        <v>179</v>
      </c>
      <c r="ED98" s="85" t="s">
        <v>1540</v>
      </c>
      <c r="EE98" s="85" t="s">
        <v>179</v>
      </c>
      <c r="EF98" s="85"/>
      <c r="EG98" s="85" t="s">
        <v>179</v>
      </c>
      <c r="EH98" s="85"/>
      <c r="EI98" s="85" t="s">
        <v>179</v>
      </c>
      <c r="EJ98" s="85"/>
      <c r="EK98" s="85" t="s">
        <v>179</v>
      </c>
      <c r="EL98" s="85"/>
      <c r="EM98" s="85" t="s">
        <v>179</v>
      </c>
      <c r="EN98" s="85" t="s">
        <v>1541</v>
      </c>
      <c r="EO98" s="85" t="s">
        <v>179</v>
      </c>
      <c r="EP98" s="85"/>
      <c r="EQ98" s="85" t="s">
        <v>179</v>
      </c>
      <c r="ER98" s="85"/>
      <c r="ES98" s="85" t="s">
        <v>179</v>
      </c>
      <c r="ET98" s="85" t="s">
        <v>1542</v>
      </c>
      <c r="EU98" s="85" t="s">
        <v>179</v>
      </c>
      <c r="EV98" s="85"/>
      <c r="EW98" s="85" t="s">
        <v>179</v>
      </c>
      <c r="EX98" s="85"/>
      <c r="EY98" s="85" t="s">
        <v>179</v>
      </c>
      <c r="EZ98" s="85" t="s">
        <v>1543</v>
      </c>
      <c r="FA98" s="85" t="s">
        <v>181</v>
      </c>
      <c r="FB98" s="85"/>
      <c r="FC98" s="85" t="s">
        <v>179</v>
      </c>
      <c r="FD98" s="85" t="s">
        <v>182</v>
      </c>
      <c r="FE98" t="b">
        <v>0</v>
      </c>
    </row>
    <row r="99" spans="1:161" x14ac:dyDescent="0.25">
      <c r="A99" t="s">
        <v>6486</v>
      </c>
      <c r="B99" t="s">
        <v>6572</v>
      </c>
      <c r="C99" s="90" t="s">
        <v>1557</v>
      </c>
      <c r="D99" s="91" t="s">
        <v>175</v>
      </c>
      <c r="G99" s="85" t="s">
        <v>177</v>
      </c>
      <c r="I99" t="s">
        <v>213</v>
      </c>
      <c r="J99" s="85"/>
      <c r="K99" s="85" t="s">
        <v>6571</v>
      </c>
      <c r="L99" s="85"/>
      <c r="M99" s="85" t="s">
        <v>6516</v>
      </c>
      <c r="N99" s="85" t="s">
        <v>858</v>
      </c>
      <c r="O99" s="85" t="s">
        <v>6607</v>
      </c>
      <c r="P99" s="85"/>
      <c r="Q99" s="85"/>
      <c r="R99" s="85"/>
      <c r="S99" s="85"/>
      <c r="T99" s="85"/>
      <c r="U99" s="97" t="s">
        <v>6570</v>
      </c>
      <c r="V99" s="85"/>
      <c r="W99" s="85"/>
      <c r="X99" s="85"/>
      <c r="Z99" s="85"/>
      <c r="AA99" s="85"/>
      <c r="AB99" s="85"/>
      <c r="AC99" s="85"/>
      <c r="AD99" s="85"/>
      <c r="AE99" t="s">
        <v>1497</v>
      </c>
      <c r="AG99" t="s">
        <v>1497</v>
      </c>
      <c r="AI99" t="s">
        <v>1497</v>
      </c>
      <c r="AK99" t="s">
        <v>1497</v>
      </c>
      <c r="AM99" t="s">
        <v>1497</v>
      </c>
      <c r="AN99" s="85"/>
      <c r="AO99" s="85"/>
      <c r="AP99" s="85"/>
      <c r="AQ99" s="85"/>
      <c r="AR99" s="85"/>
      <c r="AS99" s="85"/>
      <c r="AT99" s="85"/>
      <c r="AU99" s="85"/>
      <c r="AV99" s="85"/>
      <c r="AW99" s="85"/>
      <c r="AX99" s="85"/>
      <c r="AY99" s="85"/>
      <c r="AZ99" s="85"/>
      <c r="BA99" s="85"/>
      <c r="BB99" s="85"/>
      <c r="BC99" t="s">
        <v>203</v>
      </c>
      <c r="BD99" s="85"/>
      <c r="BE99" s="85"/>
      <c r="BF99" s="85"/>
      <c r="BG99" s="85"/>
      <c r="BH99" s="85"/>
      <c r="BI99" t="s">
        <v>182</v>
      </c>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t="s">
        <v>182</v>
      </c>
      <c r="CL99" s="85"/>
      <c r="CM99" s="85"/>
      <c r="CN99" s="85"/>
      <c r="CO99" s="85"/>
      <c r="CP99" s="85"/>
      <c r="CQ99" s="85"/>
      <c r="CR99" s="85"/>
      <c r="CS99" s="85"/>
      <c r="CT99" s="85"/>
      <c r="CU99" s="85"/>
      <c r="CV99" s="85"/>
      <c r="CW99" s="85"/>
      <c r="CX99" s="85"/>
      <c r="CY99" t="s">
        <v>182</v>
      </c>
      <c r="CZ99" s="85"/>
      <c r="DA99" s="85"/>
      <c r="DB99" s="85"/>
      <c r="DC99" s="85"/>
      <c r="DD99" s="85"/>
      <c r="DE99" s="85"/>
      <c r="DF99" s="85"/>
      <c r="DG99" s="85"/>
      <c r="DH99" s="85"/>
      <c r="DI99" t="s">
        <v>182</v>
      </c>
      <c r="DJ99" s="85"/>
      <c r="DK99" s="85"/>
      <c r="DL99" s="85"/>
      <c r="DM99" s="85"/>
      <c r="DN99" s="85"/>
      <c r="DO99" s="85"/>
      <c r="DP99" s="85"/>
      <c r="DQ99" t="s">
        <v>6087</v>
      </c>
      <c r="DR99" s="85"/>
      <c r="DS99" s="85"/>
      <c r="DT99" s="85"/>
      <c r="DU99" s="85"/>
      <c r="DV99" s="85"/>
      <c r="DW99" s="85"/>
      <c r="DX99" s="85"/>
      <c r="DY99" s="85"/>
      <c r="DZ99" s="85"/>
      <c r="EA99" s="85"/>
      <c r="EB99" s="85"/>
      <c r="EC99" t="s">
        <v>6087</v>
      </c>
      <c r="ED99" s="85"/>
      <c r="EE99" s="85"/>
      <c r="EF99" s="85"/>
      <c r="EG99" s="85"/>
      <c r="EH99" s="85"/>
      <c r="EI99" s="85"/>
      <c r="EJ99" s="85"/>
      <c r="EK99" s="85"/>
      <c r="EL99" s="85"/>
      <c r="EM99" t="s">
        <v>6087</v>
      </c>
      <c r="EN99" s="85"/>
      <c r="EO99" s="85"/>
      <c r="EP99" s="85"/>
      <c r="EQ99" s="85"/>
      <c r="ER99" s="85"/>
      <c r="ES99" t="s">
        <v>6087</v>
      </c>
      <c r="ET99" s="85"/>
      <c r="EU99" s="85"/>
      <c r="EV99" s="85"/>
      <c r="EW99" s="85"/>
      <c r="EX99" s="85"/>
      <c r="EY99" t="s">
        <v>182</v>
      </c>
      <c r="EZ99" s="85"/>
      <c r="FA99" t="s">
        <v>182</v>
      </c>
      <c r="FB99" s="85"/>
      <c r="FC99" s="85" t="s">
        <v>182</v>
      </c>
      <c r="FD99" s="85"/>
      <c r="FE99" t="b">
        <v>0</v>
      </c>
    </row>
    <row r="100" spans="1:161" x14ac:dyDescent="0.25">
      <c r="A100">
        <v>1986</v>
      </c>
      <c r="B100" t="s">
        <v>6138</v>
      </c>
      <c r="C100" s="90" t="s">
        <v>1566</v>
      </c>
      <c r="D100" s="91" t="s">
        <v>257</v>
      </c>
      <c r="E100">
        <v>0</v>
      </c>
      <c r="F100">
        <v>87</v>
      </c>
      <c r="G100" s="85" t="s">
        <v>177</v>
      </c>
      <c r="H100">
        <v>1</v>
      </c>
      <c r="I100" s="85" t="s">
        <v>213</v>
      </c>
      <c r="J100" s="85" t="s">
        <v>1567</v>
      </c>
      <c r="K100" s="85" t="s">
        <v>1568</v>
      </c>
      <c r="L100" s="85" t="s">
        <v>1566</v>
      </c>
      <c r="M100" s="85" t="s">
        <v>1569</v>
      </c>
      <c r="N100" s="85" t="s">
        <v>1570</v>
      </c>
      <c r="O100" s="85" t="s">
        <v>1571</v>
      </c>
      <c r="P100" s="85" t="s">
        <v>213</v>
      </c>
      <c r="Q100" s="85" t="s">
        <v>257</v>
      </c>
      <c r="R100" s="85"/>
      <c r="S100" s="85"/>
      <c r="T100" s="85" t="s">
        <v>1572</v>
      </c>
      <c r="U100" s="97">
        <v>77</v>
      </c>
      <c r="V100" s="85" t="s">
        <v>181</v>
      </c>
      <c r="W100" s="85"/>
      <c r="X100" s="85"/>
      <c r="Y100">
        <v>0</v>
      </c>
      <c r="Z100" s="85" t="s">
        <v>181</v>
      </c>
      <c r="AA100" s="85"/>
      <c r="AB100" s="85" t="s">
        <v>180</v>
      </c>
      <c r="AC100" s="85" t="s">
        <v>179</v>
      </c>
      <c r="AD100" s="85" t="s">
        <v>181</v>
      </c>
      <c r="AE100" s="85" t="s">
        <v>181</v>
      </c>
      <c r="AF100" s="85"/>
      <c r="AG100" s="85" t="s">
        <v>181</v>
      </c>
      <c r="AH100" s="85"/>
      <c r="AI100" s="85" t="s">
        <v>181</v>
      </c>
      <c r="AJ100" s="85"/>
      <c r="AK100" s="85" t="s">
        <v>181</v>
      </c>
      <c r="AL100" s="85"/>
      <c r="AM100" s="85" t="s">
        <v>181</v>
      </c>
      <c r="AN100" s="85"/>
      <c r="AO100" s="85" t="s">
        <v>181</v>
      </c>
      <c r="AP100" s="85"/>
      <c r="AQ100" s="85" t="s">
        <v>179</v>
      </c>
      <c r="AR100" s="85" t="s">
        <v>1573</v>
      </c>
      <c r="AS100" s="85" t="s">
        <v>179</v>
      </c>
      <c r="AT100" s="85"/>
      <c r="AU100" s="85" t="s">
        <v>179</v>
      </c>
      <c r="AV100" s="85"/>
      <c r="AW100" s="85" t="s">
        <v>179</v>
      </c>
      <c r="AX100" s="85"/>
      <c r="AY100" s="85" t="s">
        <v>179</v>
      </c>
      <c r="AZ100" s="85"/>
      <c r="BA100" s="85" t="s">
        <v>179</v>
      </c>
      <c r="BB100" s="85"/>
      <c r="BC100" s="85" t="s">
        <v>179</v>
      </c>
      <c r="BD100" s="85" t="s">
        <v>1574</v>
      </c>
      <c r="BE100" s="85" t="s">
        <v>179</v>
      </c>
      <c r="BF100" s="85"/>
      <c r="BG100" s="85" t="s">
        <v>179</v>
      </c>
      <c r="BH100" s="85"/>
      <c r="BI100" s="85" t="s">
        <v>179</v>
      </c>
      <c r="BJ100" s="85" t="s">
        <v>1575</v>
      </c>
      <c r="BK100" s="85" t="s">
        <v>179</v>
      </c>
      <c r="BL100" s="85"/>
      <c r="BM100" s="85" t="s">
        <v>179</v>
      </c>
      <c r="BN100" s="85"/>
      <c r="BO100" s="85" t="s">
        <v>179</v>
      </c>
      <c r="BP100" s="85"/>
      <c r="BQ100" s="85" t="s">
        <v>179</v>
      </c>
      <c r="BR100" s="85"/>
      <c r="BS100" s="85" t="s">
        <v>179</v>
      </c>
      <c r="BT100" s="85"/>
      <c r="BU100" s="85" t="s">
        <v>179</v>
      </c>
      <c r="BV100" s="85"/>
      <c r="BW100" s="85" t="s">
        <v>179</v>
      </c>
      <c r="BX100" s="85"/>
      <c r="BY100" s="85" t="s">
        <v>179</v>
      </c>
      <c r="BZ100" s="85"/>
      <c r="CA100" s="85" t="s">
        <v>179</v>
      </c>
      <c r="CB100" s="85"/>
      <c r="CC100" s="85" t="s">
        <v>179</v>
      </c>
      <c r="CD100" s="85"/>
      <c r="CE100" s="85" t="s">
        <v>179</v>
      </c>
      <c r="CF100" s="85"/>
      <c r="CG100" s="85" t="s">
        <v>181</v>
      </c>
      <c r="CH100" s="85"/>
      <c r="CI100" s="85" t="s">
        <v>181</v>
      </c>
      <c r="CJ100" s="85"/>
      <c r="CK100" s="85" t="s">
        <v>179</v>
      </c>
      <c r="CL100" s="85" t="s">
        <v>1576</v>
      </c>
      <c r="CM100" s="85" t="s">
        <v>179</v>
      </c>
      <c r="CN100" s="85"/>
      <c r="CO100" s="85" t="s">
        <v>227</v>
      </c>
      <c r="CP100" s="85"/>
      <c r="CQ100" s="85" t="s">
        <v>179</v>
      </c>
      <c r="CR100" s="85"/>
      <c r="CS100" s="85" t="s">
        <v>179</v>
      </c>
      <c r="CT100" s="85"/>
      <c r="CU100" s="85" t="s">
        <v>179</v>
      </c>
      <c r="CV100" s="85"/>
      <c r="CW100" s="85" t="s">
        <v>179</v>
      </c>
      <c r="CX100" s="85"/>
      <c r="CY100" s="85" t="s">
        <v>179</v>
      </c>
      <c r="CZ100" s="85" t="s">
        <v>1577</v>
      </c>
      <c r="DA100" s="85" t="s">
        <v>179</v>
      </c>
      <c r="DB100" s="85"/>
      <c r="DC100" s="85" t="s">
        <v>179</v>
      </c>
      <c r="DD100" s="85"/>
      <c r="DE100" s="85" t="s">
        <v>179</v>
      </c>
      <c r="DF100" s="85"/>
      <c r="DG100" s="85" t="s">
        <v>209</v>
      </c>
      <c r="DH100" s="85"/>
      <c r="DI100" s="85" t="s">
        <v>179</v>
      </c>
      <c r="DJ100" s="85" t="s">
        <v>1578</v>
      </c>
      <c r="DK100" s="85"/>
      <c r="DL100" s="85"/>
      <c r="DM100" s="85"/>
      <c r="DN100" s="85"/>
      <c r="DO100" s="85"/>
      <c r="DP100" s="85"/>
      <c r="DQ100" s="85"/>
      <c r="DR100" s="85"/>
      <c r="DS100" s="85"/>
      <c r="DT100" s="85"/>
      <c r="DU100" s="85"/>
      <c r="DV100" s="85"/>
      <c r="DW100" s="85"/>
      <c r="DX100" s="85"/>
      <c r="DY100" s="85"/>
      <c r="DZ100" s="85"/>
      <c r="EA100" s="85"/>
      <c r="EB100" s="85"/>
      <c r="EC100" s="85"/>
      <c r="ED100" s="85"/>
      <c r="EE100" s="85"/>
      <c r="EF100" s="85"/>
      <c r="EG100" s="85"/>
      <c r="EH100" s="85"/>
      <c r="EI100" s="85"/>
      <c r="EJ100" s="85"/>
      <c r="EK100" s="85"/>
      <c r="EL100" s="85"/>
      <c r="EM100" s="85"/>
      <c r="EN100" s="85"/>
      <c r="EO100" s="85"/>
      <c r="EP100" s="85"/>
      <c r="EQ100" s="85"/>
      <c r="ER100" s="85"/>
      <c r="ES100" s="85"/>
      <c r="ET100" s="85"/>
      <c r="EU100" s="85"/>
      <c r="EV100" s="85"/>
      <c r="EW100" s="85"/>
      <c r="EX100" s="85"/>
      <c r="EY100" s="85"/>
      <c r="EZ100" s="85"/>
      <c r="FA100" s="85" t="s">
        <v>179</v>
      </c>
      <c r="FB100" s="85"/>
      <c r="FC100" s="85" t="s">
        <v>181</v>
      </c>
      <c r="FD100" s="85" t="s">
        <v>182</v>
      </c>
      <c r="FE100" t="b">
        <v>0</v>
      </c>
    </row>
    <row r="101" spans="1:161" x14ac:dyDescent="0.25">
      <c r="A101">
        <v>12478</v>
      </c>
      <c r="B101" t="s">
        <v>6106</v>
      </c>
      <c r="C101" s="90" t="s">
        <v>1579</v>
      </c>
      <c r="D101" s="91" t="s">
        <v>257</v>
      </c>
      <c r="E101">
        <v>0</v>
      </c>
      <c r="F101">
        <v>90</v>
      </c>
      <c r="G101" s="85" t="s">
        <v>187</v>
      </c>
      <c r="H101">
        <v>1</v>
      </c>
      <c r="I101" s="85" t="s">
        <v>213</v>
      </c>
      <c r="J101" s="85" t="s">
        <v>834</v>
      </c>
      <c r="K101" s="85" t="s">
        <v>835</v>
      </c>
      <c r="L101" s="85" t="s">
        <v>1579</v>
      </c>
      <c r="M101" s="85" t="s">
        <v>1580</v>
      </c>
      <c r="N101" s="85" t="s">
        <v>834</v>
      </c>
      <c r="O101" s="85" t="s">
        <v>836</v>
      </c>
      <c r="P101" s="85" t="s">
        <v>213</v>
      </c>
      <c r="Q101" s="85" t="s">
        <v>257</v>
      </c>
      <c r="R101" s="85"/>
      <c r="S101" s="85"/>
      <c r="T101" s="85" t="s">
        <v>837</v>
      </c>
      <c r="U101" s="97">
        <v>103</v>
      </c>
      <c r="V101" s="85" t="s">
        <v>179</v>
      </c>
      <c r="W101" s="85" t="s">
        <v>425</v>
      </c>
      <c r="X101" s="85" t="s">
        <v>1481</v>
      </c>
      <c r="Y101">
        <v>16</v>
      </c>
      <c r="Z101" s="85" t="s">
        <v>179</v>
      </c>
      <c r="AA101" s="85" t="s">
        <v>425</v>
      </c>
      <c r="AB101" s="85" t="s">
        <v>179</v>
      </c>
      <c r="AC101" s="85" t="s">
        <v>179</v>
      </c>
      <c r="AD101" s="85" t="s">
        <v>179</v>
      </c>
      <c r="AE101" s="85" t="s">
        <v>181</v>
      </c>
      <c r="AF101" s="85"/>
      <c r="AG101" s="85" t="s">
        <v>181</v>
      </c>
      <c r="AH101" s="85"/>
      <c r="AI101" s="85" t="s">
        <v>181</v>
      </c>
      <c r="AJ101" s="85"/>
      <c r="AK101" s="85" t="s">
        <v>181</v>
      </c>
      <c r="AL101" s="85"/>
      <c r="AM101" s="85" t="s">
        <v>181</v>
      </c>
      <c r="AN101" s="85"/>
      <c r="AO101" s="85" t="s">
        <v>181</v>
      </c>
      <c r="AP101" s="85"/>
      <c r="AQ101" s="85" t="s">
        <v>179</v>
      </c>
      <c r="AR101" s="85" t="s">
        <v>838</v>
      </c>
      <c r="AS101" s="85" t="s">
        <v>179</v>
      </c>
      <c r="AT101" s="85" t="s">
        <v>839</v>
      </c>
      <c r="AU101" s="85" t="s">
        <v>179</v>
      </c>
      <c r="AV101" s="85" t="s">
        <v>1581</v>
      </c>
      <c r="AW101" s="85" t="s">
        <v>179</v>
      </c>
      <c r="AX101" s="85" t="s">
        <v>1582</v>
      </c>
      <c r="AY101" s="85" t="s">
        <v>179</v>
      </c>
      <c r="AZ101" s="85" t="s">
        <v>1583</v>
      </c>
      <c r="BA101" s="85" t="s">
        <v>179</v>
      </c>
      <c r="BB101" s="85" t="s">
        <v>840</v>
      </c>
      <c r="BC101" s="85" t="s">
        <v>179</v>
      </c>
      <c r="BD101" s="85" t="s">
        <v>498</v>
      </c>
      <c r="BE101" s="85" t="s">
        <v>181</v>
      </c>
      <c r="BF101" s="85" t="s">
        <v>841</v>
      </c>
      <c r="BG101" s="85" t="s">
        <v>265</v>
      </c>
      <c r="BH101" s="85" t="s">
        <v>842</v>
      </c>
      <c r="BI101" s="85" t="s">
        <v>203</v>
      </c>
      <c r="BJ101" s="85" t="s">
        <v>1584</v>
      </c>
      <c r="BK101" s="85" t="s">
        <v>179</v>
      </c>
      <c r="BL101" s="85" t="s">
        <v>1585</v>
      </c>
      <c r="BM101" s="85" t="s">
        <v>179</v>
      </c>
      <c r="BN101" s="85" t="s">
        <v>1586</v>
      </c>
      <c r="BO101" s="85" t="s">
        <v>179</v>
      </c>
      <c r="BP101" s="85" t="s">
        <v>843</v>
      </c>
      <c r="BQ101" s="85" t="s">
        <v>179</v>
      </c>
      <c r="BR101" s="85" t="s">
        <v>844</v>
      </c>
      <c r="BS101" s="85" t="s">
        <v>179</v>
      </c>
      <c r="BT101" s="85" t="s">
        <v>845</v>
      </c>
      <c r="BU101" s="85" t="s">
        <v>179</v>
      </c>
      <c r="BV101" s="85" t="s">
        <v>846</v>
      </c>
      <c r="BW101" s="85" t="s">
        <v>179</v>
      </c>
      <c r="BX101" s="85" t="s">
        <v>847</v>
      </c>
      <c r="BY101" s="85" t="s">
        <v>179</v>
      </c>
      <c r="BZ101" s="85" t="s">
        <v>1587</v>
      </c>
      <c r="CA101" s="85" t="s">
        <v>179</v>
      </c>
      <c r="CB101" s="85" t="s">
        <v>1588</v>
      </c>
      <c r="CC101" s="85" t="s">
        <v>179</v>
      </c>
      <c r="CD101" s="85" t="s">
        <v>848</v>
      </c>
      <c r="CE101" s="85" t="s">
        <v>181</v>
      </c>
      <c r="CF101" s="85" t="s">
        <v>1589</v>
      </c>
      <c r="CG101" s="85" t="s">
        <v>181</v>
      </c>
      <c r="CH101" s="85" t="s">
        <v>849</v>
      </c>
      <c r="CI101" s="85" t="s">
        <v>181</v>
      </c>
      <c r="CJ101" s="85" t="s">
        <v>850</v>
      </c>
      <c r="CK101" s="85" t="s">
        <v>179</v>
      </c>
      <c r="CL101" s="85" t="s">
        <v>851</v>
      </c>
      <c r="CM101" s="85" t="s">
        <v>179</v>
      </c>
      <c r="CN101" s="85" t="s">
        <v>852</v>
      </c>
      <c r="CO101" s="85" t="s">
        <v>179</v>
      </c>
      <c r="CP101" s="85" t="s">
        <v>853</v>
      </c>
      <c r="CQ101" s="85" t="s">
        <v>179</v>
      </c>
      <c r="CR101" s="85" t="s">
        <v>1590</v>
      </c>
      <c r="CS101" s="85" t="s">
        <v>179</v>
      </c>
      <c r="CT101" s="85" t="s">
        <v>1591</v>
      </c>
      <c r="CU101" s="85" t="s">
        <v>179</v>
      </c>
      <c r="CV101" s="85" t="s">
        <v>854</v>
      </c>
      <c r="CW101" s="85" t="s">
        <v>179</v>
      </c>
      <c r="CX101" s="85" t="s">
        <v>855</v>
      </c>
      <c r="CY101" s="85" t="s">
        <v>179</v>
      </c>
      <c r="CZ101" s="85" t="s">
        <v>1592</v>
      </c>
      <c r="DA101" s="85" t="s">
        <v>179</v>
      </c>
      <c r="DB101" s="85" t="s">
        <v>1593</v>
      </c>
      <c r="DC101" s="85" t="s">
        <v>179</v>
      </c>
      <c r="DD101" s="85" t="s">
        <v>856</v>
      </c>
      <c r="DE101" s="85" t="s">
        <v>179</v>
      </c>
      <c r="DF101" s="85" t="s">
        <v>1594</v>
      </c>
      <c r="DG101" s="85" t="s">
        <v>179</v>
      </c>
      <c r="DH101" s="85" t="s">
        <v>1595</v>
      </c>
      <c r="DI101" s="85" t="s">
        <v>179</v>
      </c>
      <c r="DJ101" s="85" t="s">
        <v>857</v>
      </c>
      <c r="DK101" s="85"/>
      <c r="DL101" s="85"/>
      <c r="DM101" s="85"/>
      <c r="DN101" s="85"/>
      <c r="DO101" s="85"/>
      <c r="DP101" s="85"/>
      <c r="DQ101" s="85"/>
      <c r="DR101" s="85"/>
      <c r="DS101" s="85"/>
      <c r="DT101" s="85"/>
      <c r="DU101" s="85"/>
      <c r="DV101" s="85"/>
      <c r="DW101" s="85"/>
      <c r="DX101" s="85"/>
      <c r="DY101" s="85"/>
      <c r="DZ101" s="85"/>
      <c r="EA101" s="85"/>
      <c r="EB101" s="85"/>
      <c r="EC101" s="85"/>
      <c r="ED101" s="85"/>
      <c r="EE101" s="85"/>
      <c r="EF101" s="85"/>
      <c r="EG101" s="85"/>
      <c r="EH101" s="85"/>
      <c r="EI101" s="85"/>
      <c r="EJ101" s="85"/>
      <c r="EK101" s="85"/>
      <c r="EL101" s="85"/>
      <c r="EM101" s="85"/>
      <c r="EN101" s="85"/>
      <c r="EO101" s="85"/>
      <c r="EP101" s="85"/>
      <c r="EQ101" s="85"/>
      <c r="ER101" s="85"/>
      <c r="ES101" s="85"/>
      <c r="ET101" s="85"/>
      <c r="EU101" s="85"/>
      <c r="EV101" s="85"/>
      <c r="EW101" s="85"/>
      <c r="EX101" s="85"/>
      <c r="EY101" s="85"/>
      <c r="EZ101" s="85"/>
      <c r="FA101" s="85" t="s">
        <v>179</v>
      </c>
      <c r="FB101" s="85"/>
      <c r="FC101" s="85" t="s">
        <v>179</v>
      </c>
      <c r="FD101" s="85" t="s">
        <v>182</v>
      </c>
      <c r="FE101" t="b">
        <v>0</v>
      </c>
    </row>
    <row r="102" spans="1:161" x14ac:dyDescent="0.25">
      <c r="A102" t="s">
        <v>6486</v>
      </c>
      <c r="B102" t="s">
        <v>6139</v>
      </c>
      <c r="C102" s="90" t="s">
        <v>1596</v>
      </c>
      <c r="D102" s="91" t="s">
        <v>206</v>
      </c>
      <c r="G102" s="85" t="s">
        <v>177</v>
      </c>
      <c r="I102" t="s">
        <v>213</v>
      </c>
      <c r="J102" s="85"/>
      <c r="K102" s="85" t="s">
        <v>6608</v>
      </c>
      <c r="L102" s="85"/>
      <c r="M102" s="85" t="s">
        <v>6517</v>
      </c>
      <c r="N102" s="85" t="s">
        <v>1597</v>
      </c>
      <c r="O102" s="85" t="s">
        <v>1598</v>
      </c>
      <c r="P102" s="85"/>
      <c r="Q102" s="85"/>
      <c r="R102" s="85"/>
      <c r="S102" s="85"/>
      <c r="T102" s="85"/>
      <c r="U102" s="97" t="s">
        <v>176</v>
      </c>
      <c r="V102" s="85"/>
      <c r="W102" s="85"/>
      <c r="X102" s="85"/>
      <c r="Z102" s="85"/>
      <c r="AA102" s="85"/>
      <c r="AB102" s="85"/>
      <c r="AC102" s="85"/>
      <c r="AD102" s="85"/>
      <c r="AE102" t="s">
        <v>1497</v>
      </c>
      <c r="AG102" t="s">
        <v>1497</v>
      </c>
      <c r="AI102" t="s">
        <v>1497</v>
      </c>
      <c r="AK102" t="s">
        <v>1497</v>
      </c>
      <c r="AM102" t="s">
        <v>1497</v>
      </c>
      <c r="AN102" s="85"/>
      <c r="AO102" s="85"/>
      <c r="AP102" s="85"/>
      <c r="AQ102" s="85"/>
      <c r="AR102" s="85"/>
      <c r="AS102" s="85"/>
      <c r="AT102" s="85"/>
      <c r="AU102" s="85"/>
      <c r="AV102" s="85"/>
      <c r="AW102" s="85"/>
      <c r="AX102" s="85"/>
      <c r="AY102" s="85"/>
      <c r="AZ102" s="85"/>
      <c r="BA102" s="85"/>
      <c r="BB102" s="85"/>
      <c r="BC102" t="s">
        <v>182</v>
      </c>
      <c r="BD102" s="85"/>
      <c r="BE102" s="85"/>
      <c r="BF102" s="85"/>
      <c r="BG102" s="85"/>
      <c r="BH102" s="85"/>
      <c r="BI102" t="s">
        <v>182</v>
      </c>
      <c r="BJ102" s="85"/>
      <c r="BK102" s="85"/>
      <c r="BL102" s="85"/>
      <c r="BM102" s="85"/>
      <c r="BN102" s="85"/>
      <c r="BO102" s="85"/>
      <c r="BP102" s="85"/>
      <c r="BQ102" s="85"/>
      <c r="BR102" s="85"/>
      <c r="BS102" s="85"/>
      <c r="BT102" s="85"/>
      <c r="BU102" s="85"/>
      <c r="BV102" s="85"/>
      <c r="BW102" s="85"/>
      <c r="BX102" s="85"/>
      <c r="BY102" s="85"/>
      <c r="BZ102" s="85"/>
      <c r="CA102" s="85"/>
      <c r="CB102" s="85"/>
      <c r="CC102" s="85"/>
      <c r="CD102" s="85"/>
      <c r="CE102" s="85"/>
      <c r="CF102" s="85"/>
      <c r="CG102" s="85"/>
      <c r="CH102" s="85"/>
      <c r="CI102" s="85"/>
      <c r="CJ102" s="85"/>
      <c r="CK102" t="s">
        <v>203</v>
      </c>
      <c r="CL102" s="85"/>
      <c r="CM102" s="85"/>
      <c r="CN102" s="85"/>
      <c r="CO102" s="85"/>
      <c r="CP102" s="85"/>
      <c r="CQ102" s="85"/>
      <c r="CR102" s="85"/>
      <c r="CS102" s="85"/>
      <c r="CT102" s="85"/>
      <c r="CU102" s="85"/>
      <c r="CV102" s="85"/>
      <c r="CW102" s="85"/>
      <c r="CX102" s="85"/>
      <c r="CY102" t="s">
        <v>182</v>
      </c>
      <c r="CZ102" s="85"/>
      <c r="DA102" s="85"/>
      <c r="DB102" s="85"/>
      <c r="DC102" s="85"/>
      <c r="DD102" s="85"/>
      <c r="DE102" s="85"/>
      <c r="DF102" s="85"/>
      <c r="DG102" s="85"/>
      <c r="DH102" s="85"/>
      <c r="DI102" t="s">
        <v>182</v>
      </c>
      <c r="DJ102" s="85"/>
      <c r="DK102" s="85"/>
      <c r="DL102" s="85"/>
      <c r="DM102" s="85"/>
      <c r="DN102" s="85"/>
      <c r="DO102" s="85"/>
      <c r="DP102" s="85"/>
      <c r="DQ102" t="s">
        <v>182</v>
      </c>
      <c r="DR102" s="85"/>
      <c r="DS102" s="85"/>
      <c r="DT102" s="85"/>
      <c r="DU102" s="85"/>
      <c r="DV102" s="85"/>
      <c r="DW102" s="85"/>
      <c r="DX102" s="85"/>
      <c r="DY102" s="85"/>
      <c r="DZ102" s="85"/>
      <c r="EA102" s="85"/>
      <c r="EB102" s="85"/>
      <c r="EC102" t="s">
        <v>182</v>
      </c>
      <c r="ED102" s="85"/>
      <c r="EE102" s="85"/>
      <c r="EF102" s="85"/>
      <c r="EG102" s="85"/>
      <c r="EH102" s="85"/>
      <c r="EI102" s="85"/>
      <c r="EJ102" s="85"/>
      <c r="EK102" s="85"/>
      <c r="EL102" s="85"/>
      <c r="EM102" t="s">
        <v>182</v>
      </c>
      <c r="EN102" s="85"/>
      <c r="EO102" s="85"/>
      <c r="EP102" s="85"/>
      <c r="EQ102" s="85"/>
      <c r="ER102" s="85"/>
      <c r="ES102" t="s">
        <v>203</v>
      </c>
      <c r="ET102" s="85"/>
      <c r="EU102" s="85"/>
      <c r="EV102" s="85"/>
      <c r="EW102" s="85"/>
      <c r="EX102" s="85"/>
      <c r="EY102" t="s">
        <v>182</v>
      </c>
      <c r="EZ102" s="85"/>
      <c r="FA102" t="s">
        <v>182</v>
      </c>
      <c r="FB102" s="85"/>
      <c r="FC102" s="85" t="s">
        <v>182</v>
      </c>
      <c r="FD102" s="85"/>
      <c r="FE102" t="b">
        <v>0</v>
      </c>
    </row>
    <row r="103" spans="1:161" x14ac:dyDescent="0.25">
      <c r="A103">
        <v>1989</v>
      </c>
      <c r="B103" t="s">
        <v>6114</v>
      </c>
      <c r="C103" s="90" t="s">
        <v>1600</v>
      </c>
      <c r="D103" s="91" t="s">
        <v>206</v>
      </c>
      <c r="E103">
        <v>0</v>
      </c>
      <c r="F103">
        <v>95</v>
      </c>
      <c r="G103" s="85" t="s">
        <v>187</v>
      </c>
      <c r="H103">
        <v>1</v>
      </c>
      <c r="I103" s="85" t="s">
        <v>213</v>
      </c>
      <c r="J103" s="85" t="s">
        <v>1131</v>
      </c>
      <c r="K103" s="85" t="s">
        <v>1601</v>
      </c>
      <c r="L103" s="85" t="s">
        <v>1600</v>
      </c>
      <c r="M103" s="85" t="s">
        <v>1602</v>
      </c>
      <c r="N103" s="85" t="s">
        <v>1603</v>
      </c>
      <c r="O103" s="85" t="s">
        <v>1135</v>
      </c>
      <c r="P103" s="85" t="s">
        <v>213</v>
      </c>
      <c r="Q103" s="85" t="s">
        <v>206</v>
      </c>
      <c r="R103" s="85" t="s">
        <v>194</v>
      </c>
      <c r="S103" s="85"/>
      <c r="T103" s="85" t="s">
        <v>218</v>
      </c>
      <c r="U103" s="97">
        <v>6</v>
      </c>
      <c r="V103" s="85" t="s">
        <v>181</v>
      </c>
      <c r="W103" s="85" t="s">
        <v>1</v>
      </c>
      <c r="X103" s="85" t="s">
        <v>194</v>
      </c>
      <c r="Y103">
        <v>1</v>
      </c>
      <c r="Z103" s="85" t="s">
        <v>181</v>
      </c>
      <c r="AA103" s="85" t="s">
        <v>1</v>
      </c>
      <c r="AB103" s="85" t="s">
        <v>181</v>
      </c>
      <c r="AC103" s="85" t="s">
        <v>181</v>
      </c>
      <c r="AD103" s="85" t="s">
        <v>181</v>
      </c>
      <c r="AE103" s="85" t="s">
        <v>181</v>
      </c>
      <c r="AF103" s="85" t="s">
        <v>194</v>
      </c>
      <c r="AG103" s="85" t="s">
        <v>181</v>
      </c>
      <c r="AH103" s="85" t="s">
        <v>194</v>
      </c>
      <c r="AI103" s="85" t="s">
        <v>181</v>
      </c>
      <c r="AJ103" s="85" t="s">
        <v>194</v>
      </c>
      <c r="AK103" s="85" t="s">
        <v>181</v>
      </c>
      <c r="AL103" s="85" t="s">
        <v>195</v>
      </c>
      <c r="AM103" s="85" t="s">
        <v>181</v>
      </c>
      <c r="AN103" s="85" t="s">
        <v>195</v>
      </c>
      <c r="AO103" s="85" t="s">
        <v>181</v>
      </c>
      <c r="AP103" s="85" t="s">
        <v>195</v>
      </c>
      <c r="AQ103" s="85" t="s">
        <v>179</v>
      </c>
      <c r="AR103" s="85"/>
      <c r="AS103" s="85" t="s">
        <v>179</v>
      </c>
      <c r="AT103" s="85"/>
      <c r="AU103" s="85" t="s">
        <v>179</v>
      </c>
      <c r="AV103" s="85"/>
      <c r="AW103" s="85" t="s">
        <v>179</v>
      </c>
      <c r="AX103" s="85"/>
      <c r="AY103" s="85" t="s">
        <v>179</v>
      </c>
      <c r="AZ103" s="85"/>
      <c r="BA103" s="85" t="s">
        <v>179</v>
      </c>
      <c r="BB103" s="85"/>
      <c r="BC103" s="85" t="s">
        <v>179</v>
      </c>
      <c r="BD103" s="85" t="s">
        <v>1604</v>
      </c>
      <c r="BE103" s="85" t="s">
        <v>179</v>
      </c>
      <c r="BF103" s="85"/>
      <c r="BG103" s="85" t="s">
        <v>179</v>
      </c>
      <c r="BH103" s="85"/>
      <c r="BI103" s="85" t="s">
        <v>179</v>
      </c>
      <c r="BJ103" s="85" t="s">
        <v>1605</v>
      </c>
      <c r="BK103" s="85" t="s">
        <v>179</v>
      </c>
      <c r="BL103" s="85"/>
      <c r="BM103" s="85" t="s">
        <v>179</v>
      </c>
      <c r="BN103" s="85"/>
      <c r="BO103" s="85" t="s">
        <v>179</v>
      </c>
      <c r="BP103" s="85"/>
      <c r="BQ103" s="85" t="s">
        <v>179</v>
      </c>
      <c r="BR103" s="85"/>
      <c r="BS103" s="85" t="s">
        <v>179</v>
      </c>
      <c r="BT103" s="85"/>
      <c r="BU103" s="85" t="s">
        <v>179</v>
      </c>
      <c r="BV103" s="85"/>
      <c r="BW103" s="85" t="s">
        <v>179</v>
      </c>
      <c r="BX103" s="85"/>
      <c r="BY103" s="85" t="s">
        <v>179</v>
      </c>
      <c r="BZ103" s="85"/>
      <c r="CA103" s="85" t="s">
        <v>179</v>
      </c>
      <c r="CB103" s="85"/>
      <c r="CC103" s="85" t="s">
        <v>179</v>
      </c>
      <c r="CD103" s="85"/>
      <c r="CE103" s="85" t="s">
        <v>181</v>
      </c>
      <c r="CF103" s="85"/>
      <c r="CG103" s="85" t="s">
        <v>181</v>
      </c>
      <c r="CH103" s="85"/>
      <c r="CI103" s="85" t="s">
        <v>181</v>
      </c>
      <c r="CJ103" s="85"/>
      <c r="CK103" s="85" t="s">
        <v>179</v>
      </c>
      <c r="CL103" s="85" t="s">
        <v>1606</v>
      </c>
      <c r="CM103" s="85" t="s">
        <v>179</v>
      </c>
      <c r="CN103" s="85"/>
      <c r="CO103" s="85" t="s">
        <v>179</v>
      </c>
      <c r="CP103" s="85"/>
      <c r="CQ103" s="85" t="s">
        <v>179</v>
      </c>
      <c r="CR103" s="85"/>
      <c r="CS103" s="85" t="s">
        <v>179</v>
      </c>
      <c r="CT103" s="85"/>
      <c r="CU103" s="85" t="s">
        <v>179</v>
      </c>
      <c r="CV103" s="85"/>
      <c r="CW103" s="85" t="s">
        <v>179</v>
      </c>
      <c r="CX103" s="85"/>
      <c r="CY103" s="85" t="s">
        <v>179</v>
      </c>
      <c r="CZ103" s="85" t="s">
        <v>1607</v>
      </c>
      <c r="DA103" s="85" t="s">
        <v>179</v>
      </c>
      <c r="DB103" s="85"/>
      <c r="DC103" s="85" t="s">
        <v>179</v>
      </c>
      <c r="DD103" s="85"/>
      <c r="DE103" s="85" t="s">
        <v>179</v>
      </c>
      <c r="DF103" s="85"/>
      <c r="DG103" s="85" t="s">
        <v>179</v>
      </c>
      <c r="DH103" s="85"/>
      <c r="DI103" s="85" t="s">
        <v>179</v>
      </c>
      <c r="DJ103" s="85" t="s">
        <v>1608</v>
      </c>
      <c r="DK103" s="85" t="s">
        <v>179</v>
      </c>
      <c r="DL103" s="85" t="s">
        <v>195</v>
      </c>
      <c r="DM103" s="85" t="s">
        <v>179</v>
      </c>
      <c r="DN103" s="85" t="s">
        <v>195</v>
      </c>
      <c r="DO103" s="85" t="s">
        <v>179</v>
      </c>
      <c r="DP103" s="85" t="s">
        <v>195</v>
      </c>
      <c r="DQ103" s="85" t="s">
        <v>179</v>
      </c>
      <c r="DR103" s="85" t="s">
        <v>1609</v>
      </c>
      <c r="DS103" s="85" t="s">
        <v>179</v>
      </c>
      <c r="DT103" s="85" t="s">
        <v>195</v>
      </c>
      <c r="DU103" s="85" t="s">
        <v>179</v>
      </c>
      <c r="DV103" s="85" t="s">
        <v>195</v>
      </c>
      <c r="DW103" s="85" t="s">
        <v>179</v>
      </c>
      <c r="DX103" s="85" t="s">
        <v>195</v>
      </c>
      <c r="DY103" s="85" t="s">
        <v>181</v>
      </c>
      <c r="DZ103" s="85" t="s">
        <v>1610</v>
      </c>
      <c r="EA103" s="85" t="s">
        <v>179</v>
      </c>
      <c r="EB103" s="85" t="s">
        <v>195</v>
      </c>
      <c r="EC103" s="85" t="s">
        <v>203</v>
      </c>
      <c r="ED103" s="85" t="s">
        <v>1611</v>
      </c>
      <c r="EE103" s="85" t="s">
        <v>179</v>
      </c>
      <c r="EF103" s="85" t="s">
        <v>195</v>
      </c>
      <c r="EG103" s="85" t="s">
        <v>179</v>
      </c>
      <c r="EH103" s="85" t="s">
        <v>195</v>
      </c>
      <c r="EI103" s="85" t="s">
        <v>179</v>
      </c>
      <c r="EJ103" s="85" t="s">
        <v>195</v>
      </c>
      <c r="EK103" s="85" t="s">
        <v>179</v>
      </c>
      <c r="EL103" s="85" t="s">
        <v>195</v>
      </c>
      <c r="EM103" s="85" t="s">
        <v>179</v>
      </c>
      <c r="EN103" s="85" t="s">
        <v>1612</v>
      </c>
      <c r="EO103" s="85" t="s">
        <v>179</v>
      </c>
      <c r="EP103" s="85" t="s">
        <v>195</v>
      </c>
      <c r="EQ103" s="85" t="s">
        <v>179</v>
      </c>
      <c r="ER103" s="85" t="s">
        <v>195</v>
      </c>
      <c r="ES103" s="85" t="s">
        <v>179</v>
      </c>
      <c r="ET103" s="85" t="s">
        <v>1613</v>
      </c>
      <c r="EU103" s="85" t="s">
        <v>179</v>
      </c>
      <c r="EV103" s="85" t="s">
        <v>195</v>
      </c>
      <c r="EW103" s="85" t="s">
        <v>179</v>
      </c>
      <c r="EX103" s="85" t="s">
        <v>195</v>
      </c>
      <c r="EY103" s="85" t="s">
        <v>179</v>
      </c>
      <c r="EZ103" s="85" t="s">
        <v>1614</v>
      </c>
      <c r="FA103" s="85" t="s">
        <v>181</v>
      </c>
      <c r="FB103" s="85" t="s">
        <v>195</v>
      </c>
      <c r="FC103" s="85" t="s">
        <v>179</v>
      </c>
      <c r="FD103" s="85" t="s">
        <v>182</v>
      </c>
      <c r="FE103" t="b">
        <v>0</v>
      </c>
    </row>
    <row r="104" spans="1:161" x14ac:dyDescent="0.25">
      <c r="A104">
        <v>1990</v>
      </c>
      <c r="B104" t="s">
        <v>6140</v>
      </c>
      <c r="C104" s="90" t="s">
        <v>1615</v>
      </c>
      <c r="D104" s="91" t="s">
        <v>175</v>
      </c>
      <c r="E104">
        <v>0</v>
      </c>
      <c r="F104">
        <v>89</v>
      </c>
      <c r="G104" s="85" t="s">
        <v>187</v>
      </c>
      <c r="H104">
        <v>1</v>
      </c>
      <c r="I104" s="85" t="s">
        <v>213</v>
      </c>
      <c r="J104" s="85" t="s">
        <v>1616</v>
      </c>
      <c r="K104" s="85" t="s">
        <v>1617</v>
      </c>
      <c r="L104" s="85" t="s">
        <v>1615</v>
      </c>
      <c r="M104" s="85" t="s">
        <v>1618</v>
      </c>
      <c r="N104" s="85" t="s">
        <v>1616</v>
      </c>
      <c r="O104" s="85" t="s">
        <v>1619</v>
      </c>
      <c r="P104" s="85" t="s">
        <v>213</v>
      </c>
      <c r="Q104" s="85" t="s">
        <v>272</v>
      </c>
      <c r="R104" s="85" t="s">
        <v>5901</v>
      </c>
      <c r="S104" s="85"/>
      <c r="T104" s="85" t="s">
        <v>833</v>
      </c>
      <c r="U104" s="97">
        <v>12</v>
      </c>
      <c r="V104" s="85" t="s">
        <v>179</v>
      </c>
      <c r="W104" s="85" t="s">
        <v>191</v>
      </c>
      <c r="X104" s="85" t="s">
        <v>5902</v>
      </c>
      <c r="Y104">
        <v>12</v>
      </c>
      <c r="Z104" s="85" t="s">
        <v>181</v>
      </c>
      <c r="AA104" s="85" t="s">
        <v>186</v>
      </c>
      <c r="AB104" s="85" t="s">
        <v>181</v>
      </c>
      <c r="AC104" s="85" t="s">
        <v>179</v>
      </c>
      <c r="AD104" s="85" t="s">
        <v>179</v>
      </c>
      <c r="AE104" s="85" t="s">
        <v>181</v>
      </c>
      <c r="AF104" s="85"/>
      <c r="AG104" s="85" t="s">
        <v>181</v>
      </c>
      <c r="AH104" s="85"/>
      <c r="AI104" s="85" t="s">
        <v>181</v>
      </c>
      <c r="AJ104" s="85"/>
      <c r="AK104" s="85" t="s">
        <v>181</v>
      </c>
      <c r="AL104" s="85"/>
      <c r="AM104" s="85" t="s">
        <v>181</v>
      </c>
      <c r="AN104" s="85"/>
      <c r="AO104" s="85" t="s">
        <v>181</v>
      </c>
      <c r="AP104" s="85"/>
      <c r="AQ104" s="85" t="s">
        <v>179</v>
      </c>
      <c r="AR104" s="85"/>
      <c r="AS104" s="85" t="s">
        <v>179</v>
      </c>
      <c r="AT104" s="85"/>
      <c r="AU104" s="85" t="s">
        <v>179</v>
      </c>
      <c r="AV104" s="85"/>
      <c r="AW104" s="85" t="s">
        <v>179</v>
      </c>
      <c r="AX104" s="85"/>
      <c r="AY104" s="85" t="s">
        <v>179</v>
      </c>
      <c r="AZ104" s="85"/>
      <c r="BA104" s="85" t="s">
        <v>179</v>
      </c>
      <c r="BB104" s="85"/>
      <c r="BC104" s="85" t="s">
        <v>179</v>
      </c>
      <c r="BD104" s="85" t="s">
        <v>5903</v>
      </c>
      <c r="BE104" s="85" t="s">
        <v>179</v>
      </c>
      <c r="BF104" s="85"/>
      <c r="BG104" s="85" t="s">
        <v>179</v>
      </c>
      <c r="BH104" s="85"/>
      <c r="BI104" s="85" t="s">
        <v>179</v>
      </c>
      <c r="BJ104" s="85" t="s">
        <v>5904</v>
      </c>
      <c r="BK104" s="85" t="s">
        <v>179</v>
      </c>
      <c r="BL104" s="85"/>
      <c r="BM104" s="85" t="s">
        <v>179</v>
      </c>
      <c r="BN104" s="85"/>
      <c r="BO104" s="85" t="s">
        <v>179</v>
      </c>
      <c r="BP104" s="85"/>
      <c r="BQ104" s="85" t="s">
        <v>179</v>
      </c>
      <c r="BR104" s="85"/>
      <c r="BS104" s="85" t="s">
        <v>179</v>
      </c>
      <c r="BT104" s="85"/>
      <c r="BU104" s="85" t="s">
        <v>179</v>
      </c>
      <c r="BV104" s="85"/>
      <c r="BW104" s="85" t="s">
        <v>179</v>
      </c>
      <c r="BX104" s="85"/>
      <c r="BY104" s="85" t="s">
        <v>179</v>
      </c>
      <c r="BZ104" s="85"/>
      <c r="CA104" s="85" t="s">
        <v>179</v>
      </c>
      <c r="CB104" s="85"/>
      <c r="CC104" s="85" t="s">
        <v>179</v>
      </c>
      <c r="CD104" s="85"/>
      <c r="CE104" s="85" t="s">
        <v>181</v>
      </c>
      <c r="CF104" s="85"/>
      <c r="CG104" s="85" t="s">
        <v>181</v>
      </c>
      <c r="CH104" s="85"/>
      <c r="CI104" s="85" t="s">
        <v>181</v>
      </c>
      <c r="CJ104" s="85"/>
      <c r="CK104" s="85" t="s">
        <v>179</v>
      </c>
      <c r="CL104" s="85" t="s">
        <v>5905</v>
      </c>
      <c r="CM104" s="85" t="s">
        <v>179</v>
      </c>
      <c r="CN104" s="85"/>
      <c r="CO104" s="85" t="s">
        <v>179</v>
      </c>
      <c r="CP104" s="85"/>
      <c r="CQ104" s="85" t="s">
        <v>179</v>
      </c>
      <c r="CR104" s="85"/>
      <c r="CS104" s="85" t="s">
        <v>179</v>
      </c>
      <c r="CT104" s="85"/>
      <c r="CU104" s="85" t="s">
        <v>179</v>
      </c>
      <c r="CV104" s="85"/>
      <c r="CW104" s="85" t="s">
        <v>179</v>
      </c>
      <c r="CX104" s="85"/>
      <c r="CY104" s="85" t="s">
        <v>179</v>
      </c>
      <c r="CZ104" s="85" t="s">
        <v>5906</v>
      </c>
      <c r="DA104" s="85" t="s">
        <v>179</v>
      </c>
      <c r="DB104" s="85"/>
      <c r="DC104" s="85" t="s">
        <v>179</v>
      </c>
      <c r="DD104" s="85"/>
      <c r="DE104" s="85" t="s">
        <v>179</v>
      </c>
      <c r="DF104" s="85"/>
      <c r="DG104" s="85" t="s">
        <v>179</v>
      </c>
      <c r="DH104" s="85"/>
      <c r="DI104" s="85" t="s">
        <v>179</v>
      </c>
      <c r="DJ104" s="85" t="s">
        <v>5907</v>
      </c>
      <c r="DK104" s="85"/>
      <c r="DL104" s="85"/>
      <c r="DM104" s="85"/>
      <c r="DN104" s="85"/>
      <c r="DO104" s="85"/>
      <c r="DP104" s="85"/>
      <c r="DQ104" s="85"/>
      <c r="DR104" s="85"/>
      <c r="DS104" s="85"/>
      <c r="DT104" s="85"/>
      <c r="DU104" s="85"/>
      <c r="DV104" s="85"/>
      <c r="DW104" s="85"/>
      <c r="DX104" s="85"/>
      <c r="DY104" s="85"/>
      <c r="DZ104" s="85"/>
      <c r="EA104" s="85"/>
      <c r="EB104" s="85"/>
      <c r="EC104" s="85"/>
      <c r="ED104" s="85"/>
      <c r="EE104" s="85"/>
      <c r="EF104" s="85"/>
      <c r="EG104" s="85"/>
      <c r="EH104" s="85"/>
      <c r="EI104" s="85"/>
      <c r="EJ104" s="85"/>
      <c r="EK104" s="85"/>
      <c r="EL104" s="85"/>
      <c r="EM104" s="85"/>
      <c r="EN104" s="85"/>
      <c r="EO104" s="85"/>
      <c r="EP104" s="85"/>
      <c r="EQ104" s="85"/>
      <c r="ER104" s="85"/>
      <c r="ES104" s="85"/>
      <c r="ET104" s="85"/>
      <c r="EU104" s="85"/>
      <c r="EV104" s="85"/>
      <c r="EW104" s="85"/>
      <c r="EX104" s="85"/>
      <c r="EY104" s="85"/>
      <c r="EZ104" s="85"/>
      <c r="FA104" s="85" t="s">
        <v>181</v>
      </c>
      <c r="FB104" s="85"/>
      <c r="FC104" s="85" t="s">
        <v>181</v>
      </c>
      <c r="FD104" s="85" t="s">
        <v>182</v>
      </c>
      <c r="FE104" t="b">
        <v>0</v>
      </c>
    </row>
    <row r="105" spans="1:161" x14ac:dyDescent="0.25">
      <c r="B105" t="s">
        <v>6087</v>
      </c>
      <c r="C105" s="90" t="s">
        <v>6415</v>
      </c>
      <c r="D105" s="91" t="s">
        <v>262</v>
      </c>
      <c r="G105" s="85" t="s">
        <v>6126</v>
      </c>
      <c r="I105" s="85" t="s">
        <v>213</v>
      </c>
      <c r="J105" s="85"/>
      <c r="K105" s="85" t="s">
        <v>6416</v>
      </c>
      <c r="L105" s="85" t="s">
        <v>6417</v>
      </c>
      <c r="M105" s="85" t="s">
        <v>6413</v>
      </c>
      <c r="N105" s="85"/>
      <c r="O105" s="85" t="s">
        <v>6418</v>
      </c>
      <c r="P105" s="85" t="s">
        <v>213</v>
      </c>
      <c r="Q105" s="85"/>
      <c r="R105" s="85"/>
      <c r="S105" s="85"/>
      <c r="T105" s="85"/>
      <c r="V105" s="85"/>
      <c r="W105" s="85"/>
      <c r="X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c r="BT105" s="85"/>
      <c r="BU105" s="85"/>
      <c r="BV105" s="85"/>
      <c r="BW105" s="85"/>
      <c r="BX105" s="85"/>
      <c r="BY105" s="85"/>
      <c r="BZ105" s="85"/>
      <c r="CA105" s="85"/>
      <c r="CB105" s="85"/>
      <c r="CC105" s="85"/>
      <c r="CD105" s="85"/>
      <c r="CE105" s="85"/>
      <c r="CF105" s="85"/>
      <c r="CG105" s="85"/>
      <c r="CH105" s="85"/>
      <c r="CI105" s="85"/>
      <c r="CJ105" s="85"/>
      <c r="CK105" s="85"/>
      <c r="CL105" s="85"/>
      <c r="CM105" s="85"/>
      <c r="CN105" s="85"/>
      <c r="CO105" s="85"/>
      <c r="CP105" s="85"/>
      <c r="CQ105" s="85"/>
      <c r="CR105" s="85"/>
      <c r="CS105" s="85"/>
      <c r="CT105" s="85"/>
      <c r="CU105" s="85"/>
      <c r="CV105" s="85"/>
      <c r="CW105" s="85"/>
      <c r="CX105" s="85"/>
      <c r="CY105" s="85"/>
      <c r="CZ105" s="85"/>
      <c r="DA105" s="85"/>
      <c r="DB105" s="85"/>
      <c r="DC105" s="85"/>
      <c r="DD105" s="85"/>
      <c r="DE105" s="85"/>
      <c r="DF105" s="85"/>
      <c r="DG105" s="85"/>
      <c r="DH105" s="85"/>
      <c r="DI105" s="85"/>
      <c r="DJ105" s="85"/>
      <c r="DK105" s="85"/>
      <c r="DL105" s="85"/>
      <c r="DM105" s="85"/>
      <c r="DN105" s="85"/>
      <c r="DO105" s="85"/>
      <c r="DP105" s="85"/>
      <c r="DQ105" s="85"/>
      <c r="DR105" s="85"/>
      <c r="DS105" s="85"/>
      <c r="DT105" s="85"/>
      <c r="DU105" s="85"/>
      <c r="DV105" s="85"/>
      <c r="DW105" s="85"/>
      <c r="DX105" s="85"/>
      <c r="DY105" s="85"/>
      <c r="DZ105" s="85"/>
      <c r="EA105" s="85"/>
      <c r="EB105" s="85"/>
      <c r="EC105" s="85"/>
      <c r="ED105" s="85"/>
      <c r="EE105" s="85"/>
      <c r="EF105" s="85"/>
      <c r="EG105" s="85"/>
      <c r="EH105" s="85"/>
      <c r="EI105" s="85"/>
      <c r="EJ105" s="85"/>
      <c r="EK105" s="85"/>
      <c r="EL105" s="85"/>
      <c r="EM105" s="85"/>
      <c r="EN105" s="85"/>
      <c r="EO105" s="85"/>
      <c r="EP105" s="85"/>
      <c r="EQ105" s="85"/>
      <c r="ER105" s="85"/>
      <c r="ES105" s="85"/>
      <c r="ET105" s="85"/>
      <c r="EU105" s="85"/>
      <c r="EV105" s="85"/>
      <c r="EW105" s="85"/>
      <c r="EX105" s="85"/>
      <c r="EY105" s="85"/>
      <c r="EZ105" s="85"/>
      <c r="FA105" s="85"/>
      <c r="FB105" s="85"/>
      <c r="FC105" s="85"/>
      <c r="FD105" s="85"/>
    </row>
    <row r="106" spans="1:161" x14ac:dyDescent="0.25">
      <c r="A106">
        <v>10043</v>
      </c>
      <c r="B106" t="s">
        <v>6108</v>
      </c>
      <c r="C106" s="90" t="s">
        <v>1620</v>
      </c>
      <c r="D106" s="91" t="s">
        <v>264</v>
      </c>
      <c r="E106">
        <v>0</v>
      </c>
      <c r="F106">
        <v>90</v>
      </c>
      <c r="G106" s="85" t="s">
        <v>187</v>
      </c>
      <c r="H106">
        <v>1</v>
      </c>
      <c r="I106" s="85" t="s">
        <v>213</v>
      </c>
      <c r="J106" s="85" t="s">
        <v>900</v>
      </c>
      <c r="K106" s="85" t="s">
        <v>1621</v>
      </c>
      <c r="L106" s="85" t="s">
        <v>1620</v>
      </c>
      <c r="M106" s="85" t="s">
        <v>1622</v>
      </c>
      <c r="N106" s="85" t="s">
        <v>900</v>
      </c>
      <c r="O106" s="85" t="s">
        <v>1623</v>
      </c>
      <c r="P106" s="85" t="s">
        <v>213</v>
      </c>
      <c r="Q106" s="85" t="s">
        <v>264</v>
      </c>
      <c r="R106" s="85"/>
      <c r="S106" s="85"/>
      <c r="T106" s="85" t="s">
        <v>797</v>
      </c>
      <c r="U106" s="97">
        <v>60</v>
      </c>
      <c r="V106" s="85" t="s">
        <v>179</v>
      </c>
      <c r="W106" s="85" t="s">
        <v>258</v>
      </c>
      <c r="X106" s="85" t="s">
        <v>1624</v>
      </c>
      <c r="Y106">
        <v>8</v>
      </c>
      <c r="Z106" s="85" t="s">
        <v>181</v>
      </c>
      <c r="AA106" s="85" t="s">
        <v>186</v>
      </c>
      <c r="AB106" s="85" t="s">
        <v>179</v>
      </c>
      <c r="AC106" s="85" t="s">
        <v>179</v>
      </c>
      <c r="AD106" s="85" t="s">
        <v>179</v>
      </c>
      <c r="AE106" s="85" t="s">
        <v>181</v>
      </c>
      <c r="AF106" s="85"/>
      <c r="AG106" s="85" t="s">
        <v>181</v>
      </c>
      <c r="AH106" s="85"/>
      <c r="AI106" s="85" t="s">
        <v>181</v>
      </c>
      <c r="AJ106" s="85"/>
      <c r="AK106" s="85" t="s">
        <v>181</v>
      </c>
      <c r="AL106" s="85"/>
      <c r="AM106" s="85" t="s">
        <v>181</v>
      </c>
      <c r="AN106" s="85"/>
      <c r="AO106" s="85" t="s">
        <v>181</v>
      </c>
      <c r="AP106" s="85"/>
      <c r="AQ106" s="85" t="s">
        <v>179</v>
      </c>
      <c r="AR106" s="85"/>
      <c r="AS106" s="85" t="s">
        <v>179</v>
      </c>
      <c r="AT106" s="85"/>
      <c r="AU106" s="85" t="s">
        <v>179</v>
      </c>
      <c r="AV106" s="85"/>
      <c r="AW106" s="85" t="s">
        <v>179</v>
      </c>
      <c r="AX106" s="85"/>
      <c r="AY106" s="85" t="s">
        <v>179</v>
      </c>
      <c r="AZ106" s="85"/>
      <c r="BA106" s="85" t="s">
        <v>179</v>
      </c>
      <c r="BB106" s="85"/>
      <c r="BC106" s="85" t="s">
        <v>179</v>
      </c>
      <c r="BD106" s="85" t="s">
        <v>1625</v>
      </c>
      <c r="BE106" s="85" t="s">
        <v>179</v>
      </c>
      <c r="BF106" s="85"/>
      <c r="BG106" s="85" t="s">
        <v>179</v>
      </c>
      <c r="BH106" s="85"/>
      <c r="BI106" s="85" t="s">
        <v>179</v>
      </c>
      <c r="BJ106" s="85" t="s">
        <v>1626</v>
      </c>
      <c r="BK106" s="85" t="s">
        <v>179</v>
      </c>
      <c r="BL106" s="85"/>
      <c r="BM106" s="85" t="s">
        <v>179</v>
      </c>
      <c r="BN106" s="85"/>
      <c r="BO106" s="85" t="s">
        <v>179</v>
      </c>
      <c r="BP106" s="85"/>
      <c r="BQ106" s="85" t="s">
        <v>179</v>
      </c>
      <c r="BR106" s="85"/>
      <c r="BS106" s="85" t="s">
        <v>179</v>
      </c>
      <c r="BT106" s="85"/>
      <c r="BU106" s="85" t="s">
        <v>179</v>
      </c>
      <c r="BV106" s="85"/>
      <c r="BW106" s="85" t="s">
        <v>179</v>
      </c>
      <c r="BX106" s="85"/>
      <c r="BY106" s="85" t="s">
        <v>179</v>
      </c>
      <c r="BZ106" s="85"/>
      <c r="CA106" s="85" t="s">
        <v>179</v>
      </c>
      <c r="CB106" s="85"/>
      <c r="CC106" s="85" t="s">
        <v>179</v>
      </c>
      <c r="CD106" s="85"/>
      <c r="CE106" s="85" t="s">
        <v>181</v>
      </c>
      <c r="CF106" s="85"/>
      <c r="CG106" s="85" t="s">
        <v>181</v>
      </c>
      <c r="CH106" s="85"/>
      <c r="CI106" s="85" t="s">
        <v>199</v>
      </c>
      <c r="CJ106" s="85"/>
      <c r="CK106" s="85" t="s">
        <v>179</v>
      </c>
      <c r="CL106" s="85" t="s">
        <v>1627</v>
      </c>
      <c r="CM106" s="85" t="s">
        <v>179</v>
      </c>
      <c r="CN106" s="85"/>
      <c r="CO106" s="85" t="s">
        <v>179</v>
      </c>
      <c r="CP106" s="85"/>
      <c r="CQ106" s="85" t="s">
        <v>179</v>
      </c>
      <c r="CR106" s="85"/>
      <c r="CS106" s="85" t="s">
        <v>179</v>
      </c>
      <c r="CT106" s="85"/>
      <c r="CU106" s="85" t="s">
        <v>179</v>
      </c>
      <c r="CV106" s="85"/>
      <c r="CW106" s="85" t="s">
        <v>179</v>
      </c>
      <c r="CX106" s="85"/>
      <c r="CY106" s="85" t="s">
        <v>179</v>
      </c>
      <c r="CZ106" s="85" t="s">
        <v>1628</v>
      </c>
      <c r="DA106" s="85" t="s">
        <v>179</v>
      </c>
      <c r="DB106" s="85"/>
      <c r="DC106" s="85" t="s">
        <v>179</v>
      </c>
      <c r="DD106" s="85"/>
      <c r="DE106" s="85" t="s">
        <v>179</v>
      </c>
      <c r="DF106" s="85"/>
      <c r="DG106" s="85" t="s">
        <v>179</v>
      </c>
      <c r="DH106" s="85"/>
      <c r="DI106" s="85" t="s">
        <v>179</v>
      </c>
      <c r="DJ106" s="85" t="s">
        <v>1629</v>
      </c>
      <c r="DK106" s="85"/>
      <c r="DL106" s="85"/>
      <c r="DM106" s="85"/>
      <c r="DN106" s="85"/>
      <c r="DO106" s="85"/>
      <c r="DP106" s="85"/>
      <c r="DQ106" s="85"/>
      <c r="DR106" s="85"/>
      <c r="DS106" s="85"/>
      <c r="DT106" s="85"/>
      <c r="DU106" s="85"/>
      <c r="DV106" s="85"/>
      <c r="DW106" s="85"/>
      <c r="DX106" s="85"/>
      <c r="DY106" s="85"/>
      <c r="DZ106" s="85"/>
      <c r="EA106" s="85"/>
      <c r="EB106" s="85"/>
      <c r="EC106" s="85"/>
      <c r="ED106" s="85"/>
      <c r="EE106" s="85"/>
      <c r="EF106" s="85"/>
      <c r="EG106" s="85"/>
      <c r="EH106" s="85"/>
      <c r="EI106" s="85"/>
      <c r="EJ106" s="85"/>
      <c r="EK106" s="85"/>
      <c r="EL106" s="85"/>
      <c r="EM106" s="85"/>
      <c r="EN106" s="85"/>
      <c r="EO106" s="85"/>
      <c r="EP106" s="85"/>
      <c r="EQ106" s="85"/>
      <c r="ER106" s="85"/>
      <c r="ES106" s="85"/>
      <c r="ET106" s="85"/>
      <c r="EU106" s="85"/>
      <c r="EV106" s="85"/>
      <c r="EW106" s="85"/>
      <c r="EX106" s="85"/>
      <c r="EY106" s="85"/>
      <c r="EZ106" s="85"/>
      <c r="FA106" s="85" t="s">
        <v>181</v>
      </c>
      <c r="FB106" s="85"/>
      <c r="FC106" s="85" t="s">
        <v>181</v>
      </c>
      <c r="FD106" s="85" t="s">
        <v>182</v>
      </c>
      <c r="FE106" t="b">
        <v>0</v>
      </c>
    </row>
    <row r="107" spans="1:161" x14ac:dyDescent="0.25">
      <c r="A107">
        <v>1992</v>
      </c>
      <c r="B107" t="s">
        <v>6093</v>
      </c>
      <c r="C107" s="90" t="s">
        <v>1630</v>
      </c>
      <c r="D107" s="91" t="s">
        <v>257</v>
      </c>
      <c r="E107">
        <v>0</v>
      </c>
      <c r="F107">
        <v>89</v>
      </c>
      <c r="G107" s="85" t="s">
        <v>177</v>
      </c>
      <c r="H107">
        <v>1</v>
      </c>
      <c r="I107" s="85" t="s">
        <v>213</v>
      </c>
      <c r="J107" s="85" t="s">
        <v>591</v>
      </c>
      <c r="K107" s="85" t="s">
        <v>1631</v>
      </c>
      <c r="L107" s="85" t="s">
        <v>1630</v>
      </c>
      <c r="M107" s="85" t="s">
        <v>1632</v>
      </c>
      <c r="N107" s="85" t="s">
        <v>591</v>
      </c>
      <c r="O107" s="85" t="s">
        <v>594</v>
      </c>
      <c r="P107" s="85" t="s">
        <v>213</v>
      </c>
      <c r="Q107" s="85" t="s">
        <v>257</v>
      </c>
      <c r="R107" s="85"/>
      <c r="S107" s="85"/>
      <c r="T107" s="85" t="s">
        <v>538</v>
      </c>
      <c r="U107" s="97">
        <v>69</v>
      </c>
      <c r="V107" s="85" t="s">
        <v>179</v>
      </c>
      <c r="W107" s="85" t="s">
        <v>258</v>
      </c>
      <c r="X107" s="85" t="s">
        <v>5908</v>
      </c>
      <c r="Y107">
        <v>40</v>
      </c>
      <c r="Z107" s="85" t="s">
        <v>181</v>
      </c>
      <c r="AA107" s="85" t="s">
        <v>186</v>
      </c>
      <c r="AB107" s="85" t="s">
        <v>180</v>
      </c>
      <c r="AC107" s="85" t="s">
        <v>179</v>
      </c>
      <c r="AD107" s="85" t="s">
        <v>181</v>
      </c>
      <c r="AE107" s="85" t="s">
        <v>181</v>
      </c>
      <c r="AF107" s="85"/>
      <c r="AG107" s="85" t="s">
        <v>181</v>
      </c>
      <c r="AH107" s="85"/>
      <c r="AI107" s="85" t="s">
        <v>181</v>
      </c>
      <c r="AJ107" s="85"/>
      <c r="AK107" s="85" t="s">
        <v>181</v>
      </c>
      <c r="AL107" s="85"/>
      <c r="AM107" s="85" t="s">
        <v>181</v>
      </c>
      <c r="AN107" s="85"/>
      <c r="AO107" s="85" t="s">
        <v>181</v>
      </c>
      <c r="AP107" s="85"/>
      <c r="AQ107" s="85" t="s">
        <v>179</v>
      </c>
      <c r="AR107" s="85"/>
      <c r="AS107" s="85" t="s">
        <v>179</v>
      </c>
      <c r="AT107" s="85"/>
      <c r="AU107" s="85" t="s">
        <v>179</v>
      </c>
      <c r="AV107" s="85"/>
      <c r="AW107" s="85" t="s">
        <v>179</v>
      </c>
      <c r="AX107" s="85"/>
      <c r="AY107" s="85" t="s">
        <v>179</v>
      </c>
      <c r="AZ107" s="85"/>
      <c r="BA107" s="85" t="s">
        <v>179</v>
      </c>
      <c r="BB107" s="85"/>
      <c r="BC107" s="85" t="s">
        <v>179</v>
      </c>
      <c r="BD107" s="85" t="s">
        <v>1633</v>
      </c>
      <c r="BE107" s="85" t="s">
        <v>179</v>
      </c>
      <c r="BF107" s="85"/>
      <c r="BG107" s="85" t="s">
        <v>265</v>
      </c>
      <c r="BH107" s="85"/>
      <c r="BI107" s="85" t="s">
        <v>179</v>
      </c>
      <c r="BJ107" s="85" t="s">
        <v>1634</v>
      </c>
      <c r="BK107" s="85" t="s">
        <v>179</v>
      </c>
      <c r="BL107" s="85" t="s">
        <v>1635</v>
      </c>
      <c r="BM107" s="85" t="s">
        <v>179</v>
      </c>
      <c r="BN107" s="85" t="s">
        <v>1636</v>
      </c>
      <c r="BO107" s="85" t="s">
        <v>179</v>
      </c>
      <c r="BP107" s="85" t="s">
        <v>1637</v>
      </c>
      <c r="BQ107" s="85" t="s">
        <v>179</v>
      </c>
      <c r="BR107" s="85" t="s">
        <v>1638</v>
      </c>
      <c r="BS107" s="85" t="s">
        <v>179</v>
      </c>
      <c r="BT107" s="85"/>
      <c r="BU107" s="85" t="s">
        <v>179</v>
      </c>
      <c r="BV107" s="85"/>
      <c r="BW107" s="85" t="s">
        <v>179</v>
      </c>
      <c r="BX107" s="85"/>
      <c r="BY107" s="85" t="s">
        <v>179</v>
      </c>
      <c r="BZ107" s="85"/>
      <c r="CA107" s="85" t="s">
        <v>179</v>
      </c>
      <c r="CB107" s="85"/>
      <c r="CC107" s="85" t="s">
        <v>179</v>
      </c>
      <c r="CD107" s="85"/>
      <c r="CE107" s="85" t="s">
        <v>181</v>
      </c>
      <c r="CF107" s="85"/>
      <c r="CG107" s="85" t="s">
        <v>181</v>
      </c>
      <c r="CH107" s="85"/>
      <c r="CI107" s="85" t="s">
        <v>181</v>
      </c>
      <c r="CJ107" s="85"/>
      <c r="CK107" s="85" t="s">
        <v>179</v>
      </c>
      <c r="CL107" s="85" t="s">
        <v>1639</v>
      </c>
      <c r="CM107" s="85" t="s">
        <v>179</v>
      </c>
      <c r="CN107" s="85"/>
      <c r="CO107" s="85" t="s">
        <v>227</v>
      </c>
      <c r="CP107" s="85"/>
      <c r="CQ107" s="85" t="s">
        <v>179</v>
      </c>
      <c r="CR107" s="85"/>
      <c r="CS107" s="85" t="s">
        <v>179</v>
      </c>
      <c r="CT107" s="85"/>
      <c r="CU107" s="85" t="s">
        <v>179</v>
      </c>
      <c r="CV107" s="85"/>
      <c r="CW107" s="85" t="s">
        <v>179</v>
      </c>
      <c r="CX107" s="85"/>
      <c r="CY107" s="85" t="s">
        <v>179</v>
      </c>
      <c r="CZ107" s="85" t="s">
        <v>1640</v>
      </c>
      <c r="DA107" s="85" t="s">
        <v>227</v>
      </c>
      <c r="DB107" s="85"/>
      <c r="DC107" s="85" t="s">
        <v>179</v>
      </c>
      <c r="DD107" s="85"/>
      <c r="DE107" s="85" t="s">
        <v>179</v>
      </c>
      <c r="DF107" s="85"/>
      <c r="DG107" s="85" t="s">
        <v>181</v>
      </c>
      <c r="DH107" s="85"/>
      <c r="DI107" s="85" t="s">
        <v>179</v>
      </c>
      <c r="DJ107" s="85" t="s">
        <v>1641</v>
      </c>
      <c r="DK107" s="85"/>
      <c r="DL107" s="85"/>
      <c r="DM107" s="85"/>
      <c r="DN107" s="85"/>
      <c r="DO107" s="85"/>
      <c r="DP107" s="85"/>
      <c r="DQ107" s="85"/>
      <c r="DR107" s="85"/>
      <c r="DS107" s="85"/>
      <c r="DT107" s="85"/>
      <c r="DU107" s="85"/>
      <c r="DV107" s="85"/>
      <c r="DW107" s="85"/>
      <c r="DX107" s="85"/>
      <c r="DY107" s="85"/>
      <c r="DZ107" s="85"/>
      <c r="EA107" s="85"/>
      <c r="EB107" s="85"/>
      <c r="EC107" s="85"/>
      <c r="ED107" s="85"/>
      <c r="EE107" s="85"/>
      <c r="EF107" s="85"/>
      <c r="EG107" s="85"/>
      <c r="EH107" s="85"/>
      <c r="EI107" s="85"/>
      <c r="EJ107" s="85"/>
      <c r="EK107" s="85"/>
      <c r="EL107" s="85"/>
      <c r="EM107" s="85"/>
      <c r="EN107" s="85"/>
      <c r="EO107" s="85"/>
      <c r="EP107" s="85"/>
      <c r="EQ107" s="85"/>
      <c r="ER107" s="85"/>
      <c r="ES107" s="85"/>
      <c r="ET107" s="85"/>
      <c r="EU107" s="85"/>
      <c r="EV107" s="85"/>
      <c r="EW107" s="85"/>
      <c r="EX107" s="85"/>
      <c r="EY107" s="85"/>
      <c r="EZ107" s="85"/>
      <c r="FA107" s="85" t="s">
        <v>179</v>
      </c>
      <c r="FB107" s="85"/>
      <c r="FC107" s="85" t="s">
        <v>179</v>
      </c>
      <c r="FD107" s="85" t="s">
        <v>182</v>
      </c>
      <c r="FE107" t="b">
        <v>0</v>
      </c>
    </row>
    <row r="108" spans="1:161" x14ac:dyDescent="0.25">
      <c r="A108">
        <v>1994</v>
      </c>
      <c r="B108" t="s">
        <v>6141</v>
      </c>
      <c r="C108" s="90" t="s">
        <v>1642</v>
      </c>
      <c r="D108" s="91" t="s">
        <v>175</v>
      </c>
      <c r="E108">
        <v>0</v>
      </c>
      <c r="F108">
        <v>90</v>
      </c>
      <c r="G108" s="85" t="s">
        <v>187</v>
      </c>
      <c r="H108">
        <v>1</v>
      </c>
      <c r="I108" s="85" t="s">
        <v>213</v>
      </c>
      <c r="J108" s="85" t="s">
        <v>1643</v>
      </c>
      <c r="K108" s="85" t="s">
        <v>1644</v>
      </c>
      <c r="L108" s="85" t="s">
        <v>1642</v>
      </c>
      <c r="M108" s="85" t="s">
        <v>1645</v>
      </c>
      <c r="N108" s="85" t="s">
        <v>1643</v>
      </c>
      <c r="O108" s="85" t="s">
        <v>1646</v>
      </c>
      <c r="P108" s="85" t="s">
        <v>213</v>
      </c>
      <c r="Q108" s="85" t="s">
        <v>272</v>
      </c>
      <c r="R108" s="85" t="s">
        <v>424</v>
      </c>
      <c r="S108" s="85"/>
      <c r="T108" s="85" t="s">
        <v>297</v>
      </c>
      <c r="U108" s="97">
        <v>11</v>
      </c>
      <c r="V108" s="85" t="s">
        <v>179</v>
      </c>
      <c r="W108" s="85" t="s">
        <v>186</v>
      </c>
      <c r="X108" s="85" t="s">
        <v>1647</v>
      </c>
      <c r="Y108">
        <v>3</v>
      </c>
      <c r="Z108" s="85" t="s">
        <v>179</v>
      </c>
      <c r="AA108" s="85" t="s">
        <v>186</v>
      </c>
      <c r="AB108" s="85" t="s">
        <v>179</v>
      </c>
      <c r="AC108" s="85" t="s">
        <v>179</v>
      </c>
      <c r="AD108" s="85" t="s">
        <v>181</v>
      </c>
      <c r="AE108" s="85" t="s">
        <v>181</v>
      </c>
      <c r="AF108" s="85"/>
      <c r="AG108" s="85" t="s">
        <v>181</v>
      </c>
      <c r="AH108" s="85"/>
      <c r="AI108" s="85" t="s">
        <v>181</v>
      </c>
      <c r="AJ108" s="85"/>
      <c r="AK108" s="85" t="s">
        <v>181</v>
      </c>
      <c r="AL108" s="85"/>
      <c r="AM108" s="85" t="s">
        <v>181</v>
      </c>
      <c r="AN108" s="85"/>
      <c r="AO108" s="85" t="s">
        <v>181</v>
      </c>
      <c r="AP108" s="85"/>
      <c r="AQ108" s="85" t="s">
        <v>179</v>
      </c>
      <c r="AR108" s="85"/>
      <c r="AS108" s="85" t="s">
        <v>179</v>
      </c>
      <c r="AT108" s="85"/>
      <c r="AU108" s="85" t="s">
        <v>179</v>
      </c>
      <c r="AV108" s="85"/>
      <c r="AW108" s="85" t="s">
        <v>179</v>
      </c>
      <c r="AX108" s="85"/>
      <c r="AY108" s="85" t="s">
        <v>179</v>
      </c>
      <c r="AZ108" s="85"/>
      <c r="BA108" s="85" t="s">
        <v>179</v>
      </c>
      <c r="BB108" s="85"/>
      <c r="BC108" s="85" t="s">
        <v>179</v>
      </c>
      <c r="BD108" s="85" t="s">
        <v>1648</v>
      </c>
      <c r="BE108" s="85" t="s">
        <v>179</v>
      </c>
      <c r="BF108" s="85"/>
      <c r="BG108" s="85" t="s">
        <v>179</v>
      </c>
      <c r="BH108" s="85"/>
      <c r="BI108" s="85" t="s">
        <v>179</v>
      </c>
      <c r="BJ108" s="85" t="s">
        <v>1649</v>
      </c>
      <c r="BK108" s="85" t="s">
        <v>179</v>
      </c>
      <c r="BL108" s="85"/>
      <c r="BM108" s="85" t="s">
        <v>179</v>
      </c>
      <c r="BN108" s="85"/>
      <c r="BO108" s="85" t="s">
        <v>179</v>
      </c>
      <c r="BP108" s="85"/>
      <c r="BQ108" s="85" t="s">
        <v>179</v>
      </c>
      <c r="BR108" s="85"/>
      <c r="BS108" s="85" t="s">
        <v>179</v>
      </c>
      <c r="BT108" s="85"/>
      <c r="BU108" s="85" t="s">
        <v>179</v>
      </c>
      <c r="BV108" s="85"/>
      <c r="BW108" s="85" t="s">
        <v>179</v>
      </c>
      <c r="BX108" s="85"/>
      <c r="BY108" s="85" t="s">
        <v>179</v>
      </c>
      <c r="BZ108" s="85"/>
      <c r="CA108" s="85" t="s">
        <v>179</v>
      </c>
      <c r="CB108" s="85"/>
      <c r="CC108" s="85" t="s">
        <v>179</v>
      </c>
      <c r="CD108" s="85"/>
      <c r="CE108" s="85" t="s">
        <v>181</v>
      </c>
      <c r="CF108" s="85"/>
      <c r="CG108" s="85" t="s">
        <v>181</v>
      </c>
      <c r="CH108" s="85"/>
      <c r="CI108" s="85" t="s">
        <v>181</v>
      </c>
      <c r="CJ108" s="85"/>
      <c r="CK108" s="85" t="s">
        <v>179</v>
      </c>
      <c r="CL108" s="85" t="s">
        <v>1650</v>
      </c>
      <c r="CM108" s="85" t="s">
        <v>179</v>
      </c>
      <c r="CN108" s="85"/>
      <c r="CO108" s="85" t="s">
        <v>179</v>
      </c>
      <c r="CP108" s="85"/>
      <c r="CQ108" s="85" t="s">
        <v>179</v>
      </c>
      <c r="CR108" s="85"/>
      <c r="CS108" s="85" t="s">
        <v>179</v>
      </c>
      <c r="CT108" s="85"/>
      <c r="CU108" s="85" t="s">
        <v>179</v>
      </c>
      <c r="CV108" s="85"/>
      <c r="CW108" s="85" t="s">
        <v>179</v>
      </c>
      <c r="CX108" s="85"/>
      <c r="CY108" s="85" t="s">
        <v>179</v>
      </c>
      <c r="CZ108" s="85" t="s">
        <v>1651</v>
      </c>
      <c r="DA108" s="85" t="s">
        <v>179</v>
      </c>
      <c r="DB108" s="85"/>
      <c r="DC108" s="85" t="s">
        <v>179</v>
      </c>
      <c r="DD108" s="85"/>
      <c r="DE108" s="85" t="s">
        <v>179</v>
      </c>
      <c r="DF108" s="85"/>
      <c r="DG108" s="85" t="s">
        <v>209</v>
      </c>
      <c r="DH108" s="85"/>
      <c r="DI108" s="85" t="s">
        <v>179</v>
      </c>
      <c r="DJ108" s="85" t="s">
        <v>1652</v>
      </c>
      <c r="DK108" s="85"/>
      <c r="DL108" s="85"/>
      <c r="DM108" s="85"/>
      <c r="DN108" s="85"/>
      <c r="DO108" s="85"/>
      <c r="DP108" s="85"/>
      <c r="DQ108" s="85"/>
      <c r="DR108" s="85"/>
      <c r="DS108" s="85"/>
      <c r="DT108" s="85"/>
      <c r="DU108" s="85"/>
      <c r="DV108" s="85"/>
      <c r="DW108" s="85"/>
      <c r="DX108" s="85"/>
      <c r="DY108" s="85"/>
      <c r="DZ108" s="85"/>
      <c r="EA108" s="85"/>
      <c r="EB108" s="85"/>
      <c r="EC108" s="85"/>
      <c r="ED108" s="85"/>
      <c r="EE108" s="85"/>
      <c r="EF108" s="85"/>
      <c r="EG108" s="85"/>
      <c r="EH108" s="85"/>
      <c r="EI108" s="85"/>
      <c r="EJ108" s="85"/>
      <c r="EK108" s="85"/>
      <c r="EL108" s="85"/>
      <c r="EM108" s="85"/>
      <c r="EN108" s="85"/>
      <c r="EO108" s="85"/>
      <c r="EP108" s="85"/>
      <c r="EQ108" s="85"/>
      <c r="ER108" s="85"/>
      <c r="ES108" s="85"/>
      <c r="ET108" s="85"/>
      <c r="EU108" s="85"/>
      <c r="EV108" s="85"/>
      <c r="EW108" s="85"/>
      <c r="EX108" s="85"/>
      <c r="EY108" s="85"/>
      <c r="EZ108" s="85"/>
      <c r="FA108" s="85" t="s">
        <v>181</v>
      </c>
      <c r="FB108" s="85"/>
      <c r="FC108" s="85" t="s">
        <v>179</v>
      </c>
      <c r="FD108" s="85" t="s">
        <v>182</v>
      </c>
      <c r="FE108" t="b">
        <v>0</v>
      </c>
    </row>
    <row r="109" spans="1:161" x14ac:dyDescent="0.25">
      <c r="A109">
        <v>1995</v>
      </c>
      <c r="B109" t="s">
        <v>6142</v>
      </c>
      <c r="C109" s="90" t="s">
        <v>1653</v>
      </c>
      <c r="D109" s="91" t="s">
        <v>206</v>
      </c>
      <c r="E109">
        <v>0</v>
      </c>
      <c r="F109">
        <v>95</v>
      </c>
      <c r="G109" s="85" t="s">
        <v>187</v>
      </c>
      <c r="H109">
        <v>1</v>
      </c>
      <c r="I109" s="85" t="s">
        <v>213</v>
      </c>
      <c r="J109" s="85" t="s">
        <v>1654</v>
      </c>
      <c r="K109" s="85" t="s">
        <v>1655</v>
      </c>
      <c r="L109" s="85" t="s">
        <v>1653</v>
      </c>
      <c r="M109" s="85" t="s">
        <v>1656</v>
      </c>
      <c r="N109" s="85" t="s">
        <v>1654</v>
      </c>
      <c r="O109" s="85" t="s">
        <v>1657</v>
      </c>
      <c r="P109" s="85" t="s">
        <v>213</v>
      </c>
      <c r="Q109" s="85" t="s">
        <v>206</v>
      </c>
      <c r="R109" s="85"/>
      <c r="S109" s="85"/>
      <c r="T109" s="85" t="s">
        <v>1658</v>
      </c>
      <c r="U109" s="97">
        <v>3</v>
      </c>
      <c r="V109" s="85" t="s">
        <v>179</v>
      </c>
      <c r="W109" s="85" t="s">
        <v>191</v>
      </c>
      <c r="X109" s="85" t="s">
        <v>1659</v>
      </c>
      <c r="Y109">
        <v>2</v>
      </c>
      <c r="Z109" s="85" t="s">
        <v>179</v>
      </c>
      <c r="AA109" s="85" t="s">
        <v>1</v>
      </c>
      <c r="AB109" s="85" t="s">
        <v>180</v>
      </c>
      <c r="AC109" s="85" t="s">
        <v>179</v>
      </c>
      <c r="AD109" s="85" t="s">
        <v>179</v>
      </c>
      <c r="AE109" s="85" t="s">
        <v>181</v>
      </c>
      <c r="AF109" s="85"/>
      <c r="AG109" s="85" t="s">
        <v>181</v>
      </c>
      <c r="AH109" s="85" t="s">
        <v>1660</v>
      </c>
      <c r="AI109" s="85" t="s">
        <v>181</v>
      </c>
      <c r="AJ109" s="85"/>
      <c r="AK109" s="85" t="s">
        <v>181</v>
      </c>
      <c r="AL109" s="85"/>
      <c r="AM109" s="85" t="s">
        <v>181</v>
      </c>
      <c r="AN109" s="85"/>
      <c r="AO109" s="85" t="s">
        <v>181</v>
      </c>
      <c r="AP109" s="85"/>
      <c r="AQ109" s="85" t="s">
        <v>265</v>
      </c>
      <c r="AR109" s="85" t="s">
        <v>1661</v>
      </c>
      <c r="AS109" s="85" t="s">
        <v>179</v>
      </c>
      <c r="AT109" s="85" t="s">
        <v>1662</v>
      </c>
      <c r="AU109" s="85" t="s">
        <v>179</v>
      </c>
      <c r="AV109" s="85" t="s">
        <v>1663</v>
      </c>
      <c r="AW109" s="85" t="s">
        <v>179</v>
      </c>
      <c r="AX109" s="85" t="s">
        <v>1664</v>
      </c>
      <c r="AY109" s="85" t="s">
        <v>179</v>
      </c>
      <c r="AZ109" s="85" t="s">
        <v>1665</v>
      </c>
      <c r="BA109" s="85" t="s">
        <v>179</v>
      </c>
      <c r="BB109" s="85"/>
      <c r="BC109" s="85" t="s">
        <v>203</v>
      </c>
      <c r="BD109" s="85" t="s">
        <v>1666</v>
      </c>
      <c r="BE109" s="85" t="s">
        <v>181</v>
      </c>
      <c r="BF109" s="85" t="s">
        <v>1667</v>
      </c>
      <c r="BG109" s="85" t="s">
        <v>179</v>
      </c>
      <c r="BH109" s="85" t="s">
        <v>1668</v>
      </c>
      <c r="BI109" s="85" t="s">
        <v>179</v>
      </c>
      <c r="BJ109" s="85" t="s">
        <v>1669</v>
      </c>
      <c r="BK109" s="85" t="s">
        <v>179</v>
      </c>
      <c r="BL109" s="85" t="s">
        <v>1670</v>
      </c>
      <c r="BM109" s="85" t="s">
        <v>179</v>
      </c>
      <c r="BN109" s="85" t="s">
        <v>1671</v>
      </c>
      <c r="BO109" s="85" t="s">
        <v>179</v>
      </c>
      <c r="BP109" s="85" t="s">
        <v>1672</v>
      </c>
      <c r="BQ109" s="85" t="s">
        <v>179</v>
      </c>
      <c r="BR109" s="85" t="s">
        <v>1673</v>
      </c>
      <c r="BS109" s="85" t="s">
        <v>179</v>
      </c>
      <c r="BT109" s="85"/>
      <c r="BU109" s="85" t="s">
        <v>179</v>
      </c>
      <c r="BV109" s="85"/>
      <c r="BW109" s="85" t="s">
        <v>179</v>
      </c>
      <c r="BX109" s="85" t="s">
        <v>1674</v>
      </c>
      <c r="BY109" s="85" t="s">
        <v>179</v>
      </c>
      <c r="BZ109" s="85" t="s">
        <v>1675</v>
      </c>
      <c r="CA109" s="85" t="s">
        <v>179</v>
      </c>
      <c r="CB109" s="85" t="s">
        <v>1676</v>
      </c>
      <c r="CC109" s="85" t="s">
        <v>179</v>
      </c>
      <c r="CD109" s="85" t="s">
        <v>1677</v>
      </c>
      <c r="CE109" s="85" t="s">
        <v>179</v>
      </c>
      <c r="CF109" s="85" t="s">
        <v>1678</v>
      </c>
      <c r="CG109" s="85" t="s">
        <v>181</v>
      </c>
      <c r="CH109" s="85"/>
      <c r="CI109" s="85" t="s">
        <v>181</v>
      </c>
      <c r="CJ109" s="85"/>
      <c r="CK109" s="85" t="s">
        <v>179</v>
      </c>
      <c r="CL109" s="85" t="s">
        <v>1679</v>
      </c>
      <c r="CM109" s="85" t="s">
        <v>179</v>
      </c>
      <c r="CN109" s="85"/>
      <c r="CO109" s="85" t="s">
        <v>179</v>
      </c>
      <c r="CP109" s="85" t="s">
        <v>1680</v>
      </c>
      <c r="CQ109" s="85" t="s">
        <v>179</v>
      </c>
      <c r="CR109" s="85"/>
      <c r="CS109" s="85" t="s">
        <v>179</v>
      </c>
      <c r="CT109" s="85" t="s">
        <v>1681</v>
      </c>
      <c r="CU109" s="85" t="s">
        <v>179</v>
      </c>
      <c r="CV109" s="85" t="s">
        <v>1682</v>
      </c>
      <c r="CW109" s="85" t="s">
        <v>179</v>
      </c>
      <c r="CX109" s="85" t="s">
        <v>1683</v>
      </c>
      <c r="CY109" s="85" t="s">
        <v>179</v>
      </c>
      <c r="CZ109" s="85" t="s">
        <v>1684</v>
      </c>
      <c r="DA109" s="85" t="s">
        <v>227</v>
      </c>
      <c r="DB109" s="85" t="s">
        <v>1685</v>
      </c>
      <c r="DC109" s="85" t="s">
        <v>179</v>
      </c>
      <c r="DD109" s="85" t="s">
        <v>1686</v>
      </c>
      <c r="DE109" s="85" t="s">
        <v>179</v>
      </c>
      <c r="DF109" s="85"/>
      <c r="DG109" s="85" t="s">
        <v>209</v>
      </c>
      <c r="DH109" s="85"/>
      <c r="DI109" s="85" t="s">
        <v>179</v>
      </c>
      <c r="DJ109" s="85" t="s">
        <v>1687</v>
      </c>
      <c r="DK109" s="85" t="s">
        <v>179</v>
      </c>
      <c r="DL109" s="85"/>
      <c r="DM109" s="85" t="s">
        <v>179</v>
      </c>
      <c r="DN109" s="85" t="s">
        <v>1688</v>
      </c>
      <c r="DO109" s="85" t="s">
        <v>179</v>
      </c>
      <c r="DP109" s="85"/>
      <c r="DQ109" s="85" t="s">
        <v>179</v>
      </c>
      <c r="DR109" s="85" t="s">
        <v>1689</v>
      </c>
      <c r="DS109" s="85" t="s">
        <v>179</v>
      </c>
      <c r="DT109" s="85"/>
      <c r="DU109" s="85" t="s">
        <v>179</v>
      </c>
      <c r="DV109" s="85" t="s">
        <v>1690</v>
      </c>
      <c r="DW109" s="85" t="s">
        <v>179</v>
      </c>
      <c r="DX109" s="85"/>
      <c r="DY109" s="85" t="s">
        <v>179</v>
      </c>
      <c r="DZ109" s="85" t="s">
        <v>1691</v>
      </c>
      <c r="EA109" s="85" t="s">
        <v>179</v>
      </c>
      <c r="EB109" s="85"/>
      <c r="EC109" s="85" t="s">
        <v>179</v>
      </c>
      <c r="ED109" s="85" t="s">
        <v>1692</v>
      </c>
      <c r="EE109" s="85" t="s">
        <v>179</v>
      </c>
      <c r="EF109" s="85"/>
      <c r="EG109" s="85" t="s">
        <v>227</v>
      </c>
      <c r="EH109" s="85" t="s">
        <v>1693</v>
      </c>
      <c r="EI109" s="85" t="s">
        <v>179</v>
      </c>
      <c r="EJ109" s="85"/>
      <c r="EK109" s="85" t="s">
        <v>227</v>
      </c>
      <c r="EL109" s="85" t="s">
        <v>1694</v>
      </c>
      <c r="EM109" s="85" t="s">
        <v>179</v>
      </c>
      <c r="EN109" s="85" t="s">
        <v>1695</v>
      </c>
      <c r="EO109" s="85" t="s">
        <v>181</v>
      </c>
      <c r="EP109" s="85" t="s">
        <v>1696</v>
      </c>
      <c r="EQ109" s="85" t="s">
        <v>179</v>
      </c>
      <c r="ER109" s="85" t="s">
        <v>1697</v>
      </c>
      <c r="ES109" s="85" t="s">
        <v>203</v>
      </c>
      <c r="ET109" s="85" t="s">
        <v>1698</v>
      </c>
      <c r="EU109" s="85" t="s">
        <v>179</v>
      </c>
      <c r="EV109" s="85"/>
      <c r="EW109" s="85" t="s">
        <v>179</v>
      </c>
      <c r="EX109" s="85"/>
      <c r="EY109" s="85" t="s">
        <v>179</v>
      </c>
      <c r="EZ109" s="85" t="s">
        <v>1699</v>
      </c>
      <c r="FA109" s="85" t="s">
        <v>179</v>
      </c>
      <c r="FB109" s="85"/>
      <c r="FC109" s="85" t="s">
        <v>179</v>
      </c>
      <c r="FD109" s="85" t="s">
        <v>182</v>
      </c>
      <c r="FE109" t="b">
        <v>0</v>
      </c>
    </row>
    <row r="110" spans="1:161" x14ac:dyDescent="0.25">
      <c r="A110">
        <v>1996</v>
      </c>
      <c r="B110" t="s">
        <v>6104</v>
      </c>
      <c r="C110" s="90" t="s">
        <v>1700</v>
      </c>
      <c r="D110" s="91" t="s">
        <v>355</v>
      </c>
      <c r="E110">
        <v>0</v>
      </c>
      <c r="F110">
        <v>90</v>
      </c>
      <c r="G110" s="85" t="s">
        <v>187</v>
      </c>
      <c r="H110">
        <v>1</v>
      </c>
      <c r="I110" s="85" t="s">
        <v>213</v>
      </c>
      <c r="J110" s="85" t="s">
        <v>1382</v>
      </c>
      <c r="K110" s="85" t="s">
        <v>1701</v>
      </c>
      <c r="L110" s="85" t="s">
        <v>1700</v>
      </c>
      <c r="M110" s="85" t="s">
        <v>1384</v>
      </c>
      <c r="N110" s="85" t="s">
        <v>1385</v>
      </c>
      <c r="O110" s="85" t="s">
        <v>1386</v>
      </c>
      <c r="P110" s="85" t="s">
        <v>213</v>
      </c>
      <c r="Q110" s="85" t="s">
        <v>310</v>
      </c>
      <c r="R110" s="85"/>
      <c r="S110" s="85"/>
      <c r="T110" s="85" t="s">
        <v>218</v>
      </c>
      <c r="U110" s="97">
        <v>10</v>
      </c>
      <c r="V110" s="85" t="s">
        <v>179</v>
      </c>
      <c r="W110" s="85" t="s">
        <v>186</v>
      </c>
      <c r="X110" s="85" t="s">
        <v>1387</v>
      </c>
      <c r="Y110">
        <v>10</v>
      </c>
      <c r="Z110" s="85" t="s">
        <v>179</v>
      </c>
      <c r="AA110" s="85" t="s">
        <v>186</v>
      </c>
      <c r="AB110" s="85" t="s">
        <v>181</v>
      </c>
      <c r="AC110" s="85" t="s">
        <v>179</v>
      </c>
      <c r="AD110" s="85" t="s">
        <v>179</v>
      </c>
      <c r="AE110" s="85" t="s">
        <v>181</v>
      </c>
      <c r="AF110" s="85"/>
      <c r="AG110" s="85" t="s">
        <v>181</v>
      </c>
      <c r="AH110" s="85"/>
      <c r="AI110" s="85" t="s">
        <v>181</v>
      </c>
      <c r="AJ110" s="85"/>
      <c r="AK110" s="85" t="s">
        <v>181</v>
      </c>
      <c r="AL110" s="85"/>
      <c r="AM110" s="85" t="s">
        <v>181</v>
      </c>
      <c r="AN110" s="85"/>
      <c r="AO110" s="85" t="s">
        <v>181</v>
      </c>
      <c r="AP110" s="85"/>
      <c r="AQ110" s="85" t="s">
        <v>179</v>
      </c>
      <c r="AR110" s="85"/>
      <c r="AS110" s="85" t="s">
        <v>179</v>
      </c>
      <c r="AT110" s="85"/>
      <c r="AU110" s="85" t="s">
        <v>179</v>
      </c>
      <c r="AV110" s="85"/>
      <c r="AW110" s="85" t="s">
        <v>179</v>
      </c>
      <c r="AX110" s="85"/>
      <c r="AY110" s="85" t="s">
        <v>179</v>
      </c>
      <c r="AZ110" s="85"/>
      <c r="BA110" s="85" t="s">
        <v>179</v>
      </c>
      <c r="BB110" s="85"/>
      <c r="BC110" s="85" t="s">
        <v>179</v>
      </c>
      <c r="BD110" s="85" t="s">
        <v>1388</v>
      </c>
      <c r="BE110" s="85" t="s">
        <v>179</v>
      </c>
      <c r="BF110" s="85"/>
      <c r="BG110" s="85" t="s">
        <v>179</v>
      </c>
      <c r="BH110" s="85"/>
      <c r="BI110" s="85" t="s">
        <v>179</v>
      </c>
      <c r="BJ110" s="85" t="s">
        <v>1389</v>
      </c>
      <c r="BK110" s="85" t="s">
        <v>179</v>
      </c>
      <c r="BL110" s="85"/>
      <c r="BM110" s="85" t="s">
        <v>179</v>
      </c>
      <c r="BN110" s="85"/>
      <c r="BO110" s="85" t="s">
        <v>179</v>
      </c>
      <c r="BP110" s="85"/>
      <c r="BQ110" s="85" t="s">
        <v>179</v>
      </c>
      <c r="BR110" s="85"/>
      <c r="BS110" s="85" t="s">
        <v>179</v>
      </c>
      <c r="BT110" s="85"/>
      <c r="BU110" s="85" t="s">
        <v>179</v>
      </c>
      <c r="BV110" s="85"/>
      <c r="BW110" s="85" t="s">
        <v>179</v>
      </c>
      <c r="BX110" s="85"/>
      <c r="BY110" s="85" t="s">
        <v>179</v>
      </c>
      <c r="BZ110" s="85"/>
      <c r="CA110" s="85" t="s">
        <v>179</v>
      </c>
      <c r="CB110" s="85"/>
      <c r="CC110" s="85" t="s">
        <v>179</v>
      </c>
      <c r="CD110" s="85"/>
      <c r="CE110" s="85" t="s">
        <v>181</v>
      </c>
      <c r="CF110" s="85"/>
      <c r="CG110" s="85" t="s">
        <v>181</v>
      </c>
      <c r="CH110" s="85"/>
      <c r="CI110" s="85" t="s">
        <v>181</v>
      </c>
      <c r="CJ110" s="85"/>
      <c r="CK110" s="85" t="s">
        <v>179</v>
      </c>
      <c r="CL110" s="85" t="s">
        <v>1390</v>
      </c>
      <c r="CM110" s="85" t="s">
        <v>179</v>
      </c>
      <c r="CN110" s="85"/>
      <c r="CO110" s="85" t="s">
        <v>179</v>
      </c>
      <c r="CP110" s="85"/>
      <c r="CQ110" s="85" t="s">
        <v>179</v>
      </c>
      <c r="CR110" s="85"/>
      <c r="CS110" s="85" t="s">
        <v>179</v>
      </c>
      <c r="CT110" s="85"/>
      <c r="CU110" s="85" t="s">
        <v>179</v>
      </c>
      <c r="CV110" s="85"/>
      <c r="CW110" s="85" t="s">
        <v>179</v>
      </c>
      <c r="CX110" s="85"/>
      <c r="CY110" s="85" t="s">
        <v>179</v>
      </c>
      <c r="CZ110" s="85" t="s">
        <v>1391</v>
      </c>
      <c r="DA110" s="85" t="s">
        <v>179</v>
      </c>
      <c r="DB110" s="85"/>
      <c r="DC110" s="85" t="s">
        <v>179</v>
      </c>
      <c r="DD110" s="85"/>
      <c r="DE110" s="85" t="s">
        <v>179</v>
      </c>
      <c r="DF110" s="85"/>
      <c r="DG110" s="85" t="s">
        <v>179</v>
      </c>
      <c r="DH110" s="85"/>
      <c r="DI110" s="85" t="s">
        <v>179</v>
      </c>
      <c r="DJ110" s="85" t="s">
        <v>1392</v>
      </c>
      <c r="DK110" s="85"/>
      <c r="DL110" s="85"/>
      <c r="DM110" s="85"/>
      <c r="DN110" s="85"/>
      <c r="DO110" s="85"/>
      <c r="DP110" s="85"/>
      <c r="DQ110" s="85"/>
      <c r="DR110" s="85"/>
      <c r="DS110" s="85"/>
      <c r="DT110" s="85"/>
      <c r="DU110" s="85"/>
      <c r="DV110" s="85"/>
      <c r="DW110" s="85"/>
      <c r="DX110" s="85"/>
      <c r="DY110" s="85"/>
      <c r="DZ110" s="85"/>
      <c r="EA110" s="85"/>
      <c r="EB110" s="85"/>
      <c r="EC110" s="85"/>
      <c r="ED110" s="85"/>
      <c r="EE110" s="85"/>
      <c r="EF110" s="85"/>
      <c r="EG110" s="85"/>
      <c r="EH110" s="85"/>
      <c r="EI110" s="85"/>
      <c r="EJ110" s="85"/>
      <c r="EK110" s="85"/>
      <c r="EL110" s="85"/>
      <c r="EM110" s="85"/>
      <c r="EN110" s="85"/>
      <c r="EO110" s="85"/>
      <c r="EP110" s="85"/>
      <c r="EQ110" s="85"/>
      <c r="ER110" s="85"/>
      <c r="ES110" s="85"/>
      <c r="ET110" s="85"/>
      <c r="EU110" s="85"/>
      <c r="EV110" s="85"/>
      <c r="EW110" s="85"/>
      <c r="EX110" s="85"/>
      <c r="EY110" s="85"/>
      <c r="EZ110" s="85"/>
      <c r="FA110" s="85" t="s">
        <v>181</v>
      </c>
      <c r="FB110" s="85"/>
      <c r="FC110" s="85" t="s">
        <v>179</v>
      </c>
      <c r="FD110" s="85" t="s">
        <v>182</v>
      </c>
      <c r="FE110" t="b">
        <v>0</v>
      </c>
    </row>
    <row r="111" spans="1:161" x14ac:dyDescent="0.25">
      <c r="A111">
        <v>12846</v>
      </c>
      <c r="B111" t="s">
        <v>6144</v>
      </c>
      <c r="C111" s="90" t="s">
        <v>1703</v>
      </c>
      <c r="D111" s="91" t="s">
        <v>355</v>
      </c>
      <c r="E111">
        <v>0</v>
      </c>
      <c r="F111">
        <v>87</v>
      </c>
      <c r="G111" s="85" t="s">
        <v>187</v>
      </c>
      <c r="H111">
        <v>1</v>
      </c>
      <c r="I111" s="85" t="s">
        <v>213</v>
      </c>
      <c r="J111" s="85" t="s">
        <v>1704</v>
      </c>
      <c r="K111" s="85" t="s">
        <v>1705</v>
      </c>
      <c r="L111" s="85" t="s">
        <v>1703</v>
      </c>
      <c r="M111" s="85" t="s">
        <v>1706</v>
      </c>
      <c r="N111" s="85" t="s">
        <v>1704</v>
      </c>
      <c r="O111" s="85" t="s">
        <v>1707</v>
      </c>
      <c r="P111" s="85" t="s">
        <v>213</v>
      </c>
      <c r="Q111" s="85" t="s">
        <v>355</v>
      </c>
      <c r="R111" s="85"/>
      <c r="S111" s="85"/>
      <c r="T111" s="85" t="s">
        <v>218</v>
      </c>
      <c r="U111" s="97">
        <v>8</v>
      </c>
      <c r="V111" s="85" t="s">
        <v>181</v>
      </c>
      <c r="W111" s="85"/>
      <c r="X111" s="85" t="s">
        <v>251</v>
      </c>
      <c r="Y111">
        <v>0</v>
      </c>
      <c r="Z111" s="85" t="s">
        <v>181</v>
      </c>
      <c r="AA111" s="85"/>
      <c r="AB111" s="85" t="s">
        <v>181</v>
      </c>
      <c r="AC111" s="85" t="s">
        <v>181</v>
      </c>
      <c r="AD111" s="85" t="s">
        <v>179</v>
      </c>
      <c r="AE111" s="85" t="s">
        <v>181</v>
      </c>
      <c r="AF111" s="85"/>
      <c r="AG111" s="85" t="s">
        <v>181</v>
      </c>
      <c r="AH111" s="85" t="s">
        <v>251</v>
      </c>
      <c r="AI111" s="85" t="s">
        <v>181</v>
      </c>
      <c r="AJ111" s="85" t="s">
        <v>251</v>
      </c>
      <c r="AK111" s="85" t="s">
        <v>181</v>
      </c>
      <c r="AL111" s="85" t="s">
        <v>260</v>
      </c>
      <c r="AM111" s="85" t="s">
        <v>181</v>
      </c>
      <c r="AN111" s="85" t="s">
        <v>260</v>
      </c>
      <c r="AO111" s="85" t="s">
        <v>181</v>
      </c>
      <c r="AP111" s="85" t="s">
        <v>260</v>
      </c>
      <c r="AQ111" s="85" t="s">
        <v>179</v>
      </c>
      <c r="AR111" s="85"/>
      <c r="AS111" s="85" t="s">
        <v>179</v>
      </c>
      <c r="AT111" s="85"/>
      <c r="AU111" s="85" t="s">
        <v>181</v>
      </c>
      <c r="AV111" s="85" t="s">
        <v>1708</v>
      </c>
      <c r="AW111" s="85" t="s">
        <v>179</v>
      </c>
      <c r="AX111" s="85"/>
      <c r="AY111" s="85" t="s">
        <v>179</v>
      </c>
      <c r="AZ111" s="85"/>
      <c r="BA111" s="85" t="s">
        <v>179</v>
      </c>
      <c r="BB111" s="85"/>
      <c r="BC111" s="85" t="s">
        <v>179</v>
      </c>
      <c r="BD111" s="85" t="s">
        <v>1709</v>
      </c>
      <c r="BE111" s="85" t="s">
        <v>179</v>
      </c>
      <c r="BF111" s="85"/>
      <c r="BG111" s="85" t="s">
        <v>179</v>
      </c>
      <c r="BH111" s="85"/>
      <c r="BI111" s="85" t="s">
        <v>179</v>
      </c>
      <c r="BJ111" s="85" t="s">
        <v>1710</v>
      </c>
      <c r="BK111" s="85" t="s">
        <v>179</v>
      </c>
      <c r="BL111" s="85"/>
      <c r="BM111" s="85" t="s">
        <v>179</v>
      </c>
      <c r="BN111" s="85"/>
      <c r="BO111" s="85" t="s">
        <v>179</v>
      </c>
      <c r="BP111" s="85"/>
      <c r="BQ111" s="85" t="s">
        <v>179</v>
      </c>
      <c r="BR111" s="85"/>
      <c r="BS111" s="85" t="s">
        <v>179</v>
      </c>
      <c r="BT111" s="85" t="s">
        <v>1711</v>
      </c>
      <c r="BU111" s="85" t="s">
        <v>179</v>
      </c>
      <c r="BV111" s="85" t="s">
        <v>1712</v>
      </c>
      <c r="BW111" s="85" t="s">
        <v>181</v>
      </c>
      <c r="BX111" s="85" t="s">
        <v>260</v>
      </c>
      <c r="BY111" s="85" t="s">
        <v>179</v>
      </c>
      <c r="BZ111" s="85"/>
      <c r="CA111" s="85" t="s">
        <v>179</v>
      </c>
      <c r="CB111" s="85" t="s">
        <v>1713</v>
      </c>
      <c r="CC111" s="85" t="s">
        <v>181</v>
      </c>
      <c r="CD111" s="85" t="s">
        <v>260</v>
      </c>
      <c r="CE111" s="85" t="s">
        <v>181</v>
      </c>
      <c r="CF111" s="85" t="s">
        <v>260</v>
      </c>
      <c r="CG111" s="85" t="s">
        <v>181</v>
      </c>
      <c r="CH111" s="85" t="s">
        <v>260</v>
      </c>
      <c r="CI111" s="85" t="s">
        <v>181</v>
      </c>
      <c r="CJ111" s="85" t="s">
        <v>260</v>
      </c>
      <c r="CK111" s="85" t="s">
        <v>179</v>
      </c>
      <c r="CL111" s="85" t="s">
        <v>1709</v>
      </c>
      <c r="CM111" s="85" t="s">
        <v>179</v>
      </c>
      <c r="CN111" s="85" t="s">
        <v>1714</v>
      </c>
      <c r="CO111" s="85" t="s">
        <v>227</v>
      </c>
      <c r="CP111" s="85" t="s">
        <v>1714</v>
      </c>
      <c r="CQ111" s="85" t="s">
        <v>179</v>
      </c>
      <c r="CR111" s="85"/>
      <c r="CS111" s="85" t="s">
        <v>179</v>
      </c>
      <c r="CT111" s="85"/>
      <c r="CU111" s="85" t="s">
        <v>179</v>
      </c>
      <c r="CV111" s="85"/>
      <c r="CW111" s="85" t="s">
        <v>181</v>
      </c>
      <c r="CX111" s="85" t="s">
        <v>1715</v>
      </c>
      <c r="CY111" s="85" t="s">
        <v>179</v>
      </c>
      <c r="CZ111" s="85" t="s">
        <v>1715</v>
      </c>
      <c r="DA111" s="85" t="s">
        <v>179</v>
      </c>
      <c r="DB111" s="85"/>
      <c r="DC111" s="85" t="s">
        <v>179</v>
      </c>
      <c r="DD111" s="85"/>
      <c r="DE111" s="85" t="s">
        <v>179</v>
      </c>
      <c r="DF111" s="85"/>
      <c r="DG111" s="85" t="s">
        <v>209</v>
      </c>
      <c r="DH111" s="85"/>
      <c r="DI111" s="85" t="s">
        <v>179</v>
      </c>
      <c r="DJ111" s="85" t="s">
        <v>1715</v>
      </c>
      <c r="DK111" s="85"/>
      <c r="DL111" s="85"/>
      <c r="DM111" s="85"/>
      <c r="DN111" s="85"/>
      <c r="DO111" s="85"/>
      <c r="DP111" s="85"/>
      <c r="DQ111" s="85"/>
      <c r="DR111" s="85"/>
      <c r="DS111" s="85"/>
      <c r="DT111" s="85"/>
      <c r="DU111" s="85"/>
      <c r="DV111" s="85"/>
      <c r="DW111" s="85"/>
      <c r="DX111" s="85"/>
      <c r="DY111" s="85"/>
      <c r="DZ111" s="85"/>
      <c r="EA111" s="85"/>
      <c r="EB111" s="85"/>
      <c r="EC111" s="85"/>
      <c r="ED111" s="85"/>
      <c r="EE111" s="85"/>
      <c r="EF111" s="85"/>
      <c r="EG111" s="85"/>
      <c r="EH111" s="85"/>
      <c r="EI111" s="85"/>
      <c r="EJ111" s="85"/>
      <c r="EK111" s="85"/>
      <c r="EL111" s="85"/>
      <c r="EM111" s="85"/>
      <c r="EN111" s="85"/>
      <c r="EO111" s="85"/>
      <c r="EP111" s="85"/>
      <c r="EQ111" s="85"/>
      <c r="ER111" s="85"/>
      <c r="ES111" s="85"/>
      <c r="ET111" s="85"/>
      <c r="EU111" s="85"/>
      <c r="EV111" s="85"/>
      <c r="EW111" s="85"/>
      <c r="EX111" s="85"/>
      <c r="EY111" s="85"/>
      <c r="EZ111" s="85"/>
      <c r="FA111" s="85" t="s">
        <v>179</v>
      </c>
      <c r="FB111" s="85" t="s">
        <v>1716</v>
      </c>
      <c r="FC111" s="85" t="s">
        <v>181</v>
      </c>
      <c r="FD111" s="85" t="s">
        <v>182</v>
      </c>
      <c r="FE111" t="b">
        <v>0</v>
      </c>
    </row>
    <row r="112" spans="1:161" x14ac:dyDescent="0.25">
      <c r="A112">
        <v>12840</v>
      </c>
      <c r="B112" t="s">
        <v>6144</v>
      </c>
      <c r="C112" s="90" t="s">
        <v>1717</v>
      </c>
      <c r="D112" s="91" t="s">
        <v>355</v>
      </c>
      <c r="E112">
        <v>0</v>
      </c>
      <c r="F112">
        <v>89</v>
      </c>
      <c r="G112" s="85" t="s">
        <v>187</v>
      </c>
      <c r="H112">
        <v>1</v>
      </c>
      <c r="I112" s="85" t="s">
        <v>213</v>
      </c>
      <c r="J112" s="85" t="s">
        <v>1704</v>
      </c>
      <c r="K112" s="85" t="s">
        <v>1705</v>
      </c>
      <c r="L112" s="85" t="s">
        <v>1717</v>
      </c>
      <c r="M112" s="85" t="s">
        <v>1718</v>
      </c>
      <c r="N112" s="85" t="s">
        <v>1704</v>
      </c>
      <c r="O112" s="85" t="s">
        <v>1707</v>
      </c>
      <c r="P112" s="85" t="s">
        <v>213</v>
      </c>
      <c r="Q112" s="85" t="s">
        <v>1719</v>
      </c>
      <c r="R112" s="85" t="s">
        <v>1720</v>
      </c>
      <c r="S112" s="85" t="s">
        <v>189</v>
      </c>
      <c r="T112" s="85" t="s">
        <v>218</v>
      </c>
      <c r="U112" s="97">
        <v>8</v>
      </c>
      <c r="V112" s="85" t="s">
        <v>181</v>
      </c>
      <c r="W112" s="85"/>
      <c r="X112" s="85" t="s">
        <v>251</v>
      </c>
      <c r="Y112">
        <v>0</v>
      </c>
      <c r="Z112" s="85" t="s">
        <v>181</v>
      </c>
      <c r="AA112" s="85"/>
      <c r="AB112" s="85" t="s">
        <v>181</v>
      </c>
      <c r="AC112" s="85" t="s">
        <v>181</v>
      </c>
      <c r="AD112" s="85" t="s">
        <v>179</v>
      </c>
      <c r="AE112" s="85" t="s">
        <v>181</v>
      </c>
      <c r="AF112" s="85" t="s">
        <v>251</v>
      </c>
      <c r="AG112" s="85" t="s">
        <v>181</v>
      </c>
      <c r="AH112" s="85" t="s">
        <v>251</v>
      </c>
      <c r="AI112" s="85" t="s">
        <v>181</v>
      </c>
      <c r="AJ112" s="85" t="s">
        <v>251</v>
      </c>
      <c r="AK112" s="85" t="s">
        <v>181</v>
      </c>
      <c r="AL112" s="85" t="s">
        <v>260</v>
      </c>
      <c r="AM112" s="85" t="s">
        <v>181</v>
      </c>
      <c r="AN112" s="85" t="s">
        <v>260</v>
      </c>
      <c r="AO112" s="85" t="s">
        <v>181</v>
      </c>
      <c r="AP112" s="85" t="s">
        <v>260</v>
      </c>
      <c r="AQ112" s="85" t="s">
        <v>179</v>
      </c>
      <c r="AR112" s="85"/>
      <c r="AS112" s="85" t="s">
        <v>179</v>
      </c>
      <c r="AT112" s="85"/>
      <c r="AU112" s="85" t="s">
        <v>181</v>
      </c>
      <c r="AV112" s="85" t="s">
        <v>1708</v>
      </c>
      <c r="AW112" s="85" t="s">
        <v>179</v>
      </c>
      <c r="AX112" s="85" t="s">
        <v>260</v>
      </c>
      <c r="AY112" s="85" t="s">
        <v>179</v>
      </c>
      <c r="AZ112" s="85"/>
      <c r="BA112" s="85" t="s">
        <v>179</v>
      </c>
      <c r="BB112" s="85"/>
      <c r="BC112" s="85" t="s">
        <v>179</v>
      </c>
      <c r="BD112" s="85" t="s">
        <v>1721</v>
      </c>
      <c r="BE112" s="85" t="s">
        <v>179</v>
      </c>
      <c r="BF112" s="85"/>
      <c r="BG112" s="85" t="s">
        <v>179</v>
      </c>
      <c r="BH112" s="85"/>
      <c r="BI112" s="85" t="s">
        <v>179</v>
      </c>
      <c r="BJ112" s="85" t="s">
        <v>1722</v>
      </c>
      <c r="BK112" s="85" t="s">
        <v>179</v>
      </c>
      <c r="BL112" s="85"/>
      <c r="BM112" s="85" t="s">
        <v>179</v>
      </c>
      <c r="BN112" s="85"/>
      <c r="BO112" s="85" t="s">
        <v>179</v>
      </c>
      <c r="BP112" s="85"/>
      <c r="BQ112" s="85" t="s">
        <v>179</v>
      </c>
      <c r="BR112" s="85"/>
      <c r="BS112" s="85" t="s">
        <v>179</v>
      </c>
      <c r="BT112" s="85" t="s">
        <v>1723</v>
      </c>
      <c r="BU112" s="85" t="s">
        <v>179</v>
      </c>
      <c r="BV112" s="85" t="s">
        <v>1724</v>
      </c>
      <c r="BW112" s="85" t="s">
        <v>181</v>
      </c>
      <c r="BX112" s="85" t="s">
        <v>260</v>
      </c>
      <c r="BY112" s="85" t="s">
        <v>179</v>
      </c>
      <c r="BZ112" s="85" t="s">
        <v>260</v>
      </c>
      <c r="CA112" s="85" t="s">
        <v>181</v>
      </c>
      <c r="CB112" s="85" t="s">
        <v>1725</v>
      </c>
      <c r="CC112" s="85" t="s">
        <v>181</v>
      </c>
      <c r="CD112" s="85" t="s">
        <v>260</v>
      </c>
      <c r="CE112" s="85" t="s">
        <v>181</v>
      </c>
      <c r="CF112" s="85" t="s">
        <v>260</v>
      </c>
      <c r="CG112" s="85" t="s">
        <v>181</v>
      </c>
      <c r="CH112" s="85" t="s">
        <v>260</v>
      </c>
      <c r="CI112" s="85" t="s">
        <v>181</v>
      </c>
      <c r="CJ112" s="85" t="s">
        <v>260</v>
      </c>
      <c r="CK112" s="85" t="s">
        <v>179</v>
      </c>
      <c r="CL112" s="85" t="s">
        <v>1722</v>
      </c>
      <c r="CM112" s="85" t="s">
        <v>179</v>
      </c>
      <c r="CN112" s="85" t="s">
        <v>1726</v>
      </c>
      <c r="CO112" s="85" t="s">
        <v>227</v>
      </c>
      <c r="CP112" s="85" t="s">
        <v>1726</v>
      </c>
      <c r="CQ112" s="85" t="s">
        <v>179</v>
      </c>
      <c r="CR112" s="85"/>
      <c r="CS112" s="85" t="s">
        <v>179</v>
      </c>
      <c r="CT112" s="85"/>
      <c r="CU112" s="85" t="s">
        <v>179</v>
      </c>
      <c r="CV112" s="85"/>
      <c r="CW112" s="85" t="s">
        <v>181</v>
      </c>
      <c r="CX112" s="85" t="s">
        <v>1727</v>
      </c>
      <c r="CY112" s="85" t="s">
        <v>179</v>
      </c>
      <c r="CZ112" s="85" t="s">
        <v>1722</v>
      </c>
      <c r="DA112" s="85" t="s">
        <v>179</v>
      </c>
      <c r="DB112" s="85"/>
      <c r="DC112" s="85" t="s">
        <v>179</v>
      </c>
      <c r="DD112" s="85"/>
      <c r="DE112" s="85" t="s">
        <v>179</v>
      </c>
      <c r="DF112" s="85"/>
      <c r="DG112" s="85" t="s">
        <v>209</v>
      </c>
      <c r="DH112" s="85"/>
      <c r="DI112" s="85" t="s">
        <v>179</v>
      </c>
      <c r="DJ112" s="85" t="s">
        <v>1722</v>
      </c>
      <c r="DK112" s="85"/>
      <c r="DL112" s="85"/>
      <c r="DM112" s="85"/>
      <c r="DN112" s="85"/>
      <c r="DO112" s="85"/>
      <c r="DP112" s="85"/>
      <c r="DQ112" s="85"/>
      <c r="DR112" s="85"/>
      <c r="DS112" s="85"/>
      <c r="DT112" s="85"/>
      <c r="DU112" s="85"/>
      <c r="DV112" s="85"/>
      <c r="DW112" s="85"/>
      <c r="DX112" s="85"/>
      <c r="DY112" s="85"/>
      <c r="DZ112" s="85"/>
      <c r="EA112" s="85"/>
      <c r="EB112" s="85"/>
      <c r="EC112" s="85"/>
      <c r="ED112" s="85"/>
      <c r="EE112" s="85"/>
      <c r="EF112" s="85"/>
      <c r="EG112" s="85"/>
      <c r="EH112" s="85"/>
      <c r="EI112" s="85"/>
      <c r="EJ112" s="85"/>
      <c r="EK112" s="85"/>
      <c r="EL112" s="85"/>
      <c r="EM112" s="85"/>
      <c r="EN112" s="85"/>
      <c r="EO112" s="85"/>
      <c r="EP112" s="85"/>
      <c r="EQ112" s="85"/>
      <c r="ER112" s="85"/>
      <c r="ES112" s="85"/>
      <c r="ET112" s="85"/>
      <c r="EU112" s="85"/>
      <c r="EV112" s="85"/>
      <c r="EW112" s="85"/>
      <c r="EX112" s="85"/>
      <c r="EY112" s="85"/>
      <c r="EZ112" s="85"/>
      <c r="FA112" s="85" t="s">
        <v>179</v>
      </c>
      <c r="FB112" s="85" t="s">
        <v>1728</v>
      </c>
      <c r="FC112" s="85" t="s">
        <v>181</v>
      </c>
      <c r="FD112" s="85" t="s">
        <v>182</v>
      </c>
      <c r="FE112" t="b">
        <v>0</v>
      </c>
    </row>
    <row r="113" spans="1:161" x14ac:dyDescent="0.25">
      <c r="B113" t="s">
        <v>6087</v>
      </c>
      <c r="C113" s="90" t="s">
        <v>6411</v>
      </c>
      <c r="D113" s="91" t="s">
        <v>206</v>
      </c>
      <c r="G113" s="85" t="s">
        <v>6126</v>
      </c>
      <c r="I113" s="85" t="s">
        <v>213</v>
      </c>
      <c r="J113" s="85"/>
      <c r="K113" s="85" t="s">
        <v>6412</v>
      </c>
      <c r="L113" s="85"/>
      <c r="M113" s="85" t="s">
        <v>6413</v>
      </c>
      <c r="N113" s="85"/>
      <c r="O113" s="85" t="s">
        <v>6414</v>
      </c>
      <c r="P113" s="85" t="s">
        <v>213</v>
      </c>
      <c r="Q113" s="85"/>
      <c r="R113" s="85"/>
      <c r="S113" s="85"/>
      <c r="T113" s="85"/>
      <c r="V113" s="85"/>
      <c r="W113" s="85"/>
      <c r="X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c r="BD113" s="85"/>
      <c r="BE113" s="85"/>
      <c r="BF113" s="85"/>
      <c r="BG113" s="85"/>
      <c r="BH113" s="85"/>
      <c r="BI113" s="85"/>
      <c r="BJ113" s="85"/>
      <c r="BK113" s="85"/>
      <c r="BL113" s="85"/>
      <c r="BM113" s="85"/>
      <c r="BN113" s="85"/>
      <c r="BO113" s="85"/>
      <c r="BP113" s="85"/>
      <c r="BQ113" s="85"/>
      <c r="BR113" s="85"/>
      <c r="BS113" s="85"/>
      <c r="BT113" s="85"/>
      <c r="BU113" s="85"/>
      <c r="BV113" s="85"/>
      <c r="BW113" s="85"/>
      <c r="BX113" s="85"/>
      <c r="BY113" s="85"/>
      <c r="BZ113" s="85"/>
      <c r="CA113" s="85"/>
      <c r="CB113" s="85"/>
      <c r="CC113" s="85"/>
      <c r="CD113" s="85"/>
      <c r="CE113" s="85"/>
      <c r="CF113" s="85"/>
      <c r="CG113" s="85"/>
      <c r="CH113" s="85"/>
      <c r="CI113" s="85"/>
      <c r="CJ113" s="85"/>
      <c r="CK113" s="85"/>
      <c r="CL113" s="85"/>
      <c r="CM113" s="85"/>
      <c r="CN113" s="85"/>
      <c r="CO113" s="85"/>
      <c r="CP113" s="85"/>
      <c r="CQ113" s="85"/>
      <c r="CR113" s="85"/>
      <c r="CS113" s="85"/>
      <c r="CT113" s="85"/>
      <c r="CU113" s="85"/>
      <c r="CV113" s="85"/>
      <c r="CW113" s="85"/>
      <c r="CX113" s="85"/>
      <c r="CY113" s="85"/>
      <c r="CZ113" s="85"/>
      <c r="DA113" s="85"/>
      <c r="DB113" s="85"/>
      <c r="DC113" s="85"/>
      <c r="DD113" s="85"/>
      <c r="DE113" s="85"/>
      <c r="DF113" s="85"/>
      <c r="DG113" s="85"/>
      <c r="DH113" s="85"/>
      <c r="DI113" s="85"/>
      <c r="DJ113" s="85"/>
      <c r="DK113" s="85"/>
      <c r="DL113" s="85"/>
      <c r="DM113" s="85"/>
      <c r="DN113" s="85"/>
      <c r="DO113" s="85"/>
      <c r="DP113" s="85"/>
      <c r="DQ113" s="85"/>
      <c r="DR113" s="85"/>
      <c r="DS113" s="85"/>
      <c r="DT113" s="85"/>
      <c r="DU113" s="85"/>
      <c r="DV113" s="85"/>
      <c r="DW113" s="85"/>
      <c r="DX113" s="85"/>
      <c r="DY113" s="85"/>
      <c r="DZ113" s="85"/>
      <c r="EA113" s="85"/>
      <c r="EB113" s="85"/>
      <c r="EC113" s="85"/>
      <c r="ED113" s="85"/>
      <c r="EE113" s="85"/>
      <c r="EF113" s="85"/>
      <c r="EG113" s="85"/>
      <c r="EH113" s="85"/>
      <c r="EI113" s="85"/>
      <c r="EJ113" s="85"/>
      <c r="EK113" s="85"/>
      <c r="EL113" s="85"/>
      <c r="EM113" s="85"/>
      <c r="EN113" s="85"/>
      <c r="EO113" s="85"/>
      <c r="EP113" s="85"/>
      <c r="EQ113" s="85"/>
      <c r="ER113" s="85"/>
      <c r="ES113" s="85"/>
      <c r="ET113" s="85"/>
      <c r="EU113" s="85"/>
      <c r="EV113" s="85"/>
      <c r="EW113" s="85"/>
      <c r="EX113" s="85"/>
      <c r="EY113" s="85"/>
      <c r="EZ113" s="85"/>
      <c r="FA113" s="85"/>
      <c r="FB113" s="85"/>
      <c r="FC113" s="85"/>
      <c r="FD113" s="85"/>
    </row>
    <row r="114" spans="1:161" x14ac:dyDescent="0.25">
      <c r="A114">
        <v>1999</v>
      </c>
      <c r="B114" t="s">
        <v>6145</v>
      </c>
      <c r="C114" s="90" t="s">
        <v>1729</v>
      </c>
      <c r="D114" s="91" t="s">
        <v>264</v>
      </c>
      <c r="E114">
        <v>0</v>
      </c>
      <c r="F114">
        <v>89</v>
      </c>
      <c r="G114" s="85" t="s">
        <v>187</v>
      </c>
      <c r="H114">
        <v>1</v>
      </c>
      <c r="I114" s="85" t="s">
        <v>213</v>
      </c>
      <c r="J114" s="85" t="s">
        <v>1730</v>
      </c>
      <c r="K114" s="85" t="s">
        <v>1731</v>
      </c>
      <c r="L114" s="85" t="s">
        <v>1729</v>
      </c>
      <c r="M114" s="85" t="s">
        <v>1732</v>
      </c>
      <c r="N114" s="85" t="s">
        <v>1730</v>
      </c>
      <c r="O114" s="85" t="s">
        <v>1733</v>
      </c>
      <c r="P114" s="85" t="s">
        <v>213</v>
      </c>
      <c r="Q114" s="85" t="s">
        <v>264</v>
      </c>
      <c r="R114" s="85"/>
      <c r="S114" s="85"/>
      <c r="T114" s="85" t="s">
        <v>218</v>
      </c>
      <c r="U114" s="97">
        <v>41</v>
      </c>
      <c r="V114" s="85" t="s">
        <v>179</v>
      </c>
      <c r="W114" s="85" t="s">
        <v>191</v>
      </c>
      <c r="X114" s="85" t="s">
        <v>1734</v>
      </c>
      <c r="Y114">
        <v>41</v>
      </c>
      <c r="Z114" s="85" t="s">
        <v>181</v>
      </c>
      <c r="AA114" s="85"/>
      <c r="AB114" s="85" t="s">
        <v>179</v>
      </c>
      <c r="AC114" s="85" t="s">
        <v>179</v>
      </c>
      <c r="AD114" s="85" t="s">
        <v>179</v>
      </c>
      <c r="AE114" s="85" t="s">
        <v>181</v>
      </c>
      <c r="AF114" s="85"/>
      <c r="AG114" s="85" t="s">
        <v>181</v>
      </c>
      <c r="AH114" s="85"/>
      <c r="AI114" s="85" t="s">
        <v>181</v>
      </c>
      <c r="AJ114" s="85"/>
      <c r="AK114" s="85" t="s">
        <v>181</v>
      </c>
      <c r="AL114" s="85"/>
      <c r="AM114" s="85" t="s">
        <v>181</v>
      </c>
      <c r="AN114" s="85"/>
      <c r="AO114" s="85" t="s">
        <v>181</v>
      </c>
      <c r="AP114" s="85"/>
      <c r="AQ114" s="85" t="s">
        <v>179</v>
      </c>
      <c r="AR114" s="85"/>
      <c r="AS114" s="85" t="s">
        <v>179</v>
      </c>
      <c r="AT114" s="85"/>
      <c r="AU114" s="85" t="s">
        <v>179</v>
      </c>
      <c r="AV114" s="85"/>
      <c r="AW114" s="85" t="s">
        <v>179</v>
      </c>
      <c r="AX114" s="85"/>
      <c r="AY114" s="85" t="s">
        <v>179</v>
      </c>
      <c r="AZ114" s="85"/>
      <c r="BA114" s="85" t="s">
        <v>179</v>
      </c>
      <c r="BB114" s="85"/>
      <c r="BC114" s="85" t="s">
        <v>179</v>
      </c>
      <c r="BD114" s="85" t="s">
        <v>1735</v>
      </c>
      <c r="BE114" s="85" t="s">
        <v>179</v>
      </c>
      <c r="BF114" s="85"/>
      <c r="BG114" s="85" t="s">
        <v>179</v>
      </c>
      <c r="BH114" s="85"/>
      <c r="BI114" s="85" t="s">
        <v>179</v>
      </c>
      <c r="BJ114" s="85" t="s">
        <v>1736</v>
      </c>
      <c r="BK114" s="85" t="s">
        <v>179</v>
      </c>
      <c r="BL114" s="85"/>
      <c r="BM114" s="85" t="s">
        <v>179</v>
      </c>
      <c r="BN114" s="85"/>
      <c r="BO114" s="85" t="s">
        <v>179</v>
      </c>
      <c r="BP114" s="85"/>
      <c r="BQ114" s="85" t="s">
        <v>179</v>
      </c>
      <c r="BR114" s="85"/>
      <c r="BS114" s="85" t="s">
        <v>179</v>
      </c>
      <c r="BT114" s="85"/>
      <c r="BU114" s="85" t="s">
        <v>179</v>
      </c>
      <c r="BV114" s="85"/>
      <c r="BW114" s="85" t="s">
        <v>179</v>
      </c>
      <c r="BX114" s="85"/>
      <c r="BY114" s="85" t="s">
        <v>179</v>
      </c>
      <c r="BZ114" s="85"/>
      <c r="CA114" s="85" t="s">
        <v>179</v>
      </c>
      <c r="CB114" s="85"/>
      <c r="CC114" s="85" t="s">
        <v>179</v>
      </c>
      <c r="CD114" s="85"/>
      <c r="CE114" s="85" t="s">
        <v>181</v>
      </c>
      <c r="CF114" s="85"/>
      <c r="CG114" s="85" t="s">
        <v>181</v>
      </c>
      <c r="CH114" s="85"/>
      <c r="CI114" s="85" t="s">
        <v>181</v>
      </c>
      <c r="CJ114" s="85"/>
      <c r="CK114" s="85" t="s">
        <v>179</v>
      </c>
      <c r="CL114" s="85" t="s">
        <v>1737</v>
      </c>
      <c r="CM114" s="85" t="s">
        <v>179</v>
      </c>
      <c r="CN114" s="85"/>
      <c r="CO114" s="85" t="s">
        <v>179</v>
      </c>
      <c r="CP114" s="85"/>
      <c r="CQ114" s="85" t="s">
        <v>179</v>
      </c>
      <c r="CR114" s="85"/>
      <c r="CS114" s="85" t="s">
        <v>179</v>
      </c>
      <c r="CT114" s="85"/>
      <c r="CU114" s="85" t="s">
        <v>179</v>
      </c>
      <c r="CV114" s="85"/>
      <c r="CW114" s="85" t="s">
        <v>179</v>
      </c>
      <c r="CX114" s="85"/>
      <c r="CY114" s="85" t="s">
        <v>179</v>
      </c>
      <c r="CZ114" s="85" t="s">
        <v>1737</v>
      </c>
      <c r="DA114" s="85" t="s">
        <v>179</v>
      </c>
      <c r="DB114" s="85" t="s">
        <v>1738</v>
      </c>
      <c r="DC114" s="85" t="s">
        <v>179</v>
      </c>
      <c r="DD114" s="85"/>
      <c r="DE114" s="85" t="s">
        <v>179</v>
      </c>
      <c r="DF114" s="85" t="s">
        <v>1739</v>
      </c>
      <c r="DG114" s="85" t="s">
        <v>179</v>
      </c>
      <c r="DH114" s="85"/>
      <c r="DI114" s="85" t="s">
        <v>179</v>
      </c>
      <c r="DJ114" s="85" t="s">
        <v>1737</v>
      </c>
      <c r="DK114" s="85"/>
      <c r="DL114" s="85"/>
      <c r="DM114" s="85"/>
      <c r="DN114" s="85"/>
      <c r="DO114" s="85"/>
      <c r="DP114" s="85"/>
      <c r="DQ114" s="85"/>
      <c r="DR114" s="85"/>
      <c r="DS114" s="85"/>
      <c r="DT114" s="85"/>
      <c r="DU114" s="85"/>
      <c r="DV114" s="85"/>
      <c r="DW114" s="85"/>
      <c r="DX114" s="85"/>
      <c r="DY114" s="85"/>
      <c r="DZ114" s="85"/>
      <c r="EA114" s="85"/>
      <c r="EB114" s="85"/>
      <c r="EC114" s="85"/>
      <c r="ED114" s="85"/>
      <c r="EE114" s="85"/>
      <c r="EF114" s="85"/>
      <c r="EG114" s="85"/>
      <c r="EH114" s="85"/>
      <c r="EI114" s="85"/>
      <c r="EJ114" s="85"/>
      <c r="EK114" s="85"/>
      <c r="EL114" s="85"/>
      <c r="EM114" s="85"/>
      <c r="EN114" s="85"/>
      <c r="EO114" s="85"/>
      <c r="EP114" s="85"/>
      <c r="EQ114" s="85"/>
      <c r="ER114" s="85"/>
      <c r="ES114" s="85"/>
      <c r="ET114" s="85"/>
      <c r="EU114" s="85"/>
      <c r="EV114" s="85"/>
      <c r="EW114" s="85"/>
      <c r="EX114" s="85"/>
      <c r="EY114" s="85"/>
      <c r="EZ114" s="85"/>
      <c r="FA114" s="85" t="s">
        <v>181</v>
      </c>
      <c r="FB114" s="85"/>
      <c r="FC114" s="85" t="s">
        <v>179</v>
      </c>
      <c r="FD114" s="85" t="s">
        <v>182</v>
      </c>
      <c r="FE114" t="b">
        <v>0</v>
      </c>
    </row>
    <row r="115" spans="1:161" x14ac:dyDescent="0.25">
      <c r="A115">
        <v>2000</v>
      </c>
      <c r="B115" t="s">
        <v>6146</v>
      </c>
      <c r="C115" s="90" t="s">
        <v>1740</v>
      </c>
      <c r="D115" s="91" t="s">
        <v>261</v>
      </c>
      <c r="E115">
        <v>0</v>
      </c>
      <c r="F115">
        <v>90</v>
      </c>
      <c r="G115" s="85" t="s">
        <v>177</v>
      </c>
      <c r="H115">
        <v>1</v>
      </c>
      <c r="I115" s="85" t="s">
        <v>213</v>
      </c>
      <c r="J115" s="85" t="s">
        <v>1741</v>
      </c>
      <c r="K115" s="85" t="s">
        <v>1742</v>
      </c>
      <c r="L115" s="85" t="s">
        <v>1740</v>
      </c>
      <c r="M115" s="85" t="s">
        <v>1743</v>
      </c>
      <c r="N115" s="85" t="s">
        <v>1741</v>
      </c>
      <c r="O115" s="85" t="s">
        <v>1744</v>
      </c>
      <c r="P115" s="85" t="s">
        <v>213</v>
      </c>
      <c r="Q115" s="85" t="s">
        <v>821</v>
      </c>
      <c r="R115" s="85" t="s">
        <v>195</v>
      </c>
      <c r="S115" s="85"/>
      <c r="T115" s="85" t="s">
        <v>218</v>
      </c>
      <c r="U115" s="97">
        <v>8</v>
      </c>
      <c r="V115" s="85" t="s">
        <v>181</v>
      </c>
      <c r="W115" s="85" t="s">
        <v>186</v>
      </c>
      <c r="X115" s="85" t="s">
        <v>263</v>
      </c>
      <c r="Y115">
        <v>2</v>
      </c>
      <c r="Z115" s="85" t="s">
        <v>181</v>
      </c>
      <c r="AA115" s="85" t="s">
        <v>186</v>
      </c>
      <c r="AB115" s="85" t="s">
        <v>181</v>
      </c>
      <c r="AC115" s="85" t="s">
        <v>181</v>
      </c>
      <c r="AD115" s="85" t="s">
        <v>181</v>
      </c>
      <c r="AE115" s="85" t="s">
        <v>181</v>
      </c>
      <c r="AF115" s="85" t="s">
        <v>263</v>
      </c>
      <c r="AG115" s="85" t="s">
        <v>181</v>
      </c>
      <c r="AH115" s="85" t="s">
        <v>263</v>
      </c>
      <c r="AI115" s="85" t="s">
        <v>181</v>
      </c>
      <c r="AJ115" s="85" t="s">
        <v>263</v>
      </c>
      <c r="AK115" s="85" t="s">
        <v>181</v>
      </c>
      <c r="AL115" s="85" t="s">
        <v>195</v>
      </c>
      <c r="AM115" s="85" t="s">
        <v>181</v>
      </c>
      <c r="AN115" s="85" t="s">
        <v>195</v>
      </c>
      <c r="AO115" s="85" t="s">
        <v>181</v>
      </c>
      <c r="AP115" s="85" t="s">
        <v>195</v>
      </c>
      <c r="AQ115" s="85" t="s">
        <v>265</v>
      </c>
      <c r="AR115" s="85" t="s">
        <v>1745</v>
      </c>
      <c r="AS115" s="85" t="s">
        <v>179</v>
      </c>
      <c r="AT115" s="85" t="s">
        <v>1746</v>
      </c>
      <c r="AU115" s="85" t="s">
        <v>179</v>
      </c>
      <c r="AV115" s="85" t="s">
        <v>1747</v>
      </c>
      <c r="AW115" s="85" t="s">
        <v>181</v>
      </c>
      <c r="AX115" s="85" t="s">
        <v>1748</v>
      </c>
      <c r="AY115" s="85" t="s">
        <v>179</v>
      </c>
      <c r="AZ115" s="85" t="s">
        <v>1749</v>
      </c>
      <c r="BA115" s="85" t="s">
        <v>179</v>
      </c>
      <c r="BB115" s="85" t="s">
        <v>1750</v>
      </c>
      <c r="BC115" s="85" t="s">
        <v>203</v>
      </c>
      <c r="BD115" s="85" t="s">
        <v>1751</v>
      </c>
      <c r="BE115" s="85" t="s">
        <v>179</v>
      </c>
      <c r="BF115" s="85" t="s">
        <v>1752</v>
      </c>
      <c r="BG115" s="85" t="s">
        <v>181</v>
      </c>
      <c r="BH115" s="85" t="s">
        <v>1753</v>
      </c>
      <c r="BI115" s="85" t="s">
        <v>203</v>
      </c>
      <c r="BJ115" s="85" t="s">
        <v>1754</v>
      </c>
      <c r="BK115" s="85" t="s">
        <v>179</v>
      </c>
      <c r="BL115" s="85" t="s">
        <v>1755</v>
      </c>
      <c r="BM115" s="85" t="s">
        <v>179</v>
      </c>
      <c r="BN115" s="85" t="s">
        <v>1756</v>
      </c>
      <c r="BO115" s="85" t="s">
        <v>179</v>
      </c>
      <c r="BP115" s="85" t="s">
        <v>1757</v>
      </c>
      <c r="BQ115" s="85" t="s">
        <v>179</v>
      </c>
      <c r="BR115" s="85" t="s">
        <v>1758</v>
      </c>
      <c r="BS115" s="85" t="s">
        <v>179</v>
      </c>
      <c r="BT115" s="85" t="s">
        <v>1759</v>
      </c>
      <c r="BU115" s="85" t="s">
        <v>179</v>
      </c>
      <c r="BV115" s="85" t="s">
        <v>1760</v>
      </c>
      <c r="BW115" s="85" t="s">
        <v>181</v>
      </c>
      <c r="BX115" s="85" t="s">
        <v>1761</v>
      </c>
      <c r="BY115" s="85" t="s">
        <v>179</v>
      </c>
      <c r="BZ115" s="85" t="s">
        <v>1762</v>
      </c>
      <c r="CA115" s="85" t="s">
        <v>181</v>
      </c>
      <c r="CB115" s="85" t="s">
        <v>1763</v>
      </c>
      <c r="CC115" s="85" t="s">
        <v>179</v>
      </c>
      <c r="CD115" s="85" t="s">
        <v>1764</v>
      </c>
      <c r="CE115" s="85" t="s">
        <v>179</v>
      </c>
      <c r="CF115" s="85" t="s">
        <v>1765</v>
      </c>
      <c r="CG115" s="85" t="s">
        <v>181</v>
      </c>
      <c r="CH115" s="85" t="s">
        <v>1766</v>
      </c>
      <c r="CI115" s="85" t="s">
        <v>181</v>
      </c>
      <c r="CJ115" s="85" t="s">
        <v>195</v>
      </c>
      <c r="CK115" s="85" t="s">
        <v>203</v>
      </c>
      <c r="CL115" s="85" t="s">
        <v>1767</v>
      </c>
      <c r="CM115" s="85" t="s">
        <v>179</v>
      </c>
      <c r="CN115" s="85" t="s">
        <v>1768</v>
      </c>
      <c r="CO115" s="85" t="s">
        <v>181</v>
      </c>
      <c r="CP115" s="85" t="s">
        <v>1769</v>
      </c>
      <c r="CQ115" s="85" t="s">
        <v>227</v>
      </c>
      <c r="CR115" s="85" t="s">
        <v>1770</v>
      </c>
      <c r="CS115" s="85" t="s">
        <v>179</v>
      </c>
      <c r="CT115" s="85" t="s">
        <v>1771</v>
      </c>
      <c r="CU115" s="85" t="s">
        <v>181</v>
      </c>
      <c r="CV115" s="85" t="s">
        <v>1772</v>
      </c>
      <c r="CW115" s="85" t="s">
        <v>181</v>
      </c>
      <c r="CX115" s="85" t="s">
        <v>1773</v>
      </c>
      <c r="CY115" s="85" t="s">
        <v>203</v>
      </c>
      <c r="CZ115" s="85" t="s">
        <v>1774</v>
      </c>
      <c r="DA115" s="85" t="s">
        <v>227</v>
      </c>
      <c r="DB115" s="85" t="s">
        <v>1775</v>
      </c>
      <c r="DC115" s="85" t="s">
        <v>179</v>
      </c>
      <c r="DD115" s="85" t="s">
        <v>1776</v>
      </c>
      <c r="DE115" s="85" t="s">
        <v>179</v>
      </c>
      <c r="DF115" s="85" t="s">
        <v>1777</v>
      </c>
      <c r="DG115" s="85" t="s">
        <v>209</v>
      </c>
      <c r="DH115" s="85"/>
      <c r="DI115" s="85" t="s">
        <v>203</v>
      </c>
      <c r="DJ115" s="85" t="s">
        <v>1778</v>
      </c>
      <c r="DK115" s="85"/>
      <c r="DL115" s="85"/>
      <c r="DM115" s="85"/>
      <c r="DN115" s="85"/>
      <c r="DO115" s="85"/>
      <c r="DP115" s="85"/>
      <c r="DQ115" s="85"/>
      <c r="DR115" s="85"/>
      <c r="DS115" s="85"/>
      <c r="DT115" s="85"/>
      <c r="DU115" s="85"/>
      <c r="DV115" s="85"/>
      <c r="DW115" s="85"/>
      <c r="DX115" s="85"/>
      <c r="DY115" s="85"/>
      <c r="DZ115" s="85"/>
      <c r="EA115" s="85"/>
      <c r="EB115" s="85"/>
      <c r="EC115" s="85"/>
      <c r="ED115" s="85"/>
      <c r="EE115" s="85"/>
      <c r="EF115" s="85"/>
      <c r="EG115" s="85"/>
      <c r="EH115" s="85"/>
      <c r="EI115" s="85"/>
      <c r="EJ115" s="85"/>
      <c r="EK115" s="85"/>
      <c r="EL115" s="85"/>
      <c r="EM115" s="85"/>
      <c r="EN115" s="85"/>
      <c r="EO115" s="85"/>
      <c r="EP115" s="85"/>
      <c r="EQ115" s="85"/>
      <c r="ER115" s="85"/>
      <c r="ES115" s="85"/>
      <c r="ET115" s="85"/>
      <c r="EU115" s="85"/>
      <c r="EV115" s="85"/>
      <c r="EW115" s="85"/>
      <c r="EX115" s="85"/>
      <c r="EY115" s="85"/>
      <c r="EZ115" s="85"/>
      <c r="FA115" s="85" t="s">
        <v>179</v>
      </c>
      <c r="FB115" s="85" t="s">
        <v>1779</v>
      </c>
      <c r="FC115" s="85" t="s">
        <v>179</v>
      </c>
      <c r="FD115" s="85" t="s">
        <v>182</v>
      </c>
      <c r="FE115" t="b">
        <v>0</v>
      </c>
    </row>
    <row r="116" spans="1:161" x14ac:dyDescent="0.25">
      <c r="A116">
        <v>2001</v>
      </c>
      <c r="B116" t="s">
        <v>6117</v>
      </c>
      <c r="C116" s="90" t="s">
        <v>1780</v>
      </c>
      <c r="D116" s="91" t="s">
        <v>257</v>
      </c>
      <c r="E116">
        <v>0</v>
      </c>
      <c r="F116">
        <v>87</v>
      </c>
      <c r="G116" s="85" t="s">
        <v>187</v>
      </c>
      <c r="H116">
        <v>1</v>
      </c>
      <c r="I116" s="85" t="s">
        <v>213</v>
      </c>
      <c r="J116" s="85" t="s">
        <v>5916</v>
      </c>
      <c r="K116" s="85" t="s">
        <v>5917</v>
      </c>
      <c r="L116" s="85" t="s">
        <v>1780</v>
      </c>
      <c r="M116" s="85" t="s">
        <v>5918</v>
      </c>
      <c r="N116" s="85" t="s">
        <v>5919</v>
      </c>
      <c r="O116" s="85" t="s">
        <v>5920</v>
      </c>
      <c r="P116" s="85" t="s">
        <v>213</v>
      </c>
      <c r="Q116" s="85" t="s">
        <v>257</v>
      </c>
      <c r="R116" s="85"/>
      <c r="S116" s="85"/>
      <c r="T116" s="85" t="s">
        <v>218</v>
      </c>
      <c r="U116" s="97">
        <v>0</v>
      </c>
      <c r="V116" s="85" t="s">
        <v>181</v>
      </c>
      <c r="W116" s="85"/>
      <c r="X116" s="85"/>
      <c r="Y116">
        <v>0</v>
      </c>
      <c r="Z116" s="85" t="s">
        <v>181</v>
      </c>
      <c r="AA116" s="85"/>
      <c r="AB116" s="85" t="s">
        <v>180</v>
      </c>
      <c r="AC116" s="85" t="s">
        <v>181</v>
      </c>
      <c r="AD116" s="85" t="s">
        <v>181</v>
      </c>
      <c r="AE116" s="85" t="s">
        <v>181</v>
      </c>
      <c r="AF116" s="85"/>
      <c r="AG116" s="85" t="s">
        <v>181</v>
      </c>
      <c r="AH116" s="85"/>
      <c r="AI116" s="85" t="s">
        <v>181</v>
      </c>
      <c r="AJ116" s="85"/>
      <c r="AK116" s="85" t="s">
        <v>181</v>
      </c>
      <c r="AL116" s="85"/>
      <c r="AM116" s="85" t="s">
        <v>181</v>
      </c>
      <c r="AN116" s="85"/>
      <c r="AO116" s="85" t="s">
        <v>181</v>
      </c>
      <c r="AP116" s="85"/>
      <c r="AQ116" s="85" t="s">
        <v>179</v>
      </c>
      <c r="AR116" s="85"/>
      <c r="AS116" s="85" t="s">
        <v>179</v>
      </c>
      <c r="AT116" s="85"/>
      <c r="AU116" s="85" t="s">
        <v>179</v>
      </c>
      <c r="AV116" s="85"/>
      <c r="AW116" s="85" t="s">
        <v>179</v>
      </c>
      <c r="AX116" s="85"/>
      <c r="AY116" s="85" t="s">
        <v>179</v>
      </c>
      <c r="AZ116" s="85"/>
      <c r="BA116" s="85" t="s">
        <v>179</v>
      </c>
      <c r="BB116" s="85"/>
      <c r="BC116" s="85" t="s">
        <v>179</v>
      </c>
      <c r="BD116" s="85" t="s">
        <v>5921</v>
      </c>
      <c r="BE116" s="85" t="s">
        <v>179</v>
      </c>
      <c r="BF116" s="85"/>
      <c r="BG116" s="85" t="s">
        <v>179</v>
      </c>
      <c r="BH116" s="85"/>
      <c r="BI116" s="85" t="s">
        <v>179</v>
      </c>
      <c r="BJ116" s="85" t="s">
        <v>5921</v>
      </c>
      <c r="BK116" s="85" t="s">
        <v>179</v>
      </c>
      <c r="BL116" s="85"/>
      <c r="BM116" s="85" t="s">
        <v>179</v>
      </c>
      <c r="BN116" s="85"/>
      <c r="BO116" s="85" t="s">
        <v>179</v>
      </c>
      <c r="BP116" s="85"/>
      <c r="BQ116" s="85" t="s">
        <v>179</v>
      </c>
      <c r="BR116" s="85"/>
      <c r="BS116" s="85" t="s">
        <v>179</v>
      </c>
      <c r="BT116" s="85"/>
      <c r="BU116" s="85" t="s">
        <v>179</v>
      </c>
      <c r="BV116" s="85"/>
      <c r="BW116" s="85" t="s">
        <v>179</v>
      </c>
      <c r="BX116" s="85"/>
      <c r="BY116" s="85" t="s">
        <v>179</v>
      </c>
      <c r="BZ116" s="85"/>
      <c r="CA116" s="85" t="s">
        <v>179</v>
      </c>
      <c r="CB116" s="85"/>
      <c r="CC116" s="85" t="s">
        <v>179</v>
      </c>
      <c r="CD116" s="85"/>
      <c r="CE116" s="85" t="s">
        <v>181</v>
      </c>
      <c r="CF116" s="85"/>
      <c r="CG116" s="85" t="s">
        <v>181</v>
      </c>
      <c r="CH116" s="85"/>
      <c r="CI116" s="85" t="s">
        <v>181</v>
      </c>
      <c r="CJ116" s="85"/>
      <c r="CK116" s="85" t="s">
        <v>179</v>
      </c>
      <c r="CL116" s="85" t="s">
        <v>5921</v>
      </c>
      <c r="CM116" s="85" t="s">
        <v>179</v>
      </c>
      <c r="CN116" s="85"/>
      <c r="CO116" s="85" t="s">
        <v>179</v>
      </c>
      <c r="CP116" s="85"/>
      <c r="CQ116" s="85" t="s">
        <v>179</v>
      </c>
      <c r="CR116" s="85"/>
      <c r="CS116" s="85" t="s">
        <v>179</v>
      </c>
      <c r="CT116" s="85"/>
      <c r="CU116" s="85" t="s">
        <v>179</v>
      </c>
      <c r="CV116" s="85"/>
      <c r="CW116" s="85" t="s">
        <v>179</v>
      </c>
      <c r="CX116" s="85"/>
      <c r="CY116" s="85" t="s">
        <v>179</v>
      </c>
      <c r="CZ116" s="85" t="s">
        <v>5921</v>
      </c>
      <c r="DA116" s="85" t="s">
        <v>179</v>
      </c>
      <c r="DB116" s="85"/>
      <c r="DC116" s="85" t="s">
        <v>179</v>
      </c>
      <c r="DD116" s="85"/>
      <c r="DE116" s="85" t="s">
        <v>179</v>
      </c>
      <c r="DF116" s="85"/>
      <c r="DG116" s="85" t="s">
        <v>179</v>
      </c>
      <c r="DH116" s="85"/>
      <c r="DI116" s="85" t="s">
        <v>179</v>
      </c>
      <c r="DJ116" s="85" t="s">
        <v>5921</v>
      </c>
      <c r="DK116" s="85"/>
      <c r="DL116" s="85"/>
      <c r="DM116" s="85"/>
      <c r="DN116" s="85"/>
      <c r="DO116" s="85"/>
      <c r="DP116" s="85"/>
      <c r="DQ116" s="85"/>
      <c r="DR116" s="85"/>
      <c r="DS116" s="85"/>
      <c r="DT116" s="85"/>
      <c r="DU116" s="85"/>
      <c r="DV116" s="85"/>
      <c r="DW116" s="85"/>
      <c r="DX116" s="85"/>
      <c r="DY116" s="85"/>
      <c r="DZ116" s="85"/>
      <c r="EA116" s="85"/>
      <c r="EB116" s="85"/>
      <c r="EC116" s="85"/>
      <c r="ED116" s="85"/>
      <c r="EE116" s="85"/>
      <c r="EF116" s="85"/>
      <c r="EG116" s="85"/>
      <c r="EH116" s="85"/>
      <c r="EI116" s="85"/>
      <c r="EJ116" s="85"/>
      <c r="EK116" s="85"/>
      <c r="EL116" s="85"/>
      <c r="EM116" s="85"/>
      <c r="EN116" s="85"/>
      <c r="EO116" s="85"/>
      <c r="EP116" s="85"/>
      <c r="EQ116" s="85"/>
      <c r="ER116" s="85"/>
      <c r="ES116" s="85"/>
      <c r="ET116" s="85"/>
      <c r="EU116" s="85"/>
      <c r="EV116" s="85"/>
      <c r="EW116" s="85"/>
      <c r="EX116" s="85"/>
      <c r="EY116" s="85"/>
      <c r="EZ116" s="85"/>
      <c r="FA116" s="85" t="s">
        <v>181</v>
      </c>
      <c r="FB116" s="85"/>
      <c r="FC116" s="85" t="s">
        <v>179</v>
      </c>
      <c r="FD116" s="85" t="s">
        <v>182</v>
      </c>
      <c r="FE116" t="b">
        <v>0</v>
      </c>
    </row>
    <row r="117" spans="1:161" x14ac:dyDescent="0.25">
      <c r="A117" t="s">
        <v>6486</v>
      </c>
      <c r="B117" t="s">
        <v>6611</v>
      </c>
      <c r="C117" s="90" t="s">
        <v>6410</v>
      </c>
      <c r="D117" s="91" t="s">
        <v>206</v>
      </c>
      <c r="G117" s="85" t="s">
        <v>177</v>
      </c>
      <c r="I117" t="s">
        <v>213</v>
      </c>
      <c r="J117" s="85"/>
      <c r="K117" s="85" t="s">
        <v>6609</v>
      </c>
      <c r="L117" s="85"/>
      <c r="M117" s="85" t="s">
        <v>6518</v>
      </c>
      <c r="N117" s="85" t="s">
        <v>1490</v>
      </c>
      <c r="O117" s="85" t="s">
        <v>6610</v>
      </c>
      <c r="P117" s="85"/>
      <c r="Q117" s="85"/>
      <c r="R117" s="85"/>
      <c r="S117" s="85"/>
      <c r="T117" s="85"/>
      <c r="U117" s="97" t="s">
        <v>190</v>
      </c>
      <c r="V117" s="85"/>
      <c r="W117" s="85"/>
      <c r="X117" s="85"/>
      <c r="Z117" s="85"/>
      <c r="AA117" s="85"/>
      <c r="AB117" s="85"/>
      <c r="AC117" s="85"/>
      <c r="AD117" s="85"/>
      <c r="AE117" t="s">
        <v>1497</v>
      </c>
      <c r="AG117" t="s">
        <v>1497</v>
      </c>
      <c r="AI117" t="s">
        <v>1497</v>
      </c>
      <c r="AK117" t="s">
        <v>1497</v>
      </c>
      <c r="AM117" t="s">
        <v>1497</v>
      </c>
      <c r="AN117" s="85"/>
      <c r="AO117" s="85"/>
      <c r="AP117" s="85"/>
      <c r="AQ117" s="85"/>
      <c r="AR117" s="85"/>
      <c r="AS117" s="85"/>
      <c r="AT117" s="85"/>
      <c r="AU117" s="85"/>
      <c r="AV117" s="85"/>
      <c r="AW117" s="85"/>
      <c r="AX117" s="85"/>
      <c r="AY117" s="85"/>
      <c r="AZ117" s="85"/>
      <c r="BA117" s="85"/>
      <c r="BB117" s="85"/>
      <c r="BC117" t="s">
        <v>203</v>
      </c>
      <c r="BD117" s="85"/>
      <c r="BE117" s="85"/>
      <c r="BF117" s="85"/>
      <c r="BG117" s="85"/>
      <c r="BH117" s="85"/>
      <c r="BI117" t="s">
        <v>182</v>
      </c>
      <c r="BJ117" s="85"/>
      <c r="BK117" s="85"/>
      <c r="BL117" s="85"/>
      <c r="BM117" s="85"/>
      <c r="BN117" s="85"/>
      <c r="BO117" s="85"/>
      <c r="BP117" s="85"/>
      <c r="BQ117" s="85"/>
      <c r="BR117" s="85"/>
      <c r="BS117" s="85"/>
      <c r="BT117" s="85"/>
      <c r="BU117" s="85"/>
      <c r="BV117" s="85"/>
      <c r="BW117" s="85"/>
      <c r="BX117" s="85"/>
      <c r="BY117" s="85"/>
      <c r="BZ117" s="85"/>
      <c r="CA117" s="85"/>
      <c r="CB117" s="85"/>
      <c r="CC117" s="85"/>
      <c r="CD117" s="85"/>
      <c r="CE117" s="85"/>
      <c r="CF117" s="85"/>
      <c r="CG117" s="85"/>
      <c r="CH117" s="85"/>
      <c r="CI117" s="85"/>
      <c r="CJ117" s="85"/>
      <c r="CK117" t="s">
        <v>203</v>
      </c>
      <c r="CL117" s="85"/>
      <c r="CM117" s="85"/>
      <c r="CN117" s="85"/>
      <c r="CO117" s="85"/>
      <c r="CP117" s="85"/>
      <c r="CQ117" s="85"/>
      <c r="CR117" s="85"/>
      <c r="CS117" s="85"/>
      <c r="CT117" s="85"/>
      <c r="CU117" s="85"/>
      <c r="CV117" s="85"/>
      <c r="CW117" s="85"/>
      <c r="CX117" s="85"/>
      <c r="CY117" t="s">
        <v>182</v>
      </c>
      <c r="CZ117" s="85"/>
      <c r="DA117" s="85"/>
      <c r="DB117" s="85"/>
      <c r="DC117" s="85"/>
      <c r="DD117" s="85"/>
      <c r="DE117" s="85"/>
      <c r="DF117" s="85"/>
      <c r="DG117" s="85"/>
      <c r="DH117" s="85"/>
      <c r="DI117" t="s">
        <v>182</v>
      </c>
      <c r="DJ117" s="85"/>
      <c r="DK117" s="85"/>
      <c r="DL117" s="85"/>
      <c r="DM117" s="85"/>
      <c r="DN117" s="85"/>
      <c r="DO117" s="85"/>
      <c r="DP117" s="85"/>
      <c r="DQ117" t="s">
        <v>182</v>
      </c>
      <c r="DR117" s="85"/>
      <c r="DS117" s="85"/>
      <c r="DT117" s="85"/>
      <c r="DU117" s="85"/>
      <c r="DV117" s="85"/>
      <c r="DW117" s="85"/>
      <c r="DX117" s="85"/>
      <c r="DY117" s="85"/>
      <c r="DZ117" s="85"/>
      <c r="EA117" s="85"/>
      <c r="EB117" s="85"/>
      <c r="EC117" t="s">
        <v>182</v>
      </c>
      <c r="ED117" s="85"/>
      <c r="EE117" s="85"/>
      <c r="EF117" s="85"/>
      <c r="EG117" s="85"/>
      <c r="EH117" s="85"/>
      <c r="EI117" s="85"/>
      <c r="EJ117" s="85"/>
      <c r="EK117" s="85"/>
      <c r="EL117" s="85"/>
      <c r="EM117" t="s">
        <v>182</v>
      </c>
      <c r="EN117" s="85"/>
      <c r="EO117" s="85"/>
      <c r="EP117" s="85"/>
      <c r="EQ117" s="85"/>
      <c r="ER117" s="85"/>
      <c r="ES117" t="s">
        <v>203</v>
      </c>
      <c r="ET117" s="85"/>
      <c r="EU117" s="85"/>
      <c r="EV117" s="85"/>
      <c r="EW117" s="85"/>
      <c r="EX117" s="85"/>
      <c r="EY117" t="s">
        <v>182</v>
      </c>
      <c r="EZ117" s="85"/>
      <c r="FA117" t="s">
        <v>182</v>
      </c>
      <c r="FB117" s="85"/>
      <c r="FC117" s="85" t="s">
        <v>182</v>
      </c>
      <c r="FD117" s="85"/>
      <c r="FE117" t="b">
        <v>0</v>
      </c>
    </row>
    <row r="118" spans="1:161" x14ac:dyDescent="0.25">
      <c r="A118" t="s">
        <v>6486</v>
      </c>
      <c r="B118" t="s">
        <v>6615</v>
      </c>
      <c r="C118" s="90" t="s">
        <v>1781</v>
      </c>
      <c r="D118" s="91" t="s">
        <v>206</v>
      </c>
      <c r="G118" s="85" t="s">
        <v>177</v>
      </c>
      <c r="I118" t="s">
        <v>213</v>
      </c>
      <c r="J118" s="85"/>
      <c r="K118" s="85" t="s">
        <v>6612</v>
      </c>
      <c r="L118" s="85"/>
      <c r="M118" s="85" t="s">
        <v>6519</v>
      </c>
      <c r="N118" s="85" t="s">
        <v>6613</v>
      </c>
      <c r="O118" s="85" t="s">
        <v>6614</v>
      </c>
      <c r="P118" s="85"/>
      <c r="Q118" s="85"/>
      <c r="R118" s="85"/>
      <c r="S118" s="85"/>
      <c r="T118" s="85"/>
      <c r="U118" s="97" t="s">
        <v>6565</v>
      </c>
      <c r="V118" s="85"/>
      <c r="W118" s="85"/>
      <c r="X118" s="85"/>
      <c r="Z118" s="85"/>
      <c r="AA118" s="85"/>
      <c r="AB118" s="85"/>
      <c r="AC118" s="85"/>
      <c r="AD118" s="85"/>
      <c r="AE118" t="s">
        <v>1497</v>
      </c>
      <c r="AG118" t="s">
        <v>1497</v>
      </c>
      <c r="AI118" t="s">
        <v>1497</v>
      </c>
      <c r="AK118" t="s">
        <v>1497</v>
      </c>
      <c r="AM118" t="s">
        <v>1497</v>
      </c>
      <c r="AN118" s="85"/>
      <c r="AO118" s="85"/>
      <c r="AP118" s="85"/>
      <c r="AQ118" s="85"/>
      <c r="AR118" s="85"/>
      <c r="AS118" s="85"/>
      <c r="AT118" s="85"/>
      <c r="AU118" s="85"/>
      <c r="AV118" s="85"/>
      <c r="AW118" s="85"/>
      <c r="AX118" s="85"/>
      <c r="AY118" s="85"/>
      <c r="AZ118" s="85"/>
      <c r="BA118" s="85"/>
      <c r="BB118" s="85"/>
      <c r="BC118" t="s">
        <v>203</v>
      </c>
      <c r="BD118" s="85"/>
      <c r="BE118" s="85"/>
      <c r="BF118" s="85"/>
      <c r="BG118" s="85"/>
      <c r="BH118" s="85"/>
      <c r="BI118" t="s">
        <v>203</v>
      </c>
      <c r="BJ118" s="85"/>
      <c r="BK118" s="85"/>
      <c r="BL118" s="85"/>
      <c r="BM118" s="85"/>
      <c r="BN118" s="85"/>
      <c r="BO118" s="85"/>
      <c r="BP118" s="85"/>
      <c r="BQ118" s="85"/>
      <c r="BR118" s="85"/>
      <c r="BS118" s="85"/>
      <c r="BT118" s="85"/>
      <c r="BU118" s="85"/>
      <c r="BV118" s="85"/>
      <c r="BW118" s="85"/>
      <c r="BX118" s="85"/>
      <c r="BY118" s="85"/>
      <c r="BZ118" s="85"/>
      <c r="CA118" s="85"/>
      <c r="CB118" s="85"/>
      <c r="CC118" s="85"/>
      <c r="CD118" s="85"/>
      <c r="CE118" s="85"/>
      <c r="CF118" s="85"/>
      <c r="CG118" s="85"/>
      <c r="CH118" s="85"/>
      <c r="CI118" s="85"/>
      <c r="CJ118" s="85"/>
      <c r="CK118" t="s">
        <v>203</v>
      </c>
      <c r="CL118" s="85"/>
      <c r="CM118" s="85"/>
      <c r="CN118" s="85"/>
      <c r="CO118" s="85"/>
      <c r="CP118" s="85"/>
      <c r="CQ118" s="85"/>
      <c r="CR118" s="85"/>
      <c r="CS118" s="85"/>
      <c r="CT118" s="85"/>
      <c r="CU118" s="85"/>
      <c r="CV118" s="85"/>
      <c r="CW118" s="85"/>
      <c r="CX118" s="85"/>
      <c r="CY118" t="s">
        <v>203</v>
      </c>
      <c r="CZ118" s="85"/>
      <c r="DA118" s="85"/>
      <c r="DB118" s="85"/>
      <c r="DC118" s="85"/>
      <c r="DD118" s="85"/>
      <c r="DE118" s="85"/>
      <c r="DF118" s="85"/>
      <c r="DG118" s="85"/>
      <c r="DH118" s="85"/>
      <c r="DI118" t="s">
        <v>182</v>
      </c>
      <c r="DJ118" s="85"/>
      <c r="DK118" s="85"/>
      <c r="DL118" s="85"/>
      <c r="DM118" s="85"/>
      <c r="DN118" s="85"/>
      <c r="DO118" s="85"/>
      <c r="DP118" s="85"/>
      <c r="DQ118" t="s">
        <v>182</v>
      </c>
      <c r="DR118" s="85"/>
      <c r="DS118" s="85"/>
      <c r="DT118" s="85"/>
      <c r="DU118" s="85"/>
      <c r="DV118" s="85"/>
      <c r="DW118" s="85"/>
      <c r="DX118" s="85"/>
      <c r="DY118" s="85"/>
      <c r="DZ118" s="85"/>
      <c r="EA118" s="85"/>
      <c r="EB118" s="85"/>
      <c r="EC118" t="s">
        <v>203</v>
      </c>
      <c r="ED118" s="85"/>
      <c r="EE118" s="85"/>
      <c r="EF118" s="85"/>
      <c r="EG118" s="85"/>
      <c r="EH118" s="85"/>
      <c r="EI118" s="85"/>
      <c r="EJ118" s="85"/>
      <c r="EK118" s="85"/>
      <c r="EL118" s="85"/>
      <c r="EM118" t="s">
        <v>203</v>
      </c>
      <c r="EN118" s="85"/>
      <c r="EO118" s="85"/>
      <c r="EP118" s="85"/>
      <c r="EQ118" s="85"/>
      <c r="ER118" s="85"/>
      <c r="ES118" t="s">
        <v>203</v>
      </c>
      <c r="ET118" s="85"/>
      <c r="EU118" s="85"/>
      <c r="EV118" s="85"/>
      <c r="EW118" s="85"/>
      <c r="EX118" s="85"/>
      <c r="EY118" t="s">
        <v>182</v>
      </c>
      <c r="EZ118" s="85"/>
      <c r="FA118" t="s">
        <v>182</v>
      </c>
      <c r="FB118" s="85"/>
      <c r="FC118" s="85" t="s">
        <v>182</v>
      </c>
      <c r="FD118" s="85"/>
      <c r="FE118" t="b">
        <v>0</v>
      </c>
    </row>
    <row r="119" spans="1:161" x14ac:dyDescent="0.25">
      <c r="A119">
        <v>12019</v>
      </c>
      <c r="B119" t="s">
        <v>6119</v>
      </c>
      <c r="C119" s="90" t="s">
        <v>1782</v>
      </c>
      <c r="D119" s="91" t="s">
        <v>206</v>
      </c>
      <c r="E119">
        <v>0</v>
      </c>
      <c r="F119">
        <v>94</v>
      </c>
      <c r="G119" s="85" t="s">
        <v>187</v>
      </c>
      <c r="H119">
        <v>1</v>
      </c>
      <c r="I119" s="85" t="s">
        <v>213</v>
      </c>
      <c r="J119" s="85" t="s">
        <v>1287</v>
      </c>
      <c r="K119" s="85" t="s">
        <v>1783</v>
      </c>
      <c r="L119" s="85" t="s">
        <v>1782</v>
      </c>
      <c r="M119" s="85" t="s">
        <v>1784</v>
      </c>
      <c r="N119" s="85" t="s">
        <v>1287</v>
      </c>
      <c r="O119" s="85" t="s">
        <v>1290</v>
      </c>
      <c r="P119" s="85" t="s">
        <v>213</v>
      </c>
      <c r="Q119" s="85" t="s">
        <v>206</v>
      </c>
      <c r="R119" s="85"/>
      <c r="S119" s="85"/>
      <c r="T119" s="85" t="s">
        <v>218</v>
      </c>
      <c r="U119" s="97">
        <v>3</v>
      </c>
      <c r="V119" s="85" t="s">
        <v>179</v>
      </c>
      <c r="W119" s="85" t="s">
        <v>191</v>
      </c>
      <c r="X119" s="85" t="s">
        <v>1785</v>
      </c>
      <c r="Y119">
        <v>4</v>
      </c>
      <c r="Z119" s="85" t="s">
        <v>181</v>
      </c>
      <c r="AA119" s="85"/>
      <c r="AB119" s="85" t="s">
        <v>179</v>
      </c>
      <c r="AC119" s="85" t="s">
        <v>179</v>
      </c>
      <c r="AD119" s="85" t="s">
        <v>181</v>
      </c>
      <c r="AE119" s="85" t="s">
        <v>181</v>
      </c>
      <c r="AF119" s="85"/>
      <c r="AG119" s="85" t="s">
        <v>181</v>
      </c>
      <c r="AH119" s="85"/>
      <c r="AI119" s="85" t="s">
        <v>181</v>
      </c>
      <c r="AJ119" s="85"/>
      <c r="AK119" s="85" t="s">
        <v>181</v>
      </c>
      <c r="AL119" s="85"/>
      <c r="AM119" s="85" t="s">
        <v>181</v>
      </c>
      <c r="AN119" s="85"/>
      <c r="AO119" s="85" t="s">
        <v>181</v>
      </c>
      <c r="AP119" s="85"/>
      <c r="AQ119" s="85" t="s">
        <v>179</v>
      </c>
      <c r="AR119" s="85"/>
      <c r="AS119" s="85" t="s">
        <v>179</v>
      </c>
      <c r="AT119" s="85"/>
      <c r="AU119" s="85" t="s">
        <v>179</v>
      </c>
      <c r="AV119" s="85"/>
      <c r="AW119" s="85" t="s">
        <v>179</v>
      </c>
      <c r="AX119" s="85"/>
      <c r="AY119" s="85" t="s">
        <v>179</v>
      </c>
      <c r="AZ119" s="85"/>
      <c r="BA119" s="85" t="s">
        <v>179</v>
      </c>
      <c r="BB119" s="85"/>
      <c r="BC119" s="85" t="s">
        <v>179</v>
      </c>
      <c r="BD119" s="85" t="s">
        <v>1786</v>
      </c>
      <c r="BE119" s="85" t="s">
        <v>179</v>
      </c>
      <c r="BF119" s="85"/>
      <c r="BG119" s="85" t="s">
        <v>179</v>
      </c>
      <c r="BH119" s="85"/>
      <c r="BI119" s="85" t="s">
        <v>179</v>
      </c>
      <c r="BJ119" s="85" t="s">
        <v>1787</v>
      </c>
      <c r="BK119" s="85" t="s">
        <v>179</v>
      </c>
      <c r="BL119" s="85"/>
      <c r="BM119" s="85" t="s">
        <v>179</v>
      </c>
      <c r="BN119" s="85"/>
      <c r="BO119" s="85" t="s">
        <v>179</v>
      </c>
      <c r="BP119" s="85"/>
      <c r="BQ119" s="85" t="s">
        <v>179</v>
      </c>
      <c r="BR119" s="85"/>
      <c r="BS119" s="85" t="s">
        <v>179</v>
      </c>
      <c r="BT119" s="85"/>
      <c r="BU119" s="85" t="s">
        <v>179</v>
      </c>
      <c r="BV119" s="85"/>
      <c r="BW119" s="85" t="s">
        <v>179</v>
      </c>
      <c r="BX119" s="85"/>
      <c r="BY119" s="85" t="s">
        <v>179</v>
      </c>
      <c r="BZ119" s="85"/>
      <c r="CA119" s="85" t="s">
        <v>179</v>
      </c>
      <c r="CB119" s="85"/>
      <c r="CC119" s="85" t="s">
        <v>179</v>
      </c>
      <c r="CD119" s="85"/>
      <c r="CE119" s="85" t="s">
        <v>181</v>
      </c>
      <c r="CF119" s="85"/>
      <c r="CG119" s="85" t="s">
        <v>181</v>
      </c>
      <c r="CH119" s="85"/>
      <c r="CI119" s="85" t="s">
        <v>181</v>
      </c>
      <c r="CJ119" s="85"/>
      <c r="CK119" s="85" t="s">
        <v>179</v>
      </c>
      <c r="CL119" s="85" t="s">
        <v>1788</v>
      </c>
      <c r="CM119" s="85" t="s">
        <v>179</v>
      </c>
      <c r="CN119" s="85"/>
      <c r="CO119" s="85" t="s">
        <v>179</v>
      </c>
      <c r="CP119" s="85"/>
      <c r="CQ119" s="85" t="s">
        <v>179</v>
      </c>
      <c r="CR119" s="85"/>
      <c r="CS119" s="85" t="s">
        <v>179</v>
      </c>
      <c r="CT119" s="85"/>
      <c r="CU119" s="85" t="s">
        <v>179</v>
      </c>
      <c r="CV119" s="85"/>
      <c r="CW119" s="85" t="s">
        <v>179</v>
      </c>
      <c r="CX119" s="85"/>
      <c r="CY119" s="85" t="s">
        <v>179</v>
      </c>
      <c r="CZ119" s="85" t="s">
        <v>1295</v>
      </c>
      <c r="DA119" s="85" t="s">
        <v>179</v>
      </c>
      <c r="DB119" s="85"/>
      <c r="DC119" s="85" t="s">
        <v>179</v>
      </c>
      <c r="DD119" s="85"/>
      <c r="DE119" s="85" t="s">
        <v>179</v>
      </c>
      <c r="DF119" s="85"/>
      <c r="DG119" s="85" t="s">
        <v>179</v>
      </c>
      <c r="DH119" s="85"/>
      <c r="DI119" s="85" t="s">
        <v>179</v>
      </c>
      <c r="DJ119" s="85" t="s">
        <v>1296</v>
      </c>
      <c r="DK119" s="85" t="s">
        <v>179</v>
      </c>
      <c r="DL119" s="85"/>
      <c r="DM119" s="85" t="s">
        <v>179</v>
      </c>
      <c r="DN119" s="85"/>
      <c r="DO119" s="85" t="s">
        <v>179</v>
      </c>
      <c r="DP119" s="85"/>
      <c r="DQ119" s="85" t="s">
        <v>179</v>
      </c>
      <c r="DR119" s="85" t="s">
        <v>1789</v>
      </c>
      <c r="DS119" s="85" t="s">
        <v>179</v>
      </c>
      <c r="DT119" s="85"/>
      <c r="DU119" s="85" t="s">
        <v>179</v>
      </c>
      <c r="DV119" s="85"/>
      <c r="DW119" s="85" t="s">
        <v>179</v>
      </c>
      <c r="DX119" s="85"/>
      <c r="DY119" s="85" t="s">
        <v>179</v>
      </c>
      <c r="DZ119" s="85"/>
      <c r="EA119" s="85" t="s">
        <v>179</v>
      </c>
      <c r="EB119" s="85"/>
      <c r="EC119" s="85" t="s">
        <v>179</v>
      </c>
      <c r="ED119" s="85" t="s">
        <v>1298</v>
      </c>
      <c r="EE119" s="85" t="s">
        <v>179</v>
      </c>
      <c r="EF119" s="85"/>
      <c r="EG119" s="85" t="s">
        <v>179</v>
      </c>
      <c r="EH119" s="85"/>
      <c r="EI119" s="85" t="s">
        <v>179</v>
      </c>
      <c r="EJ119" s="85"/>
      <c r="EK119" s="85" t="s">
        <v>179</v>
      </c>
      <c r="EL119" s="85"/>
      <c r="EM119" s="85" t="s">
        <v>179</v>
      </c>
      <c r="EN119" s="85" t="s">
        <v>1299</v>
      </c>
      <c r="EO119" s="85" t="s">
        <v>179</v>
      </c>
      <c r="EP119" s="85"/>
      <c r="EQ119" s="85" t="s">
        <v>179</v>
      </c>
      <c r="ER119" s="85"/>
      <c r="ES119" s="85" t="s">
        <v>179</v>
      </c>
      <c r="ET119" s="85" t="s">
        <v>1300</v>
      </c>
      <c r="EU119" s="85" t="s">
        <v>179</v>
      </c>
      <c r="EV119" s="85"/>
      <c r="EW119" s="85" t="s">
        <v>179</v>
      </c>
      <c r="EX119" s="85"/>
      <c r="EY119" s="85" t="s">
        <v>179</v>
      </c>
      <c r="EZ119" s="85" t="s">
        <v>1790</v>
      </c>
      <c r="FA119" s="85" t="s">
        <v>181</v>
      </c>
      <c r="FB119" s="85"/>
      <c r="FC119" s="85" t="s">
        <v>181</v>
      </c>
      <c r="FD119" s="85" t="s">
        <v>182</v>
      </c>
      <c r="FE119" t="b">
        <v>0</v>
      </c>
    </row>
    <row r="120" spans="1:161" x14ac:dyDescent="0.25">
      <c r="A120" t="s">
        <v>6486</v>
      </c>
      <c r="B120" t="s">
        <v>6617</v>
      </c>
      <c r="C120" s="90" t="s">
        <v>1791</v>
      </c>
      <c r="D120" s="91" t="s">
        <v>175</v>
      </c>
      <c r="G120" s="85" t="s">
        <v>177</v>
      </c>
      <c r="I120" t="s">
        <v>213</v>
      </c>
      <c r="J120" s="85"/>
      <c r="K120" s="85" t="s">
        <v>1793</v>
      </c>
      <c r="L120" s="85"/>
      <c r="M120" s="85" t="s">
        <v>6520</v>
      </c>
      <c r="N120" s="85" t="s">
        <v>1792</v>
      </c>
      <c r="O120" s="85" t="s">
        <v>6616</v>
      </c>
      <c r="P120" s="85"/>
      <c r="Q120" s="85"/>
      <c r="R120" s="85"/>
      <c r="S120" s="85"/>
      <c r="T120" s="85"/>
      <c r="U120" s="97" t="s">
        <v>6567</v>
      </c>
      <c r="V120" s="85"/>
      <c r="W120" s="85"/>
      <c r="X120" s="85"/>
      <c r="Z120" s="85"/>
      <c r="AA120" s="85"/>
      <c r="AB120" s="85"/>
      <c r="AC120" s="85"/>
      <c r="AD120" s="85"/>
      <c r="AE120" t="s">
        <v>1497</v>
      </c>
      <c r="AG120" t="s">
        <v>1497</v>
      </c>
      <c r="AI120" t="s">
        <v>1497</v>
      </c>
      <c r="AK120" t="s">
        <v>1497</v>
      </c>
      <c r="AM120" t="s">
        <v>1497</v>
      </c>
      <c r="AN120" s="85"/>
      <c r="AO120" s="85"/>
      <c r="AP120" s="85"/>
      <c r="AQ120" s="85"/>
      <c r="AR120" s="85"/>
      <c r="AS120" s="85"/>
      <c r="AT120" s="85"/>
      <c r="AU120" s="85"/>
      <c r="AV120" s="85"/>
      <c r="AW120" s="85"/>
      <c r="AX120" s="85"/>
      <c r="AY120" s="85"/>
      <c r="AZ120" s="85"/>
      <c r="BA120" s="85"/>
      <c r="BB120" s="85"/>
      <c r="BC120" t="s">
        <v>182</v>
      </c>
      <c r="BD120" s="85"/>
      <c r="BE120" s="85"/>
      <c r="BF120" s="85"/>
      <c r="BG120" s="85"/>
      <c r="BH120" s="85"/>
      <c r="BI120" t="s">
        <v>182</v>
      </c>
      <c r="BJ120" s="85"/>
      <c r="BK120" s="85"/>
      <c r="BL120" s="85"/>
      <c r="BM120" s="85"/>
      <c r="BN120" s="85"/>
      <c r="BO120" s="85"/>
      <c r="BP120" s="85"/>
      <c r="BQ120" s="85"/>
      <c r="BR120" s="85"/>
      <c r="BS120" s="85"/>
      <c r="BT120" s="85"/>
      <c r="BU120" s="85"/>
      <c r="BV120" s="85"/>
      <c r="BW120" s="85"/>
      <c r="BX120" s="85"/>
      <c r="BY120" s="85"/>
      <c r="BZ120" s="85"/>
      <c r="CA120" s="85"/>
      <c r="CB120" s="85"/>
      <c r="CC120" s="85"/>
      <c r="CD120" s="85"/>
      <c r="CE120" s="85"/>
      <c r="CF120" s="85"/>
      <c r="CG120" s="85"/>
      <c r="CH120" s="85"/>
      <c r="CI120" s="85"/>
      <c r="CJ120" s="85"/>
      <c r="CK120" t="s">
        <v>182</v>
      </c>
      <c r="CL120" s="85"/>
      <c r="CM120" s="85"/>
      <c r="CN120" s="85"/>
      <c r="CO120" s="85"/>
      <c r="CP120" s="85"/>
      <c r="CQ120" s="85"/>
      <c r="CR120" s="85"/>
      <c r="CS120" s="85"/>
      <c r="CT120" s="85"/>
      <c r="CU120" s="85"/>
      <c r="CV120" s="85"/>
      <c r="CW120" s="85"/>
      <c r="CX120" s="85"/>
      <c r="CY120" t="s">
        <v>182</v>
      </c>
      <c r="CZ120" s="85"/>
      <c r="DA120" s="85"/>
      <c r="DB120" s="85"/>
      <c r="DC120" s="85"/>
      <c r="DD120" s="85"/>
      <c r="DE120" s="85"/>
      <c r="DF120" s="85"/>
      <c r="DG120" s="85"/>
      <c r="DH120" s="85"/>
      <c r="DI120" t="s">
        <v>182</v>
      </c>
      <c r="DJ120" s="85"/>
      <c r="DK120" s="85"/>
      <c r="DL120" s="85"/>
      <c r="DM120" s="85"/>
      <c r="DN120" s="85"/>
      <c r="DO120" s="85"/>
      <c r="DP120" s="85"/>
      <c r="DQ120" t="s">
        <v>6087</v>
      </c>
      <c r="DR120" s="85"/>
      <c r="DS120" s="85"/>
      <c r="DT120" s="85"/>
      <c r="DU120" s="85"/>
      <c r="DV120" s="85"/>
      <c r="DW120" s="85"/>
      <c r="DX120" s="85"/>
      <c r="DY120" s="85"/>
      <c r="DZ120" s="85"/>
      <c r="EA120" s="85"/>
      <c r="EB120" s="85"/>
      <c r="EC120" t="s">
        <v>6087</v>
      </c>
      <c r="ED120" s="85"/>
      <c r="EE120" s="85"/>
      <c r="EF120" s="85"/>
      <c r="EG120" s="85"/>
      <c r="EH120" s="85"/>
      <c r="EI120" s="85"/>
      <c r="EJ120" s="85"/>
      <c r="EK120" s="85"/>
      <c r="EL120" s="85"/>
      <c r="EM120" t="s">
        <v>6087</v>
      </c>
      <c r="EN120" s="85"/>
      <c r="EO120" s="85"/>
      <c r="EP120" s="85"/>
      <c r="EQ120" s="85"/>
      <c r="ER120" s="85"/>
      <c r="ES120" t="s">
        <v>6087</v>
      </c>
      <c r="ET120" s="85"/>
      <c r="EU120" s="85"/>
      <c r="EV120" s="85"/>
      <c r="EW120" s="85"/>
      <c r="EX120" s="85"/>
      <c r="EY120" t="s">
        <v>182</v>
      </c>
      <c r="EZ120" s="85"/>
      <c r="FA120" t="s">
        <v>1497</v>
      </c>
      <c r="FB120" s="85"/>
      <c r="FC120" s="85" t="s">
        <v>182</v>
      </c>
      <c r="FD120" s="85"/>
      <c r="FE120" t="b">
        <v>0</v>
      </c>
    </row>
    <row r="121" spans="1:161" x14ac:dyDescent="0.25">
      <c r="A121">
        <v>2006</v>
      </c>
      <c r="B121" t="s">
        <v>6148</v>
      </c>
      <c r="C121" s="90" t="s">
        <v>1798</v>
      </c>
      <c r="D121" s="91" t="s">
        <v>206</v>
      </c>
      <c r="E121">
        <v>0</v>
      </c>
      <c r="F121">
        <v>95</v>
      </c>
      <c r="G121" s="85" t="s">
        <v>187</v>
      </c>
      <c r="H121">
        <v>1</v>
      </c>
      <c r="I121" s="85" t="s">
        <v>213</v>
      </c>
      <c r="J121" s="85" t="s">
        <v>1799</v>
      </c>
      <c r="K121" s="85" t="s">
        <v>1800</v>
      </c>
      <c r="L121" s="85" t="s">
        <v>1798</v>
      </c>
      <c r="M121" s="85" t="s">
        <v>1801</v>
      </c>
      <c r="N121" s="85" t="s">
        <v>1799</v>
      </c>
      <c r="O121" s="85" t="s">
        <v>1802</v>
      </c>
      <c r="P121" s="85" t="s">
        <v>213</v>
      </c>
      <c r="Q121" s="85" t="s">
        <v>206</v>
      </c>
      <c r="R121" s="85"/>
      <c r="S121" s="85"/>
      <c r="T121" s="85" t="s">
        <v>218</v>
      </c>
      <c r="U121" s="97">
        <v>5</v>
      </c>
      <c r="V121" s="85" t="s">
        <v>179</v>
      </c>
      <c r="W121" s="85" t="s">
        <v>186</v>
      </c>
      <c r="X121" s="85" t="s">
        <v>1546</v>
      </c>
      <c r="Y121">
        <v>1</v>
      </c>
      <c r="Z121" s="85" t="s">
        <v>181</v>
      </c>
      <c r="AA121" s="85" t="s">
        <v>186</v>
      </c>
      <c r="AB121" s="85" t="s">
        <v>180</v>
      </c>
      <c r="AC121" s="85" t="s">
        <v>181</v>
      </c>
      <c r="AD121" s="85" t="s">
        <v>181</v>
      </c>
      <c r="AE121" s="85" t="s">
        <v>181</v>
      </c>
      <c r="AF121" s="85"/>
      <c r="AG121" s="85" t="s">
        <v>181</v>
      </c>
      <c r="AH121" s="85"/>
      <c r="AI121" s="85" t="s">
        <v>181</v>
      </c>
      <c r="AJ121" s="85"/>
      <c r="AK121" s="85" t="s">
        <v>181</v>
      </c>
      <c r="AL121" s="85"/>
      <c r="AM121" s="85" t="s">
        <v>181</v>
      </c>
      <c r="AN121" s="85"/>
      <c r="AO121" s="85" t="s">
        <v>181</v>
      </c>
      <c r="AP121" s="85"/>
      <c r="AQ121" s="85" t="s">
        <v>179</v>
      </c>
      <c r="AR121" s="85"/>
      <c r="AS121" s="85" t="s">
        <v>179</v>
      </c>
      <c r="AT121" s="85"/>
      <c r="AU121" s="85" t="s">
        <v>179</v>
      </c>
      <c r="AV121" s="85"/>
      <c r="AW121" s="85" t="s">
        <v>179</v>
      </c>
      <c r="AX121" s="85"/>
      <c r="AY121" s="85" t="s">
        <v>179</v>
      </c>
      <c r="AZ121" s="85"/>
      <c r="BA121" s="85" t="s">
        <v>179</v>
      </c>
      <c r="BB121" s="85"/>
      <c r="BC121" s="85" t="s">
        <v>179</v>
      </c>
      <c r="BD121" s="85" t="s">
        <v>1803</v>
      </c>
      <c r="BE121" s="85" t="s">
        <v>179</v>
      </c>
      <c r="BF121" s="85"/>
      <c r="BG121" s="85" t="s">
        <v>179</v>
      </c>
      <c r="BH121" s="85"/>
      <c r="BI121" s="85" t="s">
        <v>179</v>
      </c>
      <c r="BJ121" s="85" t="s">
        <v>1804</v>
      </c>
      <c r="BK121" s="85" t="s">
        <v>179</v>
      </c>
      <c r="BL121" s="85"/>
      <c r="BM121" s="85" t="s">
        <v>179</v>
      </c>
      <c r="BN121" s="85"/>
      <c r="BO121" s="85" t="s">
        <v>179</v>
      </c>
      <c r="BP121" s="85"/>
      <c r="BQ121" s="85" t="s">
        <v>179</v>
      </c>
      <c r="BR121" s="85"/>
      <c r="BS121" s="85" t="s">
        <v>179</v>
      </c>
      <c r="BT121" s="85"/>
      <c r="BU121" s="85" t="s">
        <v>179</v>
      </c>
      <c r="BV121" s="85"/>
      <c r="BW121" s="85" t="s">
        <v>179</v>
      </c>
      <c r="BX121" s="85"/>
      <c r="BY121" s="85" t="s">
        <v>179</v>
      </c>
      <c r="BZ121" s="85"/>
      <c r="CA121" s="85" t="s">
        <v>179</v>
      </c>
      <c r="CB121" s="85"/>
      <c r="CC121" s="85" t="s">
        <v>181</v>
      </c>
      <c r="CD121" s="85"/>
      <c r="CE121" s="85" t="s">
        <v>179</v>
      </c>
      <c r="CF121" s="85"/>
      <c r="CG121" s="85" t="s">
        <v>179</v>
      </c>
      <c r="CH121" s="85"/>
      <c r="CI121" s="85" t="s">
        <v>179</v>
      </c>
      <c r="CJ121" s="85"/>
      <c r="CK121" s="85" t="s">
        <v>179</v>
      </c>
      <c r="CL121" s="85" t="s">
        <v>1805</v>
      </c>
      <c r="CM121" s="85" t="s">
        <v>179</v>
      </c>
      <c r="CN121" s="85"/>
      <c r="CO121" s="85" t="s">
        <v>179</v>
      </c>
      <c r="CP121" s="85"/>
      <c r="CQ121" s="85" t="s">
        <v>179</v>
      </c>
      <c r="CR121" s="85"/>
      <c r="CS121" s="85" t="s">
        <v>179</v>
      </c>
      <c r="CT121" s="85"/>
      <c r="CU121" s="85" t="s">
        <v>179</v>
      </c>
      <c r="CV121" s="85"/>
      <c r="CW121" s="85" t="s">
        <v>179</v>
      </c>
      <c r="CX121" s="85"/>
      <c r="CY121" s="85" t="s">
        <v>179</v>
      </c>
      <c r="CZ121" s="85" t="s">
        <v>1806</v>
      </c>
      <c r="DA121" s="85" t="s">
        <v>179</v>
      </c>
      <c r="DB121" s="85"/>
      <c r="DC121" s="85" t="s">
        <v>179</v>
      </c>
      <c r="DD121" s="85"/>
      <c r="DE121" s="85" t="s">
        <v>179</v>
      </c>
      <c r="DF121" s="85"/>
      <c r="DG121" s="85" t="s">
        <v>209</v>
      </c>
      <c r="DH121" s="85"/>
      <c r="DI121" s="85" t="s">
        <v>179</v>
      </c>
      <c r="DJ121" s="85" t="s">
        <v>1807</v>
      </c>
      <c r="DK121" s="85" t="s">
        <v>179</v>
      </c>
      <c r="DL121" s="85"/>
      <c r="DM121" s="85" t="s">
        <v>179</v>
      </c>
      <c r="DN121" s="85"/>
      <c r="DO121" s="85" t="s">
        <v>179</v>
      </c>
      <c r="DP121" s="85"/>
      <c r="DQ121" s="85" t="s">
        <v>179</v>
      </c>
      <c r="DR121" s="85" t="s">
        <v>1808</v>
      </c>
      <c r="DS121" s="85" t="s">
        <v>179</v>
      </c>
      <c r="DT121" s="85"/>
      <c r="DU121" s="85" t="s">
        <v>179</v>
      </c>
      <c r="DV121" s="85"/>
      <c r="DW121" s="85" t="s">
        <v>179</v>
      </c>
      <c r="DX121" s="85"/>
      <c r="DY121" s="85" t="s">
        <v>179</v>
      </c>
      <c r="DZ121" s="85"/>
      <c r="EA121" s="85" t="s">
        <v>179</v>
      </c>
      <c r="EB121" s="85"/>
      <c r="EC121" s="85" t="s">
        <v>179</v>
      </c>
      <c r="ED121" s="85" t="s">
        <v>1809</v>
      </c>
      <c r="EE121" s="85" t="s">
        <v>179</v>
      </c>
      <c r="EF121" s="85"/>
      <c r="EG121" s="85" t="s">
        <v>179</v>
      </c>
      <c r="EH121" s="85"/>
      <c r="EI121" s="85" t="s">
        <v>179</v>
      </c>
      <c r="EJ121" s="85"/>
      <c r="EK121" s="85" t="s">
        <v>179</v>
      </c>
      <c r="EL121" s="85"/>
      <c r="EM121" s="85" t="s">
        <v>179</v>
      </c>
      <c r="EN121" s="85" t="s">
        <v>1810</v>
      </c>
      <c r="EO121" s="85" t="s">
        <v>179</v>
      </c>
      <c r="EP121" s="85"/>
      <c r="EQ121" s="85" t="s">
        <v>179</v>
      </c>
      <c r="ER121" s="85"/>
      <c r="ES121" s="85" t="s">
        <v>179</v>
      </c>
      <c r="ET121" s="85" t="s">
        <v>1811</v>
      </c>
      <c r="EU121" s="85" t="s">
        <v>179</v>
      </c>
      <c r="EV121" s="85"/>
      <c r="EW121" s="85" t="s">
        <v>179</v>
      </c>
      <c r="EX121" s="85"/>
      <c r="EY121" s="85" t="s">
        <v>179</v>
      </c>
      <c r="EZ121" s="85" t="s">
        <v>1812</v>
      </c>
      <c r="FA121" s="85" t="s">
        <v>181</v>
      </c>
      <c r="FB121" s="85"/>
      <c r="FC121" s="85" t="s">
        <v>181</v>
      </c>
      <c r="FD121" s="85" t="s">
        <v>182</v>
      </c>
      <c r="FE121" t="b">
        <v>0</v>
      </c>
    </row>
    <row r="122" spans="1:161" x14ac:dyDescent="0.25">
      <c r="A122" t="s">
        <v>6486</v>
      </c>
      <c r="B122" t="s">
        <v>6620</v>
      </c>
      <c r="C122" s="90" t="s">
        <v>1813</v>
      </c>
      <c r="D122" s="91" t="s">
        <v>200</v>
      </c>
      <c r="G122" s="85" t="s">
        <v>177</v>
      </c>
      <c r="I122" t="s">
        <v>213</v>
      </c>
      <c r="J122" s="85"/>
      <c r="K122" s="85" t="s">
        <v>6618</v>
      </c>
      <c r="L122" s="85"/>
      <c r="M122" s="85" t="s">
        <v>6521</v>
      </c>
      <c r="N122" s="85" t="s">
        <v>267</v>
      </c>
      <c r="O122" s="85" t="s">
        <v>6619</v>
      </c>
      <c r="P122" s="85"/>
      <c r="Q122" s="85"/>
      <c r="R122" s="85"/>
      <c r="S122" s="85"/>
      <c r="T122" s="85"/>
      <c r="U122" s="97" t="s">
        <v>198</v>
      </c>
      <c r="V122" s="85"/>
      <c r="W122" s="85"/>
      <c r="X122" s="85"/>
      <c r="Z122" s="85"/>
      <c r="AA122" s="85"/>
      <c r="AB122" s="85"/>
      <c r="AC122" s="85"/>
      <c r="AD122" s="85"/>
      <c r="AE122" t="s">
        <v>1497</v>
      </c>
      <c r="AG122" t="s">
        <v>1497</v>
      </c>
      <c r="AI122" t="s">
        <v>1497</v>
      </c>
      <c r="AK122" t="s">
        <v>1497</v>
      </c>
      <c r="AM122" t="s">
        <v>1497</v>
      </c>
      <c r="AN122" s="85"/>
      <c r="AO122" s="85"/>
      <c r="AP122" s="85"/>
      <c r="AQ122" s="85"/>
      <c r="AR122" s="85"/>
      <c r="AS122" s="85"/>
      <c r="AT122" s="85"/>
      <c r="AU122" s="85"/>
      <c r="AV122" s="85"/>
      <c r="AW122" s="85"/>
      <c r="AX122" s="85"/>
      <c r="AY122" s="85"/>
      <c r="AZ122" s="85"/>
      <c r="BA122" s="85"/>
      <c r="BB122" s="85"/>
      <c r="BC122" t="s">
        <v>182</v>
      </c>
      <c r="BD122" s="85"/>
      <c r="BE122" s="85"/>
      <c r="BF122" s="85"/>
      <c r="BG122" s="85"/>
      <c r="BH122" s="85"/>
      <c r="BI122" t="s">
        <v>182</v>
      </c>
      <c r="BJ122" s="85"/>
      <c r="BK122" s="85"/>
      <c r="BL122" s="85"/>
      <c r="BM122" s="85"/>
      <c r="BN122" s="85"/>
      <c r="BO122" s="85"/>
      <c r="BP122" s="85"/>
      <c r="BQ122" s="85"/>
      <c r="BR122" s="85"/>
      <c r="BS122" s="85"/>
      <c r="BT122" s="85"/>
      <c r="BU122" s="85"/>
      <c r="BV122" s="85"/>
      <c r="BW122" s="85"/>
      <c r="BX122" s="85"/>
      <c r="BY122" s="85"/>
      <c r="BZ122" s="85"/>
      <c r="CA122" s="85"/>
      <c r="CB122" s="85"/>
      <c r="CC122" s="85"/>
      <c r="CD122" s="85"/>
      <c r="CE122" s="85"/>
      <c r="CF122" s="85"/>
      <c r="CG122" s="85"/>
      <c r="CH122" s="85"/>
      <c r="CI122" s="85"/>
      <c r="CJ122" s="85"/>
      <c r="CK122" t="s">
        <v>203</v>
      </c>
      <c r="CL122" s="85"/>
      <c r="CM122" s="85"/>
      <c r="CN122" s="85"/>
      <c r="CO122" s="85"/>
      <c r="CP122" s="85"/>
      <c r="CQ122" s="85"/>
      <c r="CR122" s="85"/>
      <c r="CS122" s="85"/>
      <c r="CT122" s="85"/>
      <c r="CU122" s="85"/>
      <c r="CV122" s="85"/>
      <c r="CW122" s="85"/>
      <c r="CX122" s="85"/>
      <c r="CY122" t="s">
        <v>203</v>
      </c>
      <c r="CZ122" s="85"/>
      <c r="DA122" s="85"/>
      <c r="DB122" s="85"/>
      <c r="DC122" s="85"/>
      <c r="DD122" s="85"/>
      <c r="DE122" s="85"/>
      <c r="DF122" s="85"/>
      <c r="DG122" s="85"/>
      <c r="DH122" s="85"/>
      <c r="DI122" t="s">
        <v>182</v>
      </c>
      <c r="DJ122" s="85"/>
      <c r="DK122" s="85"/>
      <c r="DL122" s="85"/>
      <c r="DM122" s="85"/>
      <c r="DN122" s="85"/>
      <c r="DO122" s="85"/>
      <c r="DP122" s="85"/>
      <c r="DQ122" t="s">
        <v>182</v>
      </c>
      <c r="DR122" s="85"/>
      <c r="DS122" s="85"/>
      <c r="DT122" s="85"/>
      <c r="DU122" s="85"/>
      <c r="DV122" s="85"/>
      <c r="DW122" s="85"/>
      <c r="DX122" s="85"/>
      <c r="DY122" s="85"/>
      <c r="DZ122" s="85"/>
      <c r="EA122" s="85"/>
      <c r="EB122" s="85"/>
      <c r="EC122" t="s">
        <v>182</v>
      </c>
      <c r="ED122" s="85"/>
      <c r="EE122" s="85"/>
      <c r="EF122" s="85"/>
      <c r="EG122" s="85"/>
      <c r="EH122" s="85"/>
      <c r="EI122" s="85"/>
      <c r="EJ122" s="85"/>
      <c r="EK122" s="85"/>
      <c r="EL122" s="85"/>
      <c r="EM122" t="s">
        <v>203</v>
      </c>
      <c r="EN122" s="85"/>
      <c r="EO122" s="85"/>
      <c r="EP122" s="85"/>
      <c r="EQ122" s="85"/>
      <c r="ER122" s="85"/>
      <c r="ES122" t="s">
        <v>203</v>
      </c>
      <c r="ET122" s="85"/>
      <c r="EU122" s="85"/>
      <c r="EV122" s="85"/>
      <c r="EW122" s="85"/>
      <c r="EX122" s="85"/>
      <c r="EY122" t="s">
        <v>182</v>
      </c>
      <c r="EZ122" s="85"/>
      <c r="FA122" t="s">
        <v>182</v>
      </c>
      <c r="FB122" s="85"/>
      <c r="FC122" s="85" t="s">
        <v>182</v>
      </c>
      <c r="FD122" s="85"/>
      <c r="FE122" t="b">
        <v>0</v>
      </c>
    </row>
    <row r="123" spans="1:161" x14ac:dyDescent="0.25">
      <c r="A123">
        <v>2008</v>
      </c>
      <c r="B123" t="s">
        <v>6149</v>
      </c>
      <c r="C123" s="90" t="s">
        <v>1816</v>
      </c>
      <c r="D123" s="91" t="s">
        <v>206</v>
      </c>
      <c r="E123">
        <v>0</v>
      </c>
      <c r="F123">
        <v>92</v>
      </c>
      <c r="G123" s="85" t="s">
        <v>177</v>
      </c>
      <c r="H123">
        <v>1</v>
      </c>
      <c r="I123" s="85" t="s">
        <v>213</v>
      </c>
      <c r="J123" s="85" t="s">
        <v>1817</v>
      </c>
      <c r="K123" s="85" t="s">
        <v>1818</v>
      </c>
      <c r="L123" s="85" t="s">
        <v>1816</v>
      </c>
      <c r="M123" s="85" t="s">
        <v>1819</v>
      </c>
      <c r="N123" s="85" t="s">
        <v>1817</v>
      </c>
      <c r="O123" s="85" t="s">
        <v>1820</v>
      </c>
      <c r="P123" s="85" t="s">
        <v>213</v>
      </c>
      <c r="Q123" s="85" t="s">
        <v>206</v>
      </c>
      <c r="R123" s="85"/>
      <c r="S123" s="85"/>
      <c r="T123" s="85" t="s">
        <v>218</v>
      </c>
      <c r="U123" s="97">
        <v>4</v>
      </c>
      <c r="V123" s="85" t="s">
        <v>181</v>
      </c>
      <c r="W123" s="85" t="s">
        <v>186</v>
      </c>
      <c r="X123" s="85"/>
      <c r="Y123">
        <v>0</v>
      </c>
      <c r="Z123" s="85" t="s">
        <v>181</v>
      </c>
      <c r="AA123" s="85" t="s">
        <v>186</v>
      </c>
      <c r="AB123" s="85" t="s">
        <v>180</v>
      </c>
      <c r="AC123" s="85" t="s">
        <v>181</v>
      </c>
      <c r="AD123" s="85" t="s">
        <v>181</v>
      </c>
      <c r="AE123" s="85" t="s">
        <v>181</v>
      </c>
      <c r="AF123" s="85"/>
      <c r="AG123" s="85" t="s">
        <v>181</v>
      </c>
      <c r="AH123" s="85"/>
      <c r="AI123" s="85" t="s">
        <v>181</v>
      </c>
      <c r="AJ123" s="85"/>
      <c r="AK123" s="85" t="s">
        <v>181</v>
      </c>
      <c r="AL123" s="85"/>
      <c r="AM123" s="85" t="s">
        <v>181</v>
      </c>
      <c r="AN123" s="85"/>
      <c r="AO123" s="85" t="s">
        <v>181</v>
      </c>
      <c r="AP123" s="85"/>
      <c r="AQ123" s="85" t="s">
        <v>179</v>
      </c>
      <c r="AR123" s="85"/>
      <c r="AS123" s="85" t="s">
        <v>179</v>
      </c>
      <c r="AT123" s="85"/>
      <c r="AU123" s="85" t="s">
        <v>179</v>
      </c>
      <c r="AV123" s="85"/>
      <c r="AW123" s="85" t="s">
        <v>179</v>
      </c>
      <c r="AX123" s="85"/>
      <c r="AY123" s="85" t="s">
        <v>179</v>
      </c>
      <c r="AZ123" s="85"/>
      <c r="BA123" s="85" t="s">
        <v>179</v>
      </c>
      <c r="BB123" s="85"/>
      <c r="BC123" s="85" t="s">
        <v>179</v>
      </c>
      <c r="BD123" s="85" t="s">
        <v>1821</v>
      </c>
      <c r="BE123" s="85" t="s">
        <v>179</v>
      </c>
      <c r="BF123" s="85"/>
      <c r="BG123" s="85" t="s">
        <v>179</v>
      </c>
      <c r="BH123" s="85"/>
      <c r="BI123" s="85" t="s">
        <v>179</v>
      </c>
      <c r="BJ123" s="85" t="s">
        <v>1822</v>
      </c>
      <c r="BK123" s="85" t="s">
        <v>179</v>
      </c>
      <c r="BL123" s="85"/>
      <c r="BM123" s="85" t="s">
        <v>179</v>
      </c>
      <c r="BN123" s="85"/>
      <c r="BO123" s="85" t="s">
        <v>179</v>
      </c>
      <c r="BP123" s="85"/>
      <c r="BQ123" s="85" t="s">
        <v>179</v>
      </c>
      <c r="BR123" s="85"/>
      <c r="BS123" s="85" t="s">
        <v>179</v>
      </c>
      <c r="BT123" s="85"/>
      <c r="BU123" s="85" t="s">
        <v>179</v>
      </c>
      <c r="BV123" s="85"/>
      <c r="BW123" s="85" t="s">
        <v>179</v>
      </c>
      <c r="BX123" s="85"/>
      <c r="BY123" s="85" t="s">
        <v>179</v>
      </c>
      <c r="BZ123" s="85"/>
      <c r="CA123" s="85" t="s">
        <v>179</v>
      </c>
      <c r="CB123" s="85"/>
      <c r="CC123" s="85" t="s">
        <v>179</v>
      </c>
      <c r="CD123" s="85"/>
      <c r="CE123" s="85" t="s">
        <v>179</v>
      </c>
      <c r="CF123" s="85" t="s">
        <v>1823</v>
      </c>
      <c r="CG123" s="85" t="s">
        <v>181</v>
      </c>
      <c r="CH123" s="85"/>
      <c r="CI123" s="85" t="s">
        <v>181</v>
      </c>
      <c r="CJ123" s="85"/>
      <c r="CK123" s="85" t="s">
        <v>179</v>
      </c>
      <c r="CL123" s="85" t="s">
        <v>1824</v>
      </c>
      <c r="CM123" s="85" t="s">
        <v>179</v>
      </c>
      <c r="CN123" s="85"/>
      <c r="CO123" s="85" t="s">
        <v>179</v>
      </c>
      <c r="CP123" s="85"/>
      <c r="CQ123" s="85" t="s">
        <v>179</v>
      </c>
      <c r="CR123" s="85"/>
      <c r="CS123" s="85" t="s">
        <v>179</v>
      </c>
      <c r="CT123" s="85"/>
      <c r="CU123" s="85" t="s">
        <v>179</v>
      </c>
      <c r="CV123" s="85"/>
      <c r="CW123" s="85" t="s">
        <v>179</v>
      </c>
      <c r="CX123" s="85"/>
      <c r="CY123" s="85" t="s">
        <v>179</v>
      </c>
      <c r="CZ123" s="85" t="s">
        <v>1821</v>
      </c>
      <c r="DA123" s="85" t="s">
        <v>179</v>
      </c>
      <c r="DB123" s="85"/>
      <c r="DC123" s="85" t="s">
        <v>179</v>
      </c>
      <c r="DD123" s="85"/>
      <c r="DE123" s="85" t="s">
        <v>179</v>
      </c>
      <c r="DF123" s="85"/>
      <c r="DG123" s="85" t="s">
        <v>209</v>
      </c>
      <c r="DH123" s="85"/>
      <c r="DI123" s="85" t="s">
        <v>179</v>
      </c>
      <c r="DJ123" s="85" t="s">
        <v>1825</v>
      </c>
      <c r="DK123" s="85" t="s">
        <v>179</v>
      </c>
      <c r="DL123" s="85"/>
      <c r="DM123" s="85" t="s">
        <v>179</v>
      </c>
      <c r="DN123" s="85"/>
      <c r="DO123" s="85" t="s">
        <v>179</v>
      </c>
      <c r="DP123" s="85"/>
      <c r="DQ123" s="85" t="s">
        <v>179</v>
      </c>
      <c r="DR123" s="85" t="s">
        <v>1826</v>
      </c>
      <c r="DS123" s="85" t="s">
        <v>181</v>
      </c>
      <c r="DT123" s="85"/>
      <c r="DU123" s="85" t="s">
        <v>181</v>
      </c>
      <c r="DV123" s="85"/>
      <c r="DW123" s="85" t="s">
        <v>179</v>
      </c>
      <c r="DX123" s="85"/>
      <c r="DY123" s="85" t="s">
        <v>179</v>
      </c>
      <c r="DZ123" s="85"/>
      <c r="EA123" s="85" t="s">
        <v>179</v>
      </c>
      <c r="EB123" s="85"/>
      <c r="EC123" s="85" t="s">
        <v>179</v>
      </c>
      <c r="ED123" s="85" t="s">
        <v>1827</v>
      </c>
      <c r="EE123" s="85" t="s">
        <v>179</v>
      </c>
      <c r="EF123" s="85"/>
      <c r="EG123" s="85" t="s">
        <v>199</v>
      </c>
      <c r="EH123" s="85"/>
      <c r="EI123" s="85" t="s">
        <v>199</v>
      </c>
      <c r="EJ123" s="85"/>
      <c r="EK123" s="85" t="s">
        <v>179</v>
      </c>
      <c r="EL123" s="85"/>
      <c r="EM123" s="85" t="s">
        <v>179</v>
      </c>
      <c r="EN123" s="85" t="s">
        <v>1828</v>
      </c>
      <c r="EO123" s="85" t="s">
        <v>181</v>
      </c>
      <c r="EP123" s="85" t="s">
        <v>1829</v>
      </c>
      <c r="EQ123" s="85" t="s">
        <v>179</v>
      </c>
      <c r="ER123" s="85"/>
      <c r="ES123" s="85" t="s">
        <v>179</v>
      </c>
      <c r="ET123" s="85" t="s">
        <v>1830</v>
      </c>
      <c r="EU123" s="85" t="s">
        <v>179</v>
      </c>
      <c r="EV123" s="85"/>
      <c r="EW123" s="85" t="s">
        <v>179</v>
      </c>
      <c r="EX123" s="85"/>
      <c r="EY123" s="85" t="s">
        <v>179</v>
      </c>
      <c r="EZ123" s="85" t="s">
        <v>1831</v>
      </c>
      <c r="FA123" s="85" t="s">
        <v>181</v>
      </c>
      <c r="FB123" s="85"/>
      <c r="FC123" s="85" t="s">
        <v>181</v>
      </c>
      <c r="FD123" s="85" t="s">
        <v>182</v>
      </c>
      <c r="FE123" t="b">
        <v>0</v>
      </c>
    </row>
    <row r="124" spans="1:161" x14ac:dyDescent="0.25">
      <c r="A124">
        <v>2009</v>
      </c>
      <c r="B124" t="s">
        <v>6145</v>
      </c>
      <c r="C124" s="90" t="s">
        <v>1832</v>
      </c>
      <c r="D124" s="91" t="s">
        <v>206</v>
      </c>
      <c r="E124">
        <v>0</v>
      </c>
      <c r="F124">
        <v>94</v>
      </c>
      <c r="G124" s="85" t="s">
        <v>187</v>
      </c>
      <c r="H124">
        <v>1</v>
      </c>
      <c r="I124" s="85" t="s">
        <v>213</v>
      </c>
      <c r="J124" s="85" t="s">
        <v>1730</v>
      </c>
      <c r="K124" s="85" t="s">
        <v>1833</v>
      </c>
      <c r="L124" s="85" t="s">
        <v>1832</v>
      </c>
      <c r="M124" s="85" t="s">
        <v>1834</v>
      </c>
      <c r="N124" s="85" t="s">
        <v>1730</v>
      </c>
      <c r="O124" s="85" t="s">
        <v>1835</v>
      </c>
      <c r="P124" s="85" t="s">
        <v>213</v>
      </c>
      <c r="Q124" s="85" t="s">
        <v>206</v>
      </c>
      <c r="R124" s="85"/>
      <c r="S124" s="85"/>
      <c r="T124" s="85" t="s">
        <v>218</v>
      </c>
      <c r="U124" s="97">
        <v>4</v>
      </c>
      <c r="V124" s="85" t="s">
        <v>179</v>
      </c>
      <c r="W124" s="85" t="s">
        <v>191</v>
      </c>
      <c r="X124" s="85" t="s">
        <v>1836</v>
      </c>
      <c r="Y124">
        <v>4</v>
      </c>
      <c r="Z124" s="85" t="s">
        <v>181</v>
      </c>
      <c r="AA124" s="85" t="s">
        <v>191</v>
      </c>
      <c r="AB124" s="85" t="s">
        <v>179</v>
      </c>
      <c r="AC124" s="85" t="s">
        <v>179</v>
      </c>
      <c r="AD124" s="85" t="s">
        <v>179</v>
      </c>
      <c r="AE124" s="85" t="s">
        <v>181</v>
      </c>
      <c r="AF124" s="85"/>
      <c r="AG124" s="85" t="s">
        <v>181</v>
      </c>
      <c r="AH124" s="85"/>
      <c r="AI124" s="85" t="s">
        <v>181</v>
      </c>
      <c r="AJ124" s="85"/>
      <c r="AK124" s="85" t="s">
        <v>181</v>
      </c>
      <c r="AL124" s="85"/>
      <c r="AM124" s="85" t="s">
        <v>181</v>
      </c>
      <c r="AN124" s="85"/>
      <c r="AO124" s="85" t="s">
        <v>181</v>
      </c>
      <c r="AP124" s="85"/>
      <c r="AQ124" s="85" t="s">
        <v>179</v>
      </c>
      <c r="AR124" s="85"/>
      <c r="AS124" s="85" t="s">
        <v>179</v>
      </c>
      <c r="AT124" s="85"/>
      <c r="AU124" s="85" t="s">
        <v>179</v>
      </c>
      <c r="AV124" s="85"/>
      <c r="AW124" s="85" t="s">
        <v>179</v>
      </c>
      <c r="AX124" s="85"/>
      <c r="AY124" s="85" t="s">
        <v>179</v>
      </c>
      <c r="AZ124" s="85"/>
      <c r="BA124" s="85" t="s">
        <v>179</v>
      </c>
      <c r="BB124" s="85"/>
      <c r="BC124" s="85" t="s">
        <v>179</v>
      </c>
      <c r="BD124" s="85" t="s">
        <v>1837</v>
      </c>
      <c r="BE124" s="85" t="s">
        <v>179</v>
      </c>
      <c r="BF124" s="85"/>
      <c r="BG124" s="85" t="s">
        <v>179</v>
      </c>
      <c r="BH124" s="85"/>
      <c r="BI124" s="85" t="s">
        <v>179</v>
      </c>
      <c r="BJ124" s="85" t="s">
        <v>1838</v>
      </c>
      <c r="BK124" s="85" t="s">
        <v>179</v>
      </c>
      <c r="BL124" s="85"/>
      <c r="BM124" s="85" t="s">
        <v>179</v>
      </c>
      <c r="BN124" s="85"/>
      <c r="BO124" s="85" t="s">
        <v>179</v>
      </c>
      <c r="BP124" s="85"/>
      <c r="BQ124" s="85" t="s">
        <v>179</v>
      </c>
      <c r="BR124" s="85"/>
      <c r="BS124" s="85" t="s">
        <v>179</v>
      </c>
      <c r="BT124" s="85"/>
      <c r="BU124" s="85" t="s">
        <v>179</v>
      </c>
      <c r="BV124" s="85"/>
      <c r="BW124" s="85" t="s">
        <v>179</v>
      </c>
      <c r="BX124" s="85"/>
      <c r="BY124" s="85" t="s">
        <v>179</v>
      </c>
      <c r="BZ124" s="85"/>
      <c r="CA124" s="85" t="s">
        <v>179</v>
      </c>
      <c r="CB124" s="85"/>
      <c r="CC124" s="85" t="s">
        <v>179</v>
      </c>
      <c r="CD124" s="85"/>
      <c r="CE124" s="85" t="s">
        <v>181</v>
      </c>
      <c r="CF124" s="85"/>
      <c r="CG124" s="85" t="s">
        <v>181</v>
      </c>
      <c r="CH124" s="85"/>
      <c r="CI124" s="85" t="s">
        <v>181</v>
      </c>
      <c r="CJ124" s="85"/>
      <c r="CK124" s="85" t="s">
        <v>179</v>
      </c>
      <c r="CL124" s="85" t="s">
        <v>1839</v>
      </c>
      <c r="CM124" s="85" t="s">
        <v>179</v>
      </c>
      <c r="CN124" s="85"/>
      <c r="CO124" s="85" t="s">
        <v>179</v>
      </c>
      <c r="CP124" s="85"/>
      <c r="CQ124" s="85" t="s">
        <v>179</v>
      </c>
      <c r="CR124" s="85"/>
      <c r="CS124" s="85" t="s">
        <v>179</v>
      </c>
      <c r="CT124" s="85"/>
      <c r="CU124" s="85" t="s">
        <v>179</v>
      </c>
      <c r="CV124" s="85"/>
      <c r="CW124" s="85" t="s">
        <v>179</v>
      </c>
      <c r="CX124" s="85"/>
      <c r="CY124" s="85" t="s">
        <v>179</v>
      </c>
      <c r="CZ124" s="85" t="s">
        <v>1837</v>
      </c>
      <c r="DA124" s="85" t="s">
        <v>179</v>
      </c>
      <c r="DB124" s="85" t="s">
        <v>1738</v>
      </c>
      <c r="DC124" s="85" t="s">
        <v>179</v>
      </c>
      <c r="DD124" s="85"/>
      <c r="DE124" s="85" t="s">
        <v>179</v>
      </c>
      <c r="DF124" s="85" t="s">
        <v>1840</v>
      </c>
      <c r="DG124" s="85" t="s">
        <v>179</v>
      </c>
      <c r="DH124" s="85"/>
      <c r="DI124" s="85" t="s">
        <v>179</v>
      </c>
      <c r="DJ124" s="85" t="s">
        <v>1837</v>
      </c>
      <c r="DK124" s="85" t="s">
        <v>179</v>
      </c>
      <c r="DL124" s="85"/>
      <c r="DM124" s="85" t="s">
        <v>179</v>
      </c>
      <c r="DN124" s="85"/>
      <c r="DO124" s="85" t="s">
        <v>179</v>
      </c>
      <c r="DP124" s="85"/>
      <c r="DQ124" s="85" t="s">
        <v>179</v>
      </c>
      <c r="DR124" s="85" t="s">
        <v>1837</v>
      </c>
      <c r="DS124" s="85" t="s">
        <v>179</v>
      </c>
      <c r="DT124" s="85"/>
      <c r="DU124" s="85" t="s">
        <v>179</v>
      </c>
      <c r="DV124" s="85" t="s">
        <v>1841</v>
      </c>
      <c r="DW124" s="85" t="s">
        <v>179</v>
      </c>
      <c r="DX124" s="85"/>
      <c r="DY124" s="85" t="s">
        <v>199</v>
      </c>
      <c r="DZ124" s="85"/>
      <c r="EA124" s="85" t="s">
        <v>179</v>
      </c>
      <c r="EB124" s="85"/>
      <c r="EC124" s="85" t="s">
        <v>179</v>
      </c>
      <c r="ED124" s="85" t="s">
        <v>1837</v>
      </c>
      <c r="EE124" s="85" t="s">
        <v>199</v>
      </c>
      <c r="EF124" s="85"/>
      <c r="EG124" s="85" t="s">
        <v>199</v>
      </c>
      <c r="EH124" s="85"/>
      <c r="EI124" s="85" t="s">
        <v>199</v>
      </c>
      <c r="EJ124" s="85"/>
      <c r="EK124" s="85" t="s">
        <v>179</v>
      </c>
      <c r="EL124" s="85"/>
      <c r="EM124" s="85" t="s">
        <v>179</v>
      </c>
      <c r="EN124" s="85" t="s">
        <v>1837</v>
      </c>
      <c r="EO124" s="85" t="s">
        <v>179</v>
      </c>
      <c r="EP124" s="85" t="s">
        <v>1842</v>
      </c>
      <c r="EQ124" s="85" t="s">
        <v>179</v>
      </c>
      <c r="ER124" s="85"/>
      <c r="ES124" s="85" t="s">
        <v>179</v>
      </c>
      <c r="ET124" s="85" t="s">
        <v>1837</v>
      </c>
      <c r="EU124" s="85" t="s">
        <v>179</v>
      </c>
      <c r="EV124" s="85"/>
      <c r="EW124" s="85" t="s">
        <v>179</v>
      </c>
      <c r="EX124" s="85"/>
      <c r="EY124" s="85" t="s">
        <v>179</v>
      </c>
      <c r="EZ124" s="85" t="s">
        <v>1837</v>
      </c>
      <c r="FA124" s="85" t="s">
        <v>179</v>
      </c>
      <c r="FB124" s="85"/>
      <c r="FC124" s="85" t="s">
        <v>179</v>
      </c>
      <c r="FD124" s="85" t="s">
        <v>182</v>
      </c>
      <c r="FE124" t="b">
        <v>0</v>
      </c>
    </row>
    <row r="125" spans="1:161" x14ac:dyDescent="0.25">
      <c r="A125">
        <v>2010</v>
      </c>
      <c r="B125" t="s">
        <v>6077</v>
      </c>
      <c r="C125" s="90" t="s">
        <v>1843</v>
      </c>
      <c r="D125" s="91" t="s">
        <v>206</v>
      </c>
      <c r="E125">
        <v>0</v>
      </c>
      <c r="F125">
        <v>95</v>
      </c>
      <c r="G125" s="85" t="s">
        <v>187</v>
      </c>
      <c r="H125">
        <v>1</v>
      </c>
      <c r="I125" s="85" t="s">
        <v>213</v>
      </c>
      <c r="J125" s="85" t="s">
        <v>267</v>
      </c>
      <c r="K125" s="85" t="s">
        <v>270</v>
      </c>
      <c r="L125" s="85" t="s">
        <v>1843</v>
      </c>
      <c r="M125" s="85" t="s">
        <v>1844</v>
      </c>
      <c r="N125" s="85" t="s">
        <v>267</v>
      </c>
      <c r="O125" s="85" t="s">
        <v>1845</v>
      </c>
      <c r="P125" s="85" t="s">
        <v>213</v>
      </c>
      <c r="Q125" s="85" t="s">
        <v>206</v>
      </c>
      <c r="R125" s="85"/>
      <c r="S125" s="85"/>
      <c r="T125" s="85" t="s">
        <v>268</v>
      </c>
      <c r="U125" s="97">
        <v>4</v>
      </c>
      <c r="V125" s="85" t="s">
        <v>179</v>
      </c>
      <c r="W125" s="85" t="s">
        <v>191</v>
      </c>
      <c r="X125" s="85" t="s">
        <v>1846</v>
      </c>
      <c r="Y125">
        <v>3</v>
      </c>
      <c r="Z125" s="85" t="s">
        <v>179</v>
      </c>
      <c r="AA125" s="85" t="s">
        <v>1</v>
      </c>
      <c r="AB125" s="85" t="s">
        <v>179</v>
      </c>
      <c r="AC125" s="85" t="s">
        <v>179</v>
      </c>
      <c r="AD125" s="85" t="s">
        <v>181</v>
      </c>
      <c r="AE125" s="85" t="s">
        <v>181</v>
      </c>
      <c r="AF125" s="85"/>
      <c r="AG125" s="85" t="s">
        <v>181</v>
      </c>
      <c r="AH125" s="85"/>
      <c r="AI125" s="85" t="s">
        <v>181</v>
      </c>
      <c r="AJ125" s="85"/>
      <c r="AK125" s="85" t="s">
        <v>181</v>
      </c>
      <c r="AL125" s="85"/>
      <c r="AM125" s="85" t="s">
        <v>181</v>
      </c>
      <c r="AN125" s="85"/>
      <c r="AO125" s="85" t="s">
        <v>181</v>
      </c>
      <c r="AP125" s="85"/>
      <c r="AQ125" s="85" t="s">
        <v>179</v>
      </c>
      <c r="AR125" s="85"/>
      <c r="AS125" s="85" t="s">
        <v>179</v>
      </c>
      <c r="AT125" s="85"/>
      <c r="AU125" s="85" t="s">
        <v>179</v>
      </c>
      <c r="AV125" s="85"/>
      <c r="AW125" s="85" t="s">
        <v>179</v>
      </c>
      <c r="AX125" s="85"/>
      <c r="AY125" s="85" t="s">
        <v>179</v>
      </c>
      <c r="AZ125" s="85"/>
      <c r="BA125" s="85" t="s">
        <v>179</v>
      </c>
      <c r="BB125" s="85"/>
      <c r="BC125" s="85" t="s">
        <v>179</v>
      </c>
      <c r="BD125" s="85" t="s">
        <v>1847</v>
      </c>
      <c r="BE125" s="85" t="s">
        <v>179</v>
      </c>
      <c r="BF125" s="85"/>
      <c r="BG125" s="85" t="s">
        <v>179</v>
      </c>
      <c r="BH125" s="85"/>
      <c r="BI125" s="85" t="s">
        <v>179</v>
      </c>
      <c r="BJ125" s="85" t="s">
        <v>1848</v>
      </c>
      <c r="BK125" s="85" t="s">
        <v>179</v>
      </c>
      <c r="BL125" s="85"/>
      <c r="BM125" s="85" t="s">
        <v>179</v>
      </c>
      <c r="BN125" s="85"/>
      <c r="BO125" s="85" t="s">
        <v>179</v>
      </c>
      <c r="BP125" s="85"/>
      <c r="BQ125" s="85" t="s">
        <v>179</v>
      </c>
      <c r="BR125" s="85"/>
      <c r="BS125" s="85" t="s">
        <v>179</v>
      </c>
      <c r="BT125" s="85"/>
      <c r="BU125" s="85" t="s">
        <v>179</v>
      </c>
      <c r="BV125" s="85"/>
      <c r="BW125" s="85" t="s">
        <v>179</v>
      </c>
      <c r="BX125" s="85"/>
      <c r="BY125" s="85" t="s">
        <v>179</v>
      </c>
      <c r="BZ125" s="85"/>
      <c r="CA125" s="85" t="s">
        <v>179</v>
      </c>
      <c r="CB125" s="85"/>
      <c r="CC125" s="85" t="s">
        <v>179</v>
      </c>
      <c r="CD125" s="85"/>
      <c r="CE125" s="85" t="s">
        <v>179</v>
      </c>
      <c r="CF125" s="85" t="s">
        <v>1849</v>
      </c>
      <c r="CG125" s="85" t="s">
        <v>199</v>
      </c>
      <c r="CH125" s="85"/>
      <c r="CI125" s="85" t="s">
        <v>179</v>
      </c>
      <c r="CJ125" s="85"/>
      <c r="CK125" s="85" t="s">
        <v>179</v>
      </c>
      <c r="CL125" s="85" t="s">
        <v>1850</v>
      </c>
      <c r="CM125" s="85" t="s">
        <v>179</v>
      </c>
      <c r="CN125" s="85"/>
      <c r="CO125" s="85" t="s">
        <v>179</v>
      </c>
      <c r="CP125" s="85"/>
      <c r="CQ125" s="85" t="s">
        <v>179</v>
      </c>
      <c r="CR125" s="85"/>
      <c r="CS125" s="85" t="s">
        <v>179</v>
      </c>
      <c r="CT125" s="85"/>
      <c r="CU125" s="85" t="s">
        <v>179</v>
      </c>
      <c r="CV125" s="85"/>
      <c r="CW125" s="85" t="s">
        <v>179</v>
      </c>
      <c r="CX125" s="85"/>
      <c r="CY125" s="85" t="s">
        <v>179</v>
      </c>
      <c r="CZ125" s="85" t="s">
        <v>1851</v>
      </c>
      <c r="DA125" s="85" t="s">
        <v>179</v>
      </c>
      <c r="DB125" s="85"/>
      <c r="DC125" s="85" t="s">
        <v>179</v>
      </c>
      <c r="DD125" s="85" t="s">
        <v>269</v>
      </c>
      <c r="DE125" s="85" t="s">
        <v>179</v>
      </c>
      <c r="DF125" s="85"/>
      <c r="DG125" s="85" t="s">
        <v>179</v>
      </c>
      <c r="DH125" s="85"/>
      <c r="DI125" s="85" t="s">
        <v>179</v>
      </c>
      <c r="DJ125" s="85" t="s">
        <v>1852</v>
      </c>
      <c r="DK125" s="85" t="s">
        <v>179</v>
      </c>
      <c r="DL125" s="85" t="s">
        <v>1853</v>
      </c>
      <c r="DM125" s="85" t="s">
        <v>179</v>
      </c>
      <c r="DN125" s="85"/>
      <c r="DO125" s="85" t="s">
        <v>179</v>
      </c>
      <c r="DP125" s="85" t="s">
        <v>269</v>
      </c>
      <c r="DQ125" s="85" t="s">
        <v>179</v>
      </c>
      <c r="DR125" s="85" t="s">
        <v>1854</v>
      </c>
      <c r="DS125" s="85" t="s">
        <v>179</v>
      </c>
      <c r="DT125" s="85" t="s">
        <v>1855</v>
      </c>
      <c r="DU125" s="85" t="s">
        <v>179</v>
      </c>
      <c r="DV125" s="85"/>
      <c r="DW125" s="85" t="s">
        <v>179</v>
      </c>
      <c r="DX125" s="85"/>
      <c r="DY125" s="85" t="s">
        <v>199</v>
      </c>
      <c r="DZ125" s="85"/>
      <c r="EA125" s="85" t="s">
        <v>179</v>
      </c>
      <c r="EB125" s="85" t="s">
        <v>1856</v>
      </c>
      <c r="EC125" s="85" t="s">
        <v>179</v>
      </c>
      <c r="ED125" s="85" t="s">
        <v>1857</v>
      </c>
      <c r="EE125" s="85" t="s">
        <v>199</v>
      </c>
      <c r="EF125" s="85"/>
      <c r="EG125" s="85" t="s">
        <v>179</v>
      </c>
      <c r="EH125" s="85"/>
      <c r="EI125" s="85" t="s">
        <v>179</v>
      </c>
      <c r="EJ125" s="85"/>
      <c r="EK125" s="85" t="s">
        <v>179</v>
      </c>
      <c r="EL125" s="85"/>
      <c r="EM125" s="85" t="s">
        <v>179</v>
      </c>
      <c r="EN125" s="85" t="s">
        <v>1858</v>
      </c>
      <c r="EO125" s="85" t="s">
        <v>181</v>
      </c>
      <c r="EP125" s="85" t="s">
        <v>1859</v>
      </c>
      <c r="EQ125" s="85" t="s">
        <v>179</v>
      </c>
      <c r="ER125" s="85"/>
      <c r="ES125" s="85" t="s">
        <v>181</v>
      </c>
      <c r="ET125" s="85" t="s">
        <v>1860</v>
      </c>
      <c r="EU125" s="85" t="s">
        <v>179</v>
      </c>
      <c r="EV125" s="85"/>
      <c r="EW125" s="85" t="s">
        <v>179</v>
      </c>
      <c r="EX125" s="85"/>
      <c r="EY125" s="85" t="s">
        <v>179</v>
      </c>
      <c r="EZ125" s="85" t="s">
        <v>1861</v>
      </c>
      <c r="FA125" s="85" t="s">
        <v>181</v>
      </c>
      <c r="FB125" s="85"/>
      <c r="FC125" s="85" t="s">
        <v>179</v>
      </c>
      <c r="FD125" s="85" t="s">
        <v>182</v>
      </c>
      <c r="FE125" t="b">
        <v>0</v>
      </c>
    </row>
    <row r="126" spans="1:161" x14ac:dyDescent="0.25">
      <c r="A126">
        <v>2011</v>
      </c>
      <c r="B126" t="s">
        <v>6150</v>
      </c>
      <c r="C126" s="90" t="s">
        <v>1862</v>
      </c>
      <c r="D126" s="91" t="s">
        <v>206</v>
      </c>
      <c r="E126">
        <v>0</v>
      </c>
      <c r="G126" s="85" t="s">
        <v>177</v>
      </c>
      <c r="H126">
        <v>1</v>
      </c>
      <c r="I126" s="85" t="s">
        <v>213</v>
      </c>
      <c r="J126" s="85" t="s">
        <v>1863</v>
      </c>
      <c r="K126" s="85" t="s">
        <v>1864</v>
      </c>
      <c r="L126" s="85" t="s">
        <v>1862</v>
      </c>
      <c r="M126" s="85" t="s">
        <v>1865</v>
      </c>
      <c r="N126" s="85" t="s">
        <v>1863</v>
      </c>
      <c r="O126" s="85" t="s">
        <v>1866</v>
      </c>
      <c r="P126" s="85" t="s">
        <v>213</v>
      </c>
      <c r="Q126" s="85" t="s">
        <v>206</v>
      </c>
      <c r="R126" s="85" t="s">
        <v>194</v>
      </c>
      <c r="S126" s="85"/>
      <c r="T126" s="85" t="s">
        <v>218</v>
      </c>
      <c r="U126" s="97">
        <v>4</v>
      </c>
      <c r="V126" s="85" t="s">
        <v>181</v>
      </c>
      <c r="W126" s="85" t="s">
        <v>186</v>
      </c>
      <c r="X126" s="85"/>
      <c r="Z126" s="85" t="s">
        <v>181</v>
      </c>
      <c r="AA126" s="85" t="s">
        <v>186</v>
      </c>
      <c r="AB126" s="85" t="s">
        <v>180</v>
      </c>
      <c r="AC126" s="85" t="s">
        <v>181</v>
      </c>
      <c r="AD126" s="85" t="s">
        <v>180</v>
      </c>
      <c r="AE126" s="85" t="s">
        <v>181</v>
      </c>
      <c r="AF126" s="85" t="s">
        <v>194</v>
      </c>
      <c r="AG126" s="85" t="s">
        <v>181</v>
      </c>
      <c r="AH126" s="85" t="s">
        <v>194</v>
      </c>
      <c r="AI126" s="85" t="s">
        <v>181</v>
      </c>
      <c r="AJ126" s="85" t="s">
        <v>194</v>
      </c>
      <c r="AK126" s="85" t="s">
        <v>181</v>
      </c>
      <c r="AL126" s="85" t="s">
        <v>195</v>
      </c>
      <c r="AM126" s="85" t="s">
        <v>181</v>
      </c>
      <c r="AN126" s="85" t="s">
        <v>195</v>
      </c>
      <c r="AO126" s="85" t="s">
        <v>181</v>
      </c>
      <c r="AP126" s="85" t="s">
        <v>195</v>
      </c>
      <c r="AQ126" s="85" t="s">
        <v>179</v>
      </c>
      <c r="AR126" s="85"/>
      <c r="AS126" s="85" t="s">
        <v>179</v>
      </c>
      <c r="AT126" s="85"/>
      <c r="AU126" s="85" t="s">
        <v>179</v>
      </c>
      <c r="AV126" s="85"/>
      <c r="AW126" s="85" t="s">
        <v>179</v>
      </c>
      <c r="AX126" s="85"/>
      <c r="AY126" s="85" t="s">
        <v>179</v>
      </c>
      <c r="AZ126" s="85"/>
      <c r="BA126" s="85" t="s">
        <v>179</v>
      </c>
      <c r="BB126" s="85"/>
      <c r="BC126" s="85" t="s">
        <v>179</v>
      </c>
      <c r="BD126" s="85" t="s">
        <v>1867</v>
      </c>
      <c r="BE126" s="85" t="s">
        <v>179</v>
      </c>
      <c r="BF126" s="85"/>
      <c r="BG126" s="85" t="s">
        <v>179</v>
      </c>
      <c r="BH126" s="85"/>
      <c r="BI126" s="85" t="s">
        <v>179</v>
      </c>
      <c r="BJ126" s="85" t="s">
        <v>1868</v>
      </c>
      <c r="BK126" s="85" t="s">
        <v>179</v>
      </c>
      <c r="BL126" s="85"/>
      <c r="BM126" s="85" t="s">
        <v>179</v>
      </c>
      <c r="BN126" s="85"/>
      <c r="BO126" s="85" t="s">
        <v>179</v>
      </c>
      <c r="BP126" s="85"/>
      <c r="BQ126" s="85" t="s">
        <v>179</v>
      </c>
      <c r="BR126" s="85"/>
      <c r="BS126" s="85" t="s">
        <v>179</v>
      </c>
      <c r="BT126" s="85"/>
      <c r="BU126" s="85" t="s">
        <v>179</v>
      </c>
      <c r="BV126" s="85"/>
      <c r="BW126" s="85" t="s">
        <v>179</v>
      </c>
      <c r="BX126" s="85"/>
      <c r="BY126" s="85" t="s">
        <v>179</v>
      </c>
      <c r="BZ126" s="85"/>
      <c r="CA126" s="85" t="s">
        <v>179</v>
      </c>
      <c r="CB126" s="85"/>
      <c r="CC126" s="85" t="s">
        <v>179</v>
      </c>
      <c r="CD126" s="85"/>
      <c r="CE126" s="85" t="s">
        <v>181</v>
      </c>
      <c r="CF126" s="85"/>
      <c r="CG126" s="85" t="s">
        <v>181</v>
      </c>
      <c r="CH126" s="85"/>
      <c r="CI126" s="85" t="s">
        <v>181</v>
      </c>
      <c r="CJ126" s="85"/>
      <c r="CK126" s="85" t="s">
        <v>179</v>
      </c>
      <c r="CL126" s="85"/>
      <c r="CM126" s="85" t="s">
        <v>179</v>
      </c>
      <c r="CN126" s="85" t="s">
        <v>195</v>
      </c>
      <c r="CO126" s="85" t="s">
        <v>179</v>
      </c>
      <c r="CP126" s="85" t="s">
        <v>195</v>
      </c>
      <c r="CQ126" s="85" t="s">
        <v>179</v>
      </c>
      <c r="CR126" s="85" t="s">
        <v>195</v>
      </c>
      <c r="CS126" s="85" t="s">
        <v>179</v>
      </c>
      <c r="CT126" s="85" t="s">
        <v>201</v>
      </c>
      <c r="CU126" s="85" t="s">
        <v>179</v>
      </c>
      <c r="CV126" s="85" t="s">
        <v>201</v>
      </c>
      <c r="CW126" s="85" t="s">
        <v>179</v>
      </c>
      <c r="CX126" s="85" t="s">
        <v>201</v>
      </c>
      <c r="CY126" s="85" t="s">
        <v>179</v>
      </c>
      <c r="CZ126" s="85" t="s">
        <v>201</v>
      </c>
      <c r="DA126" s="85" t="s">
        <v>179</v>
      </c>
      <c r="DB126" s="85"/>
      <c r="DC126" s="85" t="s">
        <v>179</v>
      </c>
      <c r="DD126" s="85"/>
      <c r="DE126" s="85" t="s">
        <v>179</v>
      </c>
      <c r="DF126" s="85"/>
      <c r="DG126" s="85" t="s">
        <v>209</v>
      </c>
      <c r="DH126" s="85"/>
      <c r="DI126" s="85" t="s">
        <v>179</v>
      </c>
      <c r="DJ126" s="85" t="s">
        <v>254</v>
      </c>
      <c r="DK126" s="85" t="s">
        <v>179</v>
      </c>
      <c r="DL126" s="85"/>
      <c r="DM126" s="85" t="s">
        <v>179</v>
      </c>
      <c r="DN126" s="85"/>
      <c r="DO126" s="85" t="s">
        <v>179</v>
      </c>
      <c r="DP126" s="85"/>
      <c r="DQ126" s="85" t="s">
        <v>179</v>
      </c>
      <c r="DR126" s="85"/>
      <c r="DS126" s="85" t="s">
        <v>179</v>
      </c>
      <c r="DT126" s="85" t="s">
        <v>1869</v>
      </c>
      <c r="DU126" s="85" t="s">
        <v>179</v>
      </c>
      <c r="DV126" s="85"/>
      <c r="DW126" s="85" t="s">
        <v>179</v>
      </c>
      <c r="DX126" s="85"/>
      <c r="DY126" s="85" t="s">
        <v>179</v>
      </c>
      <c r="DZ126" s="85"/>
      <c r="EA126" s="85" t="s">
        <v>179</v>
      </c>
      <c r="EB126" s="85"/>
      <c r="EC126" s="85" t="s">
        <v>179</v>
      </c>
      <c r="ED126" s="85"/>
      <c r="EE126" s="85" t="s">
        <v>199</v>
      </c>
      <c r="EF126" s="85" t="s">
        <v>1870</v>
      </c>
      <c r="EG126" s="85" t="s">
        <v>179</v>
      </c>
      <c r="EH126" s="85"/>
      <c r="EI126" s="85" t="s">
        <v>179</v>
      </c>
      <c r="EJ126" s="85"/>
      <c r="EK126" s="85" t="s">
        <v>179</v>
      </c>
      <c r="EL126" s="85"/>
      <c r="EM126" s="85" t="s">
        <v>179</v>
      </c>
      <c r="EN126" s="85"/>
      <c r="EO126" s="85" t="s">
        <v>179</v>
      </c>
      <c r="EP126" s="85" t="s">
        <v>1871</v>
      </c>
      <c r="EQ126" s="85" t="s">
        <v>179</v>
      </c>
      <c r="ER126" s="85"/>
      <c r="ES126" s="85" t="s">
        <v>179</v>
      </c>
      <c r="ET126" s="85"/>
      <c r="EU126" s="85" t="s">
        <v>179</v>
      </c>
      <c r="EV126" s="85"/>
      <c r="EW126" s="85" t="s">
        <v>179</v>
      </c>
      <c r="EX126" s="85"/>
      <c r="EY126" s="85" t="s">
        <v>179</v>
      </c>
      <c r="EZ126" s="85"/>
      <c r="FA126" s="85" t="s">
        <v>181</v>
      </c>
      <c r="FB126" s="85"/>
      <c r="FC126" s="85" t="s">
        <v>179</v>
      </c>
      <c r="FD126" s="85" t="s">
        <v>182</v>
      </c>
      <c r="FE126" t="b">
        <v>0</v>
      </c>
    </row>
    <row r="127" spans="1:161" x14ac:dyDescent="0.25">
      <c r="B127" t="s">
        <v>6087</v>
      </c>
      <c r="C127" s="90" t="s">
        <v>6406</v>
      </c>
      <c r="D127" s="91" t="s">
        <v>259</v>
      </c>
      <c r="G127" s="85" t="s">
        <v>6126</v>
      </c>
      <c r="I127" s="85" t="s">
        <v>213</v>
      </c>
      <c r="J127" s="85"/>
      <c r="K127" s="85" t="s">
        <v>6407</v>
      </c>
      <c r="L127" s="85"/>
      <c r="M127" s="85" t="s">
        <v>6408</v>
      </c>
      <c r="N127" s="85"/>
      <c r="O127" s="85" t="s">
        <v>6409</v>
      </c>
      <c r="P127" s="85" t="s">
        <v>213</v>
      </c>
      <c r="Q127" s="85"/>
      <c r="R127" s="85"/>
      <c r="S127" s="85"/>
      <c r="T127" s="85"/>
      <c r="V127" s="85"/>
      <c r="W127" s="85"/>
      <c r="X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c r="BG127" s="85"/>
      <c r="BH127" s="85"/>
      <c r="BI127" s="85"/>
      <c r="BJ127" s="85"/>
      <c r="BK127" s="85"/>
      <c r="BL127" s="85"/>
      <c r="BM127" s="85"/>
      <c r="BN127" s="85"/>
      <c r="BO127" s="85"/>
      <c r="BP127" s="85"/>
      <c r="BQ127" s="85"/>
      <c r="BR127" s="85"/>
      <c r="BS127" s="85"/>
      <c r="BT127" s="85"/>
      <c r="BU127" s="85"/>
      <c r="BV127" s="85"/>
      <c r="BW127" s="85"/>
      <c r="BX127" s="85"/>
      <c r="BY127" s="85"/>
      <c r="BZ127" s="85"/>
      <c r="CA127" s="85"/>
      <c r="CB127" s="85"/>
      <c r="CC127" s="85"/>
      <c r="CD127" s="85"/>
      <c r="CE127" s="85"/>
      <c r="CF127" s="85"/>
      <c r="CG127" s="85"/>
      <c r="CH127" s="85"/>
      <c r="CI127" s="85"/>
      <c r="CJ127" s="85"/>
      <c r="CK127" s="85"/>
      <c r="CL127" s="85"/>
      <c r="CM127" s="85"/>
      <c r="CN127" s="85"/>
      <c r="CO127" s="85"/>
      <c r="CP127" s="85"/>
      <c r="CQ127" s="85"/>
      <c r="CR127" s="85"/>
      <c r="CS127" s="85"/>
      <c r="CT127" s="85"/>
      <c r="CU127" s="85"/>
      <c r="CV127" s="85"/>
      <c r="CW127" s="85"/>
      <c r="CX127" s="85"/>
      <c r="CY127" s="85"/>
      <c r="CZ127" s="85"/>
      <c r="DA127" s="85"/>
      <c r="DB127" s="85"/>
      <c r="DC127" s="85"/>
      <c r="DD127" s="85"/>
      <c r="DE127" s="85"/>
      <c r="DF127" s="85"/>
      <c r="DG127" s="85"/>
      <c r="DH127" s="85"/>
      <c r="DI127" s="85"/>
      <c r="DJ127" s="85"/>
      <c r="DK127" s="85"/>
      <c r="DL127" s="85"/>
      <c r="DM127" s="85"/>
      <c r="DN127" s="85"/>
      <c r="DO127" s="85"/>
      <c r="DP127" s="85"/>
      <c r="DQ127" s="85"/>
      <c r="DR127" s="85"/>
      <c r="DS127" s="85"/>
      <c r="DT127" s="85"/>
      <c r="DU127" s="85"/>
      <c r="DV127" s="85"/>
      <c r="DW127" s="85"/>
      <c r="DX127" s="85"/>
      <c r="DY127" s="85"/>
      <c r="DZ127" s="85"/>
      <c r="EA127" s="85"/>
      <c r="EB127" s="85"/>
      <c r="EC127" s="85"/>
      <c r="ED127" s="85"/>
      <c r="EE127" s="85"/>
      <c r="EF127" s="85"/>
      <c r="EG127" s="85"/>
      <c r="EH127" s="85"/>
      <c r="EI127" s="85"/>
      <c r="EJ127" s="85"/>
      <c r="EK127" s="85"/>
      <c r="EL127" s="85"/>
      <c r="EM127" s="85"/>
      <c r="EN127" s="85"/>
      <c r="EO127" s="85"/>
      <c r="EP127" s="85"/>
      <c r="EQ127" s="85"/>
      <c r="ER127" s="85"/>
      <c r="ES127" s="85"/>
      <c r="ET127" s="85"/>
      <c r="EU127" s="85"/>
      <c r="EV127" s="85"/>
      <c r="EW127" s="85"/>
      <c r="EX127" s="85"/>
      <c r="EY127" s="85"/>
      <c r="EZ127" s="85"/>
      <c r="FA127" s="85"/>
      <c r="FB127" s="85"/>
      <c r="FC127" s="85"/>
      <c r="FD127" s="85"/>
    </row>
    <row r="128" spans="1:161" x14ac:dyDescent="0.25">
      <c r="B128" t="s">
        <v>6087</v>
      </c>
      <c r="C128" s="90" t="s">
        <v>6404</v>
      </c>
      <c r="D128" s="91" t="s">
        <v>259</v>
      </c>
      <c r="G128" s="85" t="s">
        <v>6126</v>
      </c>
      <c r="I128" s="85" t="s">
        <v>213</v>
      </c>
      <c r="J128" s="85"/>
      <c r="K128" s="85" t="s">
        <v>6405</v>
      </c>
      <c r="L128" s="85"/>
      <c r="M128" s="85" t="s">
        <v>6402</v>
      </c>
      <c r="N128" s="85"/>
      <c r="O128" s="85" t="s">
        <v>6403</v>
      </c>
      <c r="P128" s="85" t="s">
        <v>213</v>
      </c>
      <c r="Q128" s="85"/>
      <c r="R128" s="85"/>
      <c r="S128" s="85"/>
      <c r="T128" s="85"/>
      <c r="V128" s="85"/>
      <c r="W128" s="85"/>
      <c r="X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5"/>
      <c r="BV128" s="85"/>
      <c r="BW128" s="85"/>
      <c r="BX128" s="85"/>
      <c r="BY128" s="85"/>
      <c r="BZ128" s="85"/>
      <c r="CA128" s="85"/>
      <c r="CB128" s="85"/>
      <c r="CC128" s="85"/>
      <c r="CD128" s="85"/>
      <c r="CE128" s="85"/>
      <c r="CF128" s="85"/>
      <c r="CG128" s="85"/>
      <c r="CH128" s="85"/>
      <c r="CI128" s="85"/>
      <c r="CJ128" s="85"/>
      <c r="CK128" s="85"/>
      <c r="CL128" s="85"/>
      <c r="CM128" s="85"/>
      <c r="CN128" s="85"/>
      <c r="CO128" s="85"/>
      <c r="CP128" s="85"/>
      <c r="CQ128" s="85"/>
      <c r="CR128" s="85"/>
      <c r="CS128" s="85"/>
      <c r="CT128" s="85"/>
      <c r="CU128" s="85"/>
      <c r="CV128" s="85"/>
      <c r="CW128" s="85"/>
      <c r="CX128" s="85"/>
      <c r="CY128" s="85"/>
      <c r="CZ128" s="85"/>
      <c r="DA128" s="85"/>
      <c r="DB128" s="85"/>
      <c r="DC128" s="85"/>
      <c r="DD128" s="85"/>
      <c r="DE128" s="85"/>
      <c r="DF128" s="85"/>
      <c r="DG128" s="85"/>
      <c r="DH128" s="85"/>
      <c r="DI128" s="85"/>
      <c r="DJ128" s="85"/>
      <c r="DK128" s="85"/>
      <c r="DL128" s="85"/>
      <c r="DM128" s="85"/>
      <c r="DN128" s="85"/>
      <c r="DO128" s="85"/>
      <c r="DP128" s="85"/>
      <c r="DQ128" s="85"/>
      <c r="DR128" s="85"/>
      <c r="DS128" s="85"/>
      <c r="DT128" s="85"/>
      <c r="DU128" s="85"/>
      <c r="DV128" s="85"/>
      <c r="DW128" s="85"/>
      <c r="DX128" s="85"/>
      <c r="DY128" s="85"/>
      <c r="DZ128" s="85"/>
      <c r="EA128" s="85"/>
      <c r="EB128" s="85"/>
      <c r="EC128" s="85"/>
      <c r="ED128" s="85"/>
      <c r="EE128" s="85"/>
      <c r="EF128" s="85"/>
      <c r="EG128" s="85"/>
      <c r="EH128" s="85"/>
      <c r="EI128" s="85"/>
      <c r="EJ128" s="85"/>
      <c r="EK128" s="85"/>
      <c r="EL128" s="85"/>
      <c r="EM128" s="85"/>
      <c r="EN128" s="85"/>
      <c r="EO128" s="85"/>
      <c r="EP128" s="85"/>
      <c r="EQ128" s="85"/>
      <c r="ER128" s="85"/>
      <c r="ES128" s="85"/>
      <c r="ET128" s="85"/>
      <c r="EU128" s="85"/>
      <c r="EV128" s="85"/>
      <c r="EW128" s="85"/>
      <c r="EX128" s="85"/>
      <c r="EY128" s="85"/>
      <c r="EZ128" s="85"/>
      <c r="FA128" s="85"/>
      <c r="FB128" s="85"/>
      <c r="FC128" s="85"/>
      <c r="FD128" s="85"/>
    </row>
    <row r="129" spans="1:161" x14ac:dyDescent="0.25">
      <c r="A129">
        <v>2013</v>
      </c>
      <c r="B129" t="s">
        <v>6151</v>
      </c>
      <c r="C129" s="90" t="s">
        <v>1872</v>
      </c>
      <c r="D129" s="91" t="s">
        <v>259</v>
      </c>
      <c r="E129">
        <v>0</v>
      </c>
      <c r="F129">
        <v>91</v>
      </c>
      <c r="G129" s="85" t="s">
        <v>187</v>
      </c>
      <c r="H129">
        <v>1</v>
      </c>
      <c r="I129" s="85" t="s">
        <v>213</v>
      </c>
      <c r="J129" s="85" t="s">
        <v>1873</v>
      </c>
      <c r="K129" s="85" t="s">
        <v>1874</v>
      </c>
      <c r="L129" s="85" t="s">
        <v>1872</v>
      </c>
      <c r="M129" s="85" t="s">
        <v>1875</v>
      </c>
      <c r="N129" s="85" t="s">
        <v>1876</v>
      </c>
      <c r="O129" s="85" t="s">
        <v>1877</v>
      </c>
      <c r="P129" s="85" t="s">
        <v>213</v>
      </c>
      <c r="Q129" s="85" t="s">
        <v>259</v>
      </c>
      <c r="R129" s="85"/>
      <c r="S129" s="85"/>
      <c r="T129" s="85" t="s">
        <v>218</v>
      </c>
      <c r="U129" s="97">
        <v>62</v>
      </c>
      <c r="V129" s="85" t="s">
        <v>179</v>
      </c>
      <c r="W129" s="85" t="s">
        <v>357</v>
      </c>
      <c r="X129" s="85" t="s">
        <v>1878</v>
      </c>
      <c r="Y129">
        <v>62</v>
      </c>
      <c r="Z129" s="85" t="s">
        <v>179</v>
      </c>
      <c r="AA129" s="85" t="s">
        <v>510</v>
      </c>
      <c r="AB129" s="85" t="s">
        <v>179</v>
      </c>
      <c r="AC129" s="85" t="s">
        <v>179</v>
      </c>
      <c r="AD129" s="85" t="s">
        <v>179</v>
      </c>
      <c r="AE129" s="85" t="s">
        <v>181</v>
      </c>
      <c r="AF129" s="85"/>
      <c r="AG129" s="85" t="s">
        <v>181</v>
      </c>
      <c r="AH129" s="85"/>
      <c r="AI129" s="85" t="s">
        <v>179</v>
      </c>
      <c r="AJ129" s="85" t="s">
        <v>1879</v>
      </c>
      <c r="AK129" s="85" t="s">
        <v>181</v>
      </c>
      <c r="AL129" s="85"/>
      <c r="AM129" s="85" t="s">
        <v>181</v>
      </c>
      <c r="AN129" s="85"/>
      <c r="AO129" s="85" t="s">
        <v>181</v>
      </c>
      <c r="AP129" s="85"/>
      <c r="AQ129" s="85" t="s">
        <v>181</v>
      </c>
      <c r="AR129" s="85" t="s">
        <v>1880</v>
      </c>
      <c r="AS129" s="85" t="s">
        <v>181</v>
      </c>
      <c r="AT129" s="85" t="s">
        <v>1881</v>
      </c>
      <c r="AU129" s="85" t="s">
        <v>179</v>
      </c>
      <c r="AV129" s="85"/>
      <c r="AW129" s="85" t="s">
        <v>179</v>
      </c>
      <c r="AX129" s="85"/>
      <c r="AY129" s="85" t="s">
        <v>179</v>
      </c>
      <c r="AZ129" s="85"/>
      <c r="BA129" s="85" t="s">
        <v>179</v>
      </c>
      <c r="BB129" s="85"/>
      <c r="BC129" s="85" t="s">
        <v>179</v>
      </c>
      <c r="BD129" s="85" t="s">
        <v>1882</v>
      </c>
      <c r="BE129" s="85" t="s">
        <v>179</v>
      </c>
      <c r="BF129" s="85"/>
      <c r="BG129" s="85" t="s">
        <v>179</v>
      </c>
      <c r="BH129" s="85"/>
      <c r="BI129" s="85" t="s">
        <v>179</v>
      </c>
      <c r="BJ129" s="85" t="s">
        <v>1883</v>
      </c>
      <c r="BK129" s="85" t="s">
        <v>179</v>
      </c>
      <c r="BL129" s="85"/>
      <c r="BM129" s="85" t="s">
        <v>179</v>
      </c>
      <c r="BN129" s="85"/>
      <c r="BO129" s="85" t="s">
        <v>179</v>
      </c>
      <c r="BP129" s="85"/>
      <c r="BQ129" s="85" t="s">
        <v>179</v>
      </c>
      <c r="BR129" s="85"/>
      <c r="BS129" s="85" t="s">
        <v>179</v>
      </c>
      <c r="BT129" s="85"/>
      <c r="BU129" s="85" t="s">
        <v>179</v>
      </c>
      <c r="BV129" s="85"/>
      <c r="BW129" s="85" t="s">
        <v>179</v>
      </c>
      <c r="BX129" s="85"/>
      <c r="BY129" s="85" t="s">
        <v>179</v>
      </c>
      <c r="BZ129" s="85"/>
      <c r="CA129" s="85" t="s">
        <v>179</v>
      </c>
      <c r="CB129" s="85"/>
      <c r="CC129" s="85" t="s">
        <v>179</v>
      </c>
      <c r="CD129" s="85"/>
      <c r="CE129" s="85" t="s">
        <v>181</v>
      </c>
      <c r="CF129" s="85"/>
      <c r="CG129" s="85" t="s">
        <v>181</v>
      </c>
      <c r="CH129" s="85"/>
      <c r="CI129" s="85" t="s">
        <v>181</v>
      </c>
      <c r="CJ129" s="85"/>
      <c r="CK129" s="85" t="s">
        <v>179</v>
      </c>
      <c r="CL129" s="85" t="s">
        <v>1884</v>
      </c>
      <c r="CM129" s="85" t="s">
        <v>179</v>
      </c>
      <c r="CN129" s="85"/>
      <c r="CO129" s="85" t="s">
        <v>179</v>
      </c>
      <c r="CP129" s="85"/>
      <c r="CQ129" s="85" t="s">
        <v>179</v>
      </c>
      <c r="CR129" s="85"/>
      <c r="CS129" s="85" t="s">
        <v>179</v>
      </c>
      <c r="CT129" s="85"/>
      <c r="CU129" s="85" t="s">
        <v>179</v>
      </c>
      <c r="CV129" s="85"/>
      <c r="CW129" s="85" t="s">
        <v>179</v>
      </c>
      <c r="CX129" s="85"/>
      <c r="CY129" s="85" t="s">
        <v>179</v>
      </c>
      <c r="CZ129" s="85" t="s">
        <v>1885</v>
      </c>
      <c r="DA129" s="85" t="s">
        <v>179</v>
      </c>
      <c r="DB129" s="85"/>
      <c r="DC129" s="85" t="s">
        <v>179</v>
      </c>
      <c r="DD129" s="85"/>
      <c r="DE129" s="85" t="s">
        <v>179</v>
      </c>
      <c r="DF129" s="85"/>
      <c r="DG129" s="85" t="s">
        <v>179</v>
      </c>
      <c r="DH129" s="85"/>
      <c r="DI129" s="85" t="s">
        <v>179</v>
      </c>
      <c r="DJ129" s="85" t="s">
        <v>1886</v>
      </c>
      <c r="DK129" s="85"/>
      <c r="DL129" s="85"/>
      <c r="DM129" s="85"/>
      <c r="DN129" s="85"/>
      <c r="DO129" s="85"/>
      <c r="DP129" s="85"/>
      <c r="DQ129" s="85"/>
      <c r="DR129" s="85"/>
      <c r="DS129" s="85"/>
      <c r="DT129" s="85"/>
      <c r="DU129" s="85"/>
      <c r="DV129" s="85"/>
      <c r="DW129" s="85"/>
      <c r="DX129" s="85"/>
      <c r="DY129" s="85"/>
      <c r="DZ129" s="85"/>
      <c r="EA129" s="85"/>
      <c r="EB129" s="85"/>
      <c r="EC129" s="85"/>
      <c r="ED129" s="85"/>
      <c r="EE129" s="85"/>
      <c r="EF129" s="85"/>
      <c r="EG129" s="85"/>
      <c r="EH129" s="85"/>
      <c r="EI129" s="85"/>
      <c r="EJ129" s="85"/>
      <c r="EK129" s="85"/>
      <c r="EL129" s="85"/>
      <c r="EM129" s="85"/>
      <c r="EN129" s="85"/>
      <c r="EO129" s="85"/>
      <c r="EP129" s="85"/>
      <c r="EQ129" s="85"/>
      <c r="ER129" s="85"/>
      <c r="ES129" s="85"/>
      <c r="ET129" s="85"/>
      <c r="EU129" s="85"/>
      <c r="EV129" s="85"/>
      <c r="EW129" s="85"/>
      <c r="EX129" s="85"/>
      <c r="EY129" s="85"/>
      <c r="EZ129" s="85"/>
      <c r="FA129" s="85" t="s">
        <v>181</v>
      </c>
      <c r="FB129" s="85"/>
      <c r="FC129" s="85" t="s">
        <v>179</v>
      </c>
      <c r="FD129" s="85" t="s">
        <v>182</v>
      </c>
      <c r="FE129" t="b">
        <v>1</v>
      </c>
    </row>
    <row r="130" spans="1:161" x14ac:dyDescent="0.25">
      <c r="A130" t="s">
        <v>6486</v>
      </c>
      <c r="B130" t="s">
        <v>6106</v>
      </c>
      <c r="C130" s="90" t="s">
        <v>1887</v>
      </c>
      <c r="D130" s="91" t="s">
        <v>273</v>
      </c>
      <c r="G130" s="85" t="s">
        <v>177</v>
      </c>
      <c r="I130" t="s">
        <v>213</v>
      </c>
      <c r="J130" s="85"/>
      <c r="K130" s="85" t="s">
        <v>835</v>
      </c>
      <c r="L130" s="85"/>
      <c r="M130" s="85" t="s">
        <v>6522</v>
      </c>
      <c r="N130" s="85" t="s">
        <v>6600</v>
      </c>
      <c r="O130" s="85" t="s">
        <v>6621</v>
      </c>
      <c r="P130" s="85"/>
      <c r="Q130" s="85"/>
      <c r="R130" s="85"/>
      <c r="S130" s="85"/>
      <c r="T130" s="85"/>
      <c r="U130" s="97" t="s">
        <v>198</v>
      </c>
      <c r="V130" s="85"/>
      <c r="W130" s="85"/>
      <c r="X130" s="85"/>
      <c r="Z130" s="85"/>
      <c r="AA130" s="85"/>
      <c r="AB130" s="85"/>
      <c r="AC130" s="85"/>
      <c r="AD130" s="85"/>
      <c r="AE130" t="s">
        <v>1497</v>
      </c>
      <c r="AG130" t="s">
        <v>1497</v>
      </c>
      <c r="AI130" t="s">
        <v>1497</v>
      </c>
      <c r="AK130" t="s">
        <v>1497</v>
      </c>
      <c r="AM130" t="s">
        <v>1497</v>
      </c>
      <c r="AN130" s="85"/>
      <c r="AO130" s="85"/>
      <c r="AP130" s="85"/>
      <c r="AQ130" s="85"/>
      <c r="AR130" s="85"/>
      <c r="AS130" s="85"/>
      <c r="AT130" s="85"/>
      <c r="AU130" s="85"/>
      <c r="AV130" s="85"/>
      <c r="AW130" s="85"/>
      <c r="AX130" s="85"/>
      <c r="AY130" s="85"/>
      <c r="AZ130" s="85"/>
      <c r="BA130" s="85"/>
      <c r="BB130" s="85"/>
      <c r="BC130" t="s">
        <v>182</v>
      </c>
      <c r="BD130" s="85"/>
      <c r="BE130" s="85"/>
      <c r="BF130" s="85"/>
      <c r="BG130" s="85"/>
      <c r="BH130" s="85"/>
      <c r="BI130" t="s">
        <v>182</v>
      </c>
      <c r="BJ130" s="85"/>
      <c r="BK130" s="85"/>
      <c r="BL130" s="85"/>
      <c r="BM130" s="85"/>
      <c r="BN130" s="85"/>
      <c r="BO130" s="85"/>
      <c r="BP130" s="85"/>
      <c r="BQ130" s="85"/>
      <c r="BR130" s="85"/>
      <c r="BS130" s="85"/>
      <c r="BT130" s="85"/>
      <c r="BU130" s="85"/>
      <c r="BV130" s="85"/>
      <c r="BW130" s="85"/>
      <c r="BX130" s="85"/>
      <c r="BY130" s="85"/>
      <c r="BZ130" s="85"/>
      <c r="CA130" s="85"/>
      <c r="CB130" s="85"/>
      <c r="CC130" s="85"/>
      <c r="CD130" s="85"/>
      <c r="CE130" s="85"/>
      <c r="CF130" s="85"/>
      <c r="CG130" s="85"/>
      <c r="CH130" s="85"/>
      <c r="CI130" s="85"/>
      <c r="CJ130" s="85"/>
      <c r="CK130" t="s">
        <v>203</v>
      </c>
      <c r="CL130" s="85"/>
      <c r="CM130" s="85"/>
      <c r="CN130" s="85"/>
      <c r="CO130" s="85"/>
      <c r="CP130" s="85"/>
      <c r="CQ130" s="85"/>
      <c r="CR130" s="85"/>
      <c r="CS130" s="85"/>
      <c r="CT130" s="85"/>
      <c r="CU130" s="85"/>
      <c r="CV130" s="85"/>
      <c r="CW130" s="85"/>
      <c r="CX130" s="85"/>
      <c r="CY130" t="s">
        <v>203</v>
      </c>
      <c r="CZ130" s="85"/>
      <c r="DA130" s="85"/>
      <c r="DB130" s="85"/>
      <c r="DC130" s="85"/>
      <c r="DD130" s="85"/>
      <c r="DE130" s="85"/>
      <c r="DF130" s="85"/>
      <c r="DG130" s="85"/>
      <c r="DH130" s="85"/>
      <c r="DI130" t="s">
        <v>182</v>
      </c>
      <c r="DJ130" s="85"/>
      <c r="DK130" s="85"/>
      <c r="DL130" s="85"/>
      <c r="DM130" s="85"/>
      <c r="DN130" s="85"/>
      <c r="DO130" s="85"/>
      <c r="DP130" s="85"/>
      <c r="DQ130" t="s">
        <v>6087</v>
      </c>
      <c r="DR130" s="85"/>
      <c r="DS130" s="85"/>
      <c r="DT130" s="85"/>
      <c r="DU130" s="85"/>
      <c r="DV130" s="85"/>
      <c r="DW130" s="85"/>
      <c r="DX130" s="85"/>
      <c r="DY130" s="85"/>
      <c r="DZ130" s="85"/>
      <c r="EA130" s="85"/>
      <c r="EB130" s="85"/>
      <c r="EC130" t="s">
        <v>6087</v>
      </c>
      <c r="ED130" s="85"/>
      <c r="EE130" s="85"/>
      <c r="EF130" s="85"/>
      <c r="EG130" s="85"/>
      <c r="EH130" s="85"/>
      <c r="EI130" s="85"/>
      <c r="EJ130" s="85"/>
      <c r="EK130" s="85"/>
      <c r="EL130" s="85"/>
      <c r="EM130" t="s">
        <v>6087</v>
      </c>
      <c r="EN130" s="85"/>
      <c r="EO130" s="85"/>
      <c r="EP130" s="85"/>
      <c r="EQ130" s="85"/>
      <c r="ER130" s="85"/>
      <c r="ES130" t="s">
        <v>6087</v>
      </c>
      <c r="ET130" s="85"/>
      <c r="EU130" s="85"/>
      <c r="EV130" s="85"/>
      <c r="EW130" s="85"/>
      <c r="EX130" s="85"/>
      <c r="EY130" t="s">
        <v>182</v>
      </c>
      <c r="EZ130" s="85"/>
      <c r="FA130" t="s">
        <v>182</v>
      </c>
      <c r="FB130" s="85"/>
      <c r="FC130" s="85" t="s">
        <v>182</v>
      </c>
      <c r="FD130" s="85"/>
      <c r="FE130" t="b">
        <v>0</v>
      </c>
    </row>
    <row r="131" spans="1:161" x14ac:dyDescent="0.25">
      <c r="B131" t="s">
        <v>6087</v>
      </c>
      <c r="C131" s="90" t="s">
        <v>6400</v>
      </c>
      <c r="D131" s="91" t="s">
        <v>273</v>
      </c>
      <c r="G131" s="85" t="s">
        <v>6126</v>
      </c>
      <c r="I131" s="85" t="s">
        <v>213</v>
      </c>
      <c r="J131" s="85"/>
      <c r="K131" s="85" t="s">
        <v>6401</v>
      </c>
      <c r="L131" s="85"/>
      <c r="M131" s="85" t="s">
        <v>6402</v>
      </c>
      <c r="N131" s="85"/>
      <c r="O131" s="85" t="s">
        <v>6403</v>
      </c>
      <c r="P131" s="85" t="s">
        <v>213</v>
      </c>
      <c r="Q131" s="85"/>
      <c r="R131" s="85"/>
      <c r="S131" s="85"/>
      <c r="T131" s="85"/>
      <c r="V131" s="85"/>
      <c r="W131" s="85"/>
      <c r="X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5"/>
      <c r="BD131" s="85"/>
      <c r="BE131" s="85"/>
      <c r="BF131" s="85"/>
      <c r="BG131" s="85"/>
      <c r="BH131" s="85"/>
      <c r="BI131" s="85"/>
      <c r="BJ131" s="85"/>
      <c r="BK131" s="85"/>
      <c r="BL131" s="85"/>
      <c r="BM131" s="85"/>
      <c r="BN131" s="85"/>
      <c r="BO131" s="85"/>
      <c r="BP131" s="85"/>
      <c r="BQ131" s="85"/>
      <c r="BR131" s="85"/>
      <c r="BS131" s="85"/>
      <c r="BT131" s="85"/>
      <c r="BU131" s="85"/>
      <c r="BV131" s="85"/>
      <c r="BW131" s="85"/>
      <c r="BX131" s="85"/>
      <c r="BY131" s="85"/>
      <c r="BZ131" s="8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5"/>
      <c r="DQ131" s="85"/>
      <c r="DR131" s="85"/>
      <c r="DS131" s="85"/>
      <c r="DT131" s="85"/>
      <c r="DU131" s="85"/>
      <c r="DV131" s="85"/>
      <c r="DW131" s="85"/>
      <c r="DX131" s="85"/>
      <c r="DY131" s="85"/>
      <c r="DZ131" s="85"/>
      <c r="EA131" s="85"/>
      <c r="EB131" s="85"/>
      <c r="EC131" s="85"/>
      <c r="ED131" s="85"/>
      <c r="EE131" s="85"/>
      <c r="EF131" s="85"/>
      <c r="EG131" s="85"/>
      <c r="EH131" s="85"/>
      <c r="EI131" s="85"/>
      <c r="EJ131" s="85"/>
      <c r="EK131" s="85"/>
      <c r="EL131" s="85"/>
      <c r="EM131" s="85"/>
      <c r="EN131" s="85"/>
      <c r="EO131" s="85"/>
      <c r="EP131" s="85"/>
      <c r="EQ131" s="85"/>
      <c r="ER131" s="85"/>
      <c r="ES131" s="85"/>
      <c r="ET131" s="85"/>
      <c r="EU131" s="85"/>
      <c r="EV131" s="85"/>
      <c r="EW131" s="85"/>
      <c r="EX131" s="85"/>
      <c r="EY131" s="85"/>
      <c r="EZ131" s="85"/>
      <c r="FA131" s="85"/>
      <c r="FB131" s="85"/>
      <c r="FC131" s="85"/>
      <c r="FD131" s="85"/>
    </row>
    <row r="132" spans="1:161" x14ac:dyDescent="0.25">
      <c r="A132">
        <v>2015</v>
      </c>
      <c r="B132" t="s">
        <v>6151</v>
      </c>
      <c r="C132" s="90" t="s">
        <v>1888</v>
      </c>
      <c r="D132" s="91" t="s">
        <v>273</v>
      </c>
      <c r="E132">
        <v>0</v>
      </c>
      <c r="F132">
        <v>90</v>
      </c>
      <c r="G132" s="85" t="s">
        <v>187</v>
      </c>
      <c r="H132">
        <v>1</v>
      </c>
      <c r="I132" s="85" t="s">
        <v>213</v>
      </c>
      <c r="J132" s="85" t="s">
        <v>1873</v>
      </c>
      <c r="K132" s="85" t="s">
        <v>1874</v>
      </c>
      <c r="L132" s="85" t="s">
        <v>1888</v>
      </c>
      <c r="M132" s="85" t="s">
        <v>1889</v>
      </c>
      <c r="N132" s="85" t="s">
        <v>1876</v>
      </c>
      <c r="O132" s="85" t="s">
        <v>1877</v>
      </c>
      <c r="P132" s="85" t="s">
        <v>213</v>
      </c>
      <c r="Q132" s="85" t="s">
        <v>273</v>
      </c>
      <c r="R132" s="85"/>
      <c r="S132" s="85"/>
      <c r="T132" s="85" t="s">
        <v>218</v>
      </c>
      <c r="U132" s="97">
        <v>38</v>
      </c>
      <c r="V132" s="85" t="s">
        <v>179</v>
      </c>
      <c r="W132" s="85" t="s">
        <v>357</v>
      </c>
      <c r="X132" s="85" t="s">
        <v>1878</v>
      </c>
      <c r="Y132">
        <v>38</v>
      </c>
      <c r="Z132" s="85" t="s">
        <v>179</v>
      </c>
      <c r="AA132" s="85" t="s">
        <v>1</v>
      </c>
      <c r="AB132" s="85" t="s">
        <v>179</v>
      </c>
      <c r="AC132" s="85" t="s">
        <v>179</v>
      </c>
      <c r="AD132" s="85" t="s">
        <v>179</v>
      </c>
      <c r="AE132" s="85" t="s">
        <v>181</v>
      </c>
      <c r="AF132" s="85"/>
      <c r="AG132" s="85" t="s">
        <v>181</v>
      </c>
      <c r="AH132" s="85"/>
      <c r="AI132" s="85" t="s">
        <v>181</v>
      </c>
      <c r="AJ132" s="85"/>
      <c r="AK132" s="85" t="s">
        <v>181</v>
      </c>
      <c r="AL132" s="85"/>
      <c r="AM132" s="85" t="s">
        <v>181</v>
      </c>
      <c r="AN132" s="85"/>
      <c r="AO132" s="85" t="s">
        <v>181</v>
      </c>
      <c r="AP132" s="85"/>
      <c r="AQ132" s="85" t="s">
        <v>179</v>
      </c>
      <c r="AR132" s="85"/>
      <c r="AS132" s="85" t="s">
        <v>179</v>
      </c>
      <c r="AT132" s="85"/>
      <c r="AU132" s="85" t="s">
        <v>179</v>
      </c>
      <c r="AV132" s="85" t="s">
        <v>1890</v>
      </c>
      <c r="AW132" s="85" t="s">
        <v>179</v>
      </c>
      <c r="AX132" s="85"/>
      <c r="AY132" s="85" t="s">
        <v>179</v>
      </c>
      <c r="AZ132" s="85"/>
      <c r="BA132" s="85" t="s">
        <v>179</v>
      </c>
      <c r="BB132" s="85"/>
      <c r="BC132" s="85" t="s">
        <v>179</v>
      </c>
      <c r="BD132" s="85" t="s">
        <v>1891</v>
      </c>
      <c r="BE132" s="85" t="s">
        <v>179</v>
      </c>
      <c r="BF132" s="85"/>
      <c r="BG132" s="85" t="s">
        <v>179</v>
      </c>
      <c r="BH132" s="85"/>
      <c r="BI132" s="85" t="s">
        <v>179</v>
      </c>
      <c r="BJ132" s="85" t="s">
        <v>1892</v>
      </c>
      <c r="BK132" s="85" t="s">
        <v>179</v>
      </c>
      <c r="BL132" s="85"/>
      <c r="BM132" s="85" t="s">
        <v>179</v>
      </c>
      <c r="BN132" s="85"/>
      <c r="BO132" s="85" t="s">
        <v>179</v>
      </c>
      <c r="BP132" s="85"/>
      <c r="BQ132" s="85" t="s">
        <v>179</v>
      </c>
      <c r="BR132" s="85"/>
      <c r="BS132" s="85" t="s">
        <v>179</v>
      </c>
      <c r="BT132" s="85"/>
      <c r="BU132" s="85" t="s">
        <v>179</v>
      </c>
      <c r="BV132" s="85"/>
      <c r="BW132" s="85" t="s">
        <v>179</v>
      </c>
      <c r="BX132" s="85"/>
      <c r="BY132" s="85" t="s">
        <v>179</v>
      </c>
      <c r="BZ132" s="85"/>
      <c r="CA132" s="85" t="s">
        <v>179</v>
      </c>
      <c r="CB132" s="85"/>
      <c r="CC132" s="85" t="s">
        <v>179</v>
      </c>
      <c r="CD132" s="85"/>
      <c r="CE132" s="85" t="s">
        <v>181</v>
      </c>
      <c r="CF132" s="85"/>
      <c r="CG132" s="85" t="s">
        <v>181</v>
      </c>
      <c r="CH132" s="85"/>
      <c r="CI132" s="85" t="s">
        <v>181</v>
      </c>
      <c r="CJ132" s="85"/>
      <c r="CK132" s="85" t="s">
        <v>179</v>
      </c>
      <c r="CL132" s="85" t="s">
        <v>1893</v>
      </c>
      <c r="CM132" s="85" t="s">
        <v>179</v>
      </c>
      <c r="CN132" s="85"/>
      <c r="CO132" s="85" t="s">
        <v>179</v>
      </c>
      <c r="CP132" s="85"/>
      <c r="CQ132" s="85" t="s">
        <v>179</v>
      </c>
      <c r="CR132" s="85"/>
      <c r="CS132" s="85" t="s">
        <v>179</v>
      </c>
      <c r="CT132" s="85"/>
      <c r="CU132" s="85" t="s">
        <v>179</v>
      </c>
      <c r="CV132" s="85"/>
      <c r="CW132" s="85" t="s">
        <v>179</v>
      </c>
      <c r="CX132" s="85"/>
      <c r="CY132" s="85" t="s">
        <v>179</v>
      </c>
      <c r="CZ132" s="85" t="s">
        <v>1894</v>
      </c>
      <c r="DA132" s="85" t="s">
        <v>179</v>
      </c>
      <c r="DB132" s="85"/>
      <c r="DC132" s="85" t="s">
        <v>179</v>
      </c>
      <c r="DD132" s="85"/>
      <c r="DE132" s="85" t="s">
        <v>179</v>
      </c>
      <c r="DF132" s="85"/>
      <c r="DG132" s="85" t="s">
        <v>179</v>
      </c>
      <c r="DH132" s="85"/>
      <c r="DI132" s="85" t="s">
        <v>179</v>
      </c>
      <c r="DJ132" s="85" t="s">
        <v>1895</v>
      </c>
      <c r="DK132" s="85"/>
      <c r="DL132" s="85"/>
      <c r="DM132" s="85"/>
      <c r="DN132" s="85"/>
      <c r="DO132" s="85"/>
      <c r="DP132" s="85"/>
      <c r="DQ132" s="85"/>
      <c r="DR132" s="85"/>
      <c r="DS132" s="85"/>
      <c r="DT132" s="85"/>
      <c r="DU132" s="85"/>
      <c r="DV132" s="85"/>
      <c r="DW132" s="85"/>
      <c r="DX132" s="85"/>
      <c r="DY132" s="85"/>
      <c r="DZ132" s="85"/>
      <c r="EA132" s="85"/>
      <c r="EB132" s="85"/>
      <c r="EC132" s="85"/>
      <c r="ED132" s="85"/>
      <c r="EE132" s="85"/>
      <c r="EF132" s="85"/>
      <c r="EG132" s="85"/>
      <c r="EH132" s="85"/>
      <c r="EI132" s="85"/>
      <c r="EJ132" s="85"/>
      <c r="EK132" s="85"/>
      <c r="EL132" s="85"/>
      <c r="EM132" s="85"/>
      <c r="EN132" s="85"/>
      <c r="EO132" s="85"/>
      <c r="EP132" s="85"/>
      <c r="EQ132" s="85"/>
      <c r="ER132" s="85"/>
      <c r="ES132" s="85"/>
      <c r="ET132" s="85"/>
      <c r="EU132" s="85"/>
      <c r="EV132" s="85"/>
      <c r="EW132" s="85"/>
      <c r="EX132" s="85"/>
      <c r="EY132" s="85"/>
      <c r="EZ132" s="85"/>
      <c r="FA132" s="85" t="s">
        <v>181</v>
      </c>
      <c r="FB132" s="85"/>
      <c r="FC132" s="85" t="s">
        <v>181</v>
      </c>
      <c r="FD132" s="85" t="s">
        <v>182</v>
      </c>
      <c r="FE132" t="b">
        <v>0</v>
      </c>
    </row>
    <row r="133" spans="1:161" x14ac:dyDescent="0.25">
      <c r="B133" t="s">
        <v>6087</v>
      </c>
      <c r="C133" s="90" t="s">
        <v>6396</v>
      </c>
      <c r="D133" s="91" t="s">
        <v>206</v>
      </c>
      <c r="G133" s="85" t="s">
        <v>6126</v>
      </c>
      <c r="I133" s="85" t="s">
        <v>213</v>
      </c>
      <c r="J133" s="85"/>
      <c r="K133" s="85" t="s">
        <v>6397</v>
      </c>
      <c r="L133" s="85"/>
      <c r="M133" s="85" t="s">
        <v>6398</v>
      </c>
      <c r="N133" s="85"/>
      <c r="O133" s="85" t="s">
        <v>6399</v>
      </c>
      <c r="P133" s="85" t="s">
        <v>213</v>
      </c>
      <c r="Q133" s="85"/>
      <c r="R133" s="85"/>
      <c r="S133" s="85"/>
      <c r="T133" s="85"/>
      <c r="V133" s="85"/>
      <c r="W133" s="85"/>
      <c r="X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5"/>
      <c r="BE133" s="85"/>
      <c r="BF133" s="85"/>
      <c r="BG133" s="85"/>
      <c r="BH133" s="85"/>
      <c r="BI133" s="85"/>
      <c r="BJ133" s="85"/>
      <c r="BK133" s="85"/>
      <c r="BL133" s="85"/>
      <c r="BM133" s="85"/>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5"/>
      <c r="DQ133" s="85"/>
      <c r="DR133" s="85"/>
      <c r="DS133" s="85"/>
      <c r="DT133" s="85"/>
      <c r="DU133" s="85"/>
      <c r="DV133" s="85"/>
      <c r="DW133" s="85"/>
      <c r="DX133" s="85"/>
      <c r="DY133" s="85"/>
      <c r="DZ133" s="85"/>
      <c r="EA133" s="85"/>
      <c r="EB133" s="85"/>
      <c r="EC133" s="85"/>
      <c r="ED133" s="85"/>
      <c r="EE133" s="85"/>
      <c r="EF133" s="85"/>
      <c r="EG133" s="85"/>
      <c r="EH133" s="85"/>
      <c r="EI133" s="85"/>
      <c r="EJ133" s="85"/>
      <c r="EK133" s="85"/>
      <c r="EL133" s="85"/>
      <c r="EM133" s="85"/>
      <c r="EN133" s="85"/>
      <c r="EO133" s="85"/>
      <c r="EP133" s="85"/>
      <c r="EQ133" s="85"/>
      <c r="ER133" s="85"/>
      <c r="ES133" s="85"/>
      <c r="ET133" s="85"/>
      <c r="EU133" s="85"/>
      <c r="EV133" s="85"/>
      <c r="EW133" s="85"/>
      <c r="EX133" s="85"/>
      <c r="EY133" s="85"/>
      <c r="EZ133" s="85"/>
      <c r="FA133" s="85"/>
      <c r="FB133" s="85"/>
      <c r="FC133" s="85"/>
      <c r="FD133" s="85"/>
    </row>
    <row r="134" spans="1:161" x14ac:dyDescent="0.25">
      <c r="A134" t="s">
        <v>6486</v>
      </c>
      <c r="B134" t="s">
        <v>6623</v>
      </c>
      <c r="C134" s="90" t="s">
        <v>1896</v>
      </c>
      <c r="D134" s="91" t="s">
        <v>200</v>
      </c>
      <c r="G134" s="85" t="s">
        <v>177</v>
      </c>
      <c r="I134" t="s">
        <v>213</v>
      </c>
      <c r="J134" s="85"/>
      <c r="K134" s="85" t="s">
        <v>6622</v>
      </c>
      <c r="L134" s="85"/>
      <c r="M134" s="85" t="s">
        <v>6523</v>
      </c>
      <c r="N134" s="85" t="s">
        <v>591</v>
      </c>
      <c r="O134" s="85" t="s">
        <v>594</v>
      </c>
      <c r="P134" s="85"/>
      <c r="Q134" s="85"/>
      <c r="R134" s="85"/>
      <c r="S134" s="85"/>
      <c r="T134" s="85"/>
      <c r="U134" s="97" t="s">
        <v>198</v>
      </c>
      <c r="V134" s="85"/>
      <c r="W134" s="85"/>
      <c r="X134" s="85"/>
      <c r="Z134" s="85"/>
      <c r="AA134" s="85"/>
      <c r="AB134" s="85"/>
      <c r="AC134" s="85"/>
      <c r="AD134" s="85"/>
      <c r="AE134" t="s">
        <v>1497</v>
      </c>
      <c r="AG134" t="s">
        <v>1497</v>
      </c>
      <c r="AI134" t="s">
        <v>1497</v>
      </c>
      <c r="AK134" t="s">
        <v>1497</v>
      </c>
      <c r="AM134" t="s">
        <v>1497</v>
      </c>
      <c r="AN134" s="85"/>
      <c r="AO134" s="85"/>
      <c r="AP134" s="85"/>
      <c r="AQ134" s="85"/>
      <c r="AR134" s="85"/>
      <c r="AS134" s="85"/>
      <c r="AT134" s="85"/>
      <c r="AU134" s="85"/>
      <c r="AV134" s="85"/>
      <c r="AW134" s="85"/>
      <c r="AX134" s="85"/>
      <c r="AY134" s="85"/>
      <c r="AZ134" s="85"/>
      <c r="BA134" s="85"/>
      <c r="BB134" s="85"/>
      <c r="BC134" t="s">
        <v>203</v>
      </c>
      <c r="BD134" s="85"/>
      <c r="BE134" s="85"/>
      <c r="BF134" s="85"/>
      <c r="BG134" s="85"/>
      <c r="BH134" s="85"/>
      <c r="BI134" t="s">
        <v>182</v>
      </c>
      <c r="BJ134" s="85"/>
      <c r="BK134" s="85"/>
      <c r="BL134" s="85"/>
      <c r="BM134" s="85"/>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t="s">
        <v>203</v>
      </c>
      <c r="CL134" s="85"/>
      <c r="CM134" s="85"/>
      <c r="CN134" s="85"/>
      <c r="CO134" s="85"/>
      <c r="CP134" s="85"/>
      <c r="CQ134" s="85"/>
      <c r="CR134" s="85"/>
      <c r="CS134" s="85"/>
      <c r="CT134" s="85"/>
      <c r="CU134" s="85"/>
      <c r="CV134" s="85"/>
      <c r="CW134" s="85"/>
      <c r="CX134" s="85"/>
      <c r="CY134" t="s">
        <v>182</v>
      </c>
      <c r="CZ134" s="85"/>
      <c r="DA134" s="85"/>
      <c r="DB134" s="85"/>
      <c r="DC134" s="85"/>
      <c r="DD134" s="85"/>
      <c r="DE134" s="85"/>
      <c r="DF134" s="85"/>
      <c r="DG134" s="85"/>
      <c r="DH134" s="85"/>
      <c r="DI134" t="s">
        <v>182</v>
      </c>
      <c r="DJ134" s="85"/>
      <c r="DK134" s="85"/>
      <c r="DL134" s="85"/>
      <c r="DM134" s="85"/>
      <c r="DN134" s="85"/>
      <c r="DO134" s="85"/>
      <c r="DP134" s="85"/>
      <c r="DQ134" t="s">
        <v>182</v>
      </c>
      <c r="DR134" s="85"/>
      <c r="DS134" s="85"/>
      <c r="DT134" s="85"/>
      <c r="DU134" s="85"/>
      <c r="DV134" s="85"/>
      <c r="DW134" s="85"/>
      <c r="DX134" s="85"/>
      <c r="DY134" s="85"/>
      <c r="DZ134" s="85"/>
      <c r="EA134" s="85"/>
      <c r="EB134" s="85"/>
      <c r="EC134" t="s">
        <v>182</v>
      </c>
      <c r="ED134" s="85"/>
      <c r="EE134" s="85"/>
      <c r="EF134" s="85"/>
      <c r="EG134" s="85"/>
      <c r="EH134" s="85"/>
      <c r="EI134" s="85"/>
      <c r="EJ134" s="85"/>
      <c r="EK134" s="85"/>
      <c r="EL134" s="85"/>
      <c r="EM134" t="s">
        <v>182</v>
      </c>
      <c r="EN134" s="85"/>
      <c r="EO134" s="85"/>
      <c r="EP134" s="85"/>
      <c r="EQ134" s="85"/>
      <c r="ER134" s="85"/>
      <c r="ES134" t="s">
        <v>203</v>
      </c>
      <c r="ET134" s="85"/>
      <c r="EU134" s="85"/>
      <c r="EV134" s="85"/>
      <c r="EW134" s="85"/>
      <c r="EX134" s="85"/>
      <c r="EY134" t="s">
        <v>182</v>
      </c>
      <c r="EZ134" s="85"/>
      <c r="FA134" t="s">
        <v>182</v>
      </c>
      <c r="FB134" s="85"/>
      <c r="FC134" s="85" t="s">
        <v>182</v>
      </c>
      <c r="FD134" s="85"/>
      <c r="FE134" t="b">
        <v>0</v>
      </c>
    </row>
    <row r="135" spans="1:161" x14ac:dyDescent="0.25">
      <c r="A135">
        <v>2018</v>
      </c>
      <c r="B135" t="s">
        <v>6116</v>
      </c>
      <c r="C135" s="90" t="s">
        <v>1897</v>
      </c>
      <c r="D135" s="91" t="s">
        <v>206</v>
      </c>
      <c r="E135">
        <v>0</v>
      </c>
      <c r="F135">
        <v>96</v>
      </c>
      <c r="G135" s="85" t="s">
        <v>187</v>
      </c>
      <c r="H135">
        <v>1</v>
      </c>
      <c r="I135" s="85" t="s">
        <v>213</v>
      </c>
      <c r="J135" s="85" t="s">
        <v>1898</v>
      </c>
      <c r="K135" s="85" t="s">
        <v>1899</v>
      </c>
      <c r="L135" s="85" t="s">
        <v>1897</v>
      </c>
      <c r="M135" s="85" t="s">
        <v>1900</v>
      </c>
      <c r="N135" s="85" t="s">
        <v>1898</v>
      </c>
      <c r="O135" s="85" t="s">
        <v>1901</v>
      </c>
      <c r="P135" s="85" t="s">
        <v>213</v>
      </c>
      <c r="Q135" s="85" t="s">
        <v>206</v>
      </c>
      <c r="R135" s="85" t="s">
        <v>251</v>
      </c>
      <c r="S135" s="85"/>
      <c r="T135" s="85" t="s">
        <v>218</v>
      </c>
      <c r="U135" s="97">
        <v>3</v>
      </c>
      <c r="V135" s="85" t="s">
        <v>179</v>
      </c>
      <c r="W135" s="85" t="s">
        <v>356</v>
      </c>
      <c r="X135" s="85" t="s">
        <v>1902</v>
      </c>
      <c r="Y135">
        <v>3</v>
      </c>
      <c r="Z135" s="85" t="s">
        <v>179</v>
      </c>
      <c r="AA135" s="85" t="s">
        <v>191</v>
      </c>
      <c r="AB135" s="85" t="s">
        <v>179</v>
      </c>
      <c r="AC135" s="85" t="s">
        <v>179</v>
      </c>
      <c r="AD135" s="85" t="s">
        <v>179</v>
      </c>
      <c r="AE135" s="85" t="s">
        <v>179</v>
      </c>
      <c r="AF135" s="85" t="s">
        <v>1903</v>
      </c>
      <c r="AG135" s="85" t="s">
        <v>181</v>
      </c>
      <c r="AH135" s="85"/>
      <c r="AI135" s="85" t="s">
        <v>181</v>
      </c>
      <c r="AJ135" s="85" t="s">
        <v>1904</v>
      </c>
      <c r="AK135" s="85" t="s">
        <v>181</v>
      </c>
      <c r="AL135" s="85"/>
      <c r="AM135" s="85" t="s">
        <v>181</v>
      </c>
      <c r="AN135" s="85"/>
      <c r="AO135" s="85" t="s">
        <v>181</v>
      </c>
      <c r="AP135" s="85"/>
      <c r="AQ135" s="85" t="s">
        <v>179</v>
      </c>
      <c r="AR135" s="85"/>
      <c r="AS135" s="85" t="s">
        <v>179</v>
      </c>
      <c r="AT135" s="85"/>
      <c r="AU135" s="85" t="s">
        <v>179</v>
      </c>
      <c r="AV135" s="85" t="s">
        <v>1905</v>
      </c>
      <c r="AW135" s="85" t="s">
        <v>179</v>
      </c>
      <c r="AX135" s="85" t="s">
        <v>1906</v>
      </c>
      <c r="AY135" s="85" t="s">
        <v>179</v>
      </c>
      <c r="AZ135" s="85"/>
      <c r="BA135" s="85" t="s">
        <v>179</v>
      </c>
      <c r="BB135" s="85"/>
      <c r="BC135" s="85" t="s">
        <v>179</v>
      </c>
      <c r="BD135" s="85" t="s">
        <v>1907</v>
      </c>
      <c r="BE135" s="85" t="s">
        <v>179</v>
      </c>
      <c r="BF135" s="85"/>
      <c r="BG135" s="85" t="s">
        <v>179</v>
      </c>
      <c r="BH135" s="85"/>
      <c r="BI135" s="85" t="s">
        <v>179</v>
      </c>
      <c r="BJ135" s="85" t="s">
        <v>1908</v>
      </c>
      <c r="BK135" s="85" t="s">
        <v>179</v>
      </c>
      <c r="BL135" s="85"/>
      <c r="BM135" s="85" t="s">
        <v>179</v>
      </c>
      <c r="BN135" s="85"/>
      <c r="BO135" s="85" t="s">
        <v>179</v>
      </c>
      <c r="BP135" s="85"/>
      <c r="BQ135" s="85" t="s">
        <v>179</v>
      </c>
      <c r="BR135" s="85"/>
      <c r="BS135" s="85" t="s">
        <v>179</v>
      </c>
      <c r="BT135" s="85"/>
      <c r="BU135" s="85" t="s">
        <v>179</v>
      </c>
      <c r="BV135" s="85"/>
      <c r="BW135" s="85" t="s">
        <v>179</v>
      </c>
      <c r="BX135" s="85"/>
      <c r="BY135" s="85" t="s">
        <v>179</v>
      </c>
      <c r="BZ135" s="85"/>
      <c r="CA135" s="85" t="s">
        <v>179</v>
      </c>
      <c r="CB135" s="85"/>
      <c r="CC135" s="85" t="s">
        <v>179</v>
      </c>
      <c r="CD135" s="85"/>
      <c r="CE135" s="85" t="s">
        <v>179</v>
      </c>
      <c r="CF135" s="85"/>
      <c r="CG135" s="85" t="s">
        <v>181</v>
      </c>
      <c r="CH135" s="85"/>
      <c r="CI135" s="85" t="s">
        <v>181</v>
      </c>
      <c r="CJ135" s="85"/>
      <c r="CK135" s="85" t="s">
        <v>179</v>
      </c>
      <c r="CL135" s="85" t="s">
        <v>1909</v>
      </c>
      <c r="CM135" s="85" t="s">
        <v>179</v>
      </c>
      <c r="CN135" s="85"/>
      <c r="CO135" s="85" t="s">
        <v>179</v>
      </c>
      <c r="CP135" s="85"/>
      <c r="CQ135" s="85" t="s">
        <v>179</v>
      </c>
      <c r="CR135" s="85"/>
      <c r="CS135" s="85" t="s">
        <v>179</v>
      </c>
      <c r="CT135" s="85"/>
      <c r="CU135" s="85" t="s">
        <v>179</v>
      </c>
      <c r="CV135" s="85"/>
      <c r="CW135" s="85" t="s">
        <v>179</v>
      </c>
      <c r="CX135" s="85"/>
      <c r="CY135" s="85" t="s">
        <v>179</v>
      </c>
      <c r="CZ135" s="85" t="s">
        <v>1910</v>
      </c>
      <c r="DA135" s="85" t="s">
        <v>179</v>
      </c>
      <c r="DB135" s="85"/>
      <c r="DC135" s="85" t="s">
        <v>179</v>
      </c>
      <c r="DD135" s="85"/>
      <c r="DE135" s="85" t="s">
        <v>179</v>
      </c>
      <c r="DF135" s="85"/>
      <c r="DG135" s="85" t="s">
        <v>179</v>
      </c>
      <c r="DH135" s="85"/>
      <c r="DI135" s="85" t="s">
        <v>179</v>
      </c>
      <c r="DJ135" s="85" t="s">
        <v>1911</v>
      </c>
      <c r="DK135" s="85" t="s">
        <v>179</v>
      </c>
      <c r="DL135" s="85"/>
      <c r="DM135" s="85" t="s">
        <v>179</v>
      </c>
      <c r="DN135" s="85"/>
      <c r="DO135" s="85" t="s">
        <v>179</v>
      </c>
      <c r="DP135" s="85"/>
      <c r="DQ135" s="85" t="s">
        <v>179</v>
      </c>
      <c r="DR135" s="85" t="s">
        <v>1912</v>
      </c>
      <c r="DS135" s="85" t="s">
        <v>179</v>
      </c>
      <c r="DT135" s="85"/>
      <c r="DU135" s="85" t="s">
        <v>179</v>
      </c>
      <c r="DV135" s="85"/>
      <c r="DW135" s="85" t="s">
        <v>179</v>
      </c>
      <c r="DX135" s="85"/>
      <c r="DY135" s="85" t="s">
        <v>179</v>
      </c>
      <c r="DZ135" s="85"/>
      <c r="EA135" s="85" t="s">
        <v>179</v>
      </c>
      <c r="EB135" s="85"/>
      <c r="EC135" s="85" t="s">
        <v>179</v>
      </c>
      <c r="ED135" s="85" t="s">
        <v>1913</v>
      </c>
      <c r="EE135" s="85" t="s">
        <v>227</v>
      </c>
      <c r="EF135" s="85" t="s">
        <v>1914</v>
      </c>
      <c r="EG135" s="85" t="s">
        <v>227</v>
      </c>
      <c r="EH135" s="85" t="s">
        <v>1915</v>
      </c>
      <c r="EI135" s="85" t="s">
        <v>179</v>
      </c>
      <c r="EJ135" s="85"/>
      <c r="EK135" s="85" t="s">
        <v>179</v>
      </c>
      <c r="EL135" s="85"/>
      <c r="EM135" s="85" t="s">
        <v>179</v>
      </c>
      <c r="EN135" s="85" t="s">
        <v>1916</v>
      </c>
      <c r="EO135" s="85" t="s">
        <v>179</v>
      </c>
      <c r="EP135" s="85"/>
      <c r="EQ135" s="85" t="s">
        <v>179</v>
      </c>
      <c r="ER135" s="85"/>
      <c r="ES135" s="85" t="s">
        <v>179</v>
      </c>
      <c r="ET135" s="85" t="s">
        <v>1917</v>
      </c>
      <c r="EU135" s="85" t="s">
        <v>179</v>
      </c>
      <c r="EV135" s="85"/>
      <c r="EW135" s="85" t="s">
        <v>179</v>
      </c>
      <c r="EX135" s="85"/>
      <c r="EY135" s="85" t="s">
        <v>179</v>
      </c>
      <c r="EZ135" s="85" t="s">
        <v>1918</v>
      </c>
      <c r="FA135" s="85" t="s">
        <v>181</v>
      </c>
      <c r="FB135" s="85"/>
      <c r="FC135" s="85" t="s">
        <v>181</v>
      </c>
      <c r="FD135" s="85" t="s">
        <v>182</v>
      </c>
      <c r="FE135" t="b">
        <v>1</v>
      </c>
    </row>
    <row r="136" spans="1:161" x14ac:dyDescent="0.25">
      <c r="A136">
        <v>2019</v>
      </c>
      <c r="B136" t="s">
        <v>6149</v>
      </c>
      <c r="C136" s="90" t="s">
        <v>1919</v>
      </c>
      <c r="D136" s="91" t="s">
        <v>206</v>
      </c>
      <c r="E136">
        <v>0</v>
      </c>
      <c r="F136">
        <v>92</v>
      </c>
      <c r="G136" s="85" t="s">
        <v>187</v>
      </c>
      <c r="H136">
        <v>1</v>
      </c>
      <c r="I136" s="85" t="s">
        <v>213</v>
      </c>
      <c r="J136" s="85" t="s">
        <v>1817</v>
      </c>
      <c r="K136" s="85" t="s">
        <v>1920</v>
      </c>
      <c r="L136" s="85" t="s">
        <v>1919</v>
      </c>
      <c r="M136" s="85" t="s">
        <v>1921</v>
      </c>
      <c r="N136" s="85" t="s">
        <v>1817</v>
      </c>
      <c r="O136" s="85" t="s">
        <v>1820</v>
      </c>
      <c r="P136" s="85" t="s">
        <v>213</v>
      </c>
      <c r="Q136" s="85" t="s">
        <v>206</v>
      </c>
      <c r="R136" s="85"/>
      <c r="S136" s="85"/>
      <c r="T136" s="85" t="s">
        <v>218</v>
      </c>
      <c r="U136" s="97">
        <v>4</v>
      </c>
      <c r="V136" s="85" t="s">
        <v>181</v>
      </c>
      <c r="W136" s="85" t="s">
        <v>186</v>
      </c>
      <c r="X136" s="85"/>
      <c r="Y136">
        <v>0</v>
      </c>
      <c r="Z136" s="85" t="s">
        <v>181</v>
      </c>
      <c r="AA136" s="85" t="s">
        <v>186</v>
      </c>
      <c r="AB136" s="85" t="s">
        <v>180</v>
      </c>
      <c r="AC136" s="85" t="s">
        <v>181</v>
      </c>
      <c r="AD136" s="85" t="s">
        <v>181</v>
      </c>
      <c r="AE136" s="85" t="s">
        <v>181</v>
      </c>
      <c r="AF136" s="85"/>
      <c r="AG136" s="85" t="s">
        <v>181</v>
      </c>
      <c r="AH136" s="85"/>
      <c r="AI136" s="85" t="s">
        <v>181</v>
      </c>
      <c r="AJ136" s="85"/>
      <c r="AK136" s="85" t="s">
        <v>181</v>
      </c>
      <c r="AL136" s="85"/>
      <c r="AM136" s="85" t="s">
        <v>181</v>
      </c>
      <c r="AN136" s="85"/>
      <c r="AO136" s="85" t="s">
        <v>181</v>
      </c>
      <c r="AP136" s="85"/>
      <c r="AQ136" s="85" t="s">
        <v>179</v>
      </c>
      <c r="AR136" s="85"/>
      <c r="AS136" s="85" t="s">
        <v>179</v>
      </c>
      <c r="AT136" s="85"/>
      <c r="AU136" s="85" t="s">
        <v>179</v>
      </c>
      <c r="AV136" s="85"/>
      <c r="AW136" s="85" t="s">
        <v>179</v>
      </c>
      <c r="AX136" s="85"/>
      <c r="AY136" s="85" t="s">
        <v>179</v>
      </c>
      <c r="AZ136" s="85"/>
      <c r="BA136" s="85" t="s">
        <v>179</v>
      </c>
      <c r="BB136" s="85"/>
      <c r="BC136" s="85" t="s">
        <v>179</v>
      </c>
      <c r="BD136" s="85" t="s">
        <v>1922</v>
      </c>
      <c r="BE136" s="85" t="s">
        <v>179</v>
      </c>
      <c r="BF136" s="85"/>
      <c r="BG136" s="85" t="s">
        <v>179</v>
      </c>
      <c r="BH136" s="85"/>
      <c r="BI136" s="85" t="s">
        <v>179</v>
      </c>
      <c r="BJ136" s="85" t="s">
        <v>1822</v>
      </c>
      <c r="BK136" s="85" t="s">
        <v>179</v>
      </c>
      <c r="BL136" s="85"/>
      <c r="BM136" s="85" t="s">
        <v>179</v>
      </c>
      <c r="BN136" s="85"/>
      <c r="BO136" s="85" t="s">
        <v>179</v>
      </c>
      <c r="BP136" s="85"/>
      <c r="BQ136" s="85" t="s">
        <v>179</v>
      </c>
      <c r="BR136" s="85"/>
      <c r="BS136" s="85" t="s">
        <v>179</v>
      </c>
      <c r="BT136" s="85"/>
      <c r="BU136" s="85" t="s">
        <v>179</v>
      </c>
      <c r="BV136" s="85"/>
      <c r="BW136" s="85" t="s">
        <v>179</v>
      </c>
      <c r="BX136" s="85"/>
      <c r="BY136" s="85" t="s">
        <v>179</v>
      </c>
      <c r="BZ136" s="85"/>
      <c r="CA136" s="85" t="s">
        <v>179</v>
      </c>
      <c r="CB136" s="85"/>
      <c r="CC136" s="85" t="s">
        <v>179</v>
      </c>
      <c r="CD136" s="85"/>
      <c r="CE136" s="85" t="s">
        <v>179</v>
      </c>
      <c r="CF136" s="85" t="s">
        <v>1923</v>
      </c>
      <c r="CG136" s="85" t="s">
        <v>181</v>
      </c>
      <c r="CH136" s="85"/>
      <c r="CI136" s="85" t="s">
        <v>181</v>
      </c>
      <c r="CJ136" s="85"/>
      <c r="CK136" s="85" t="s">
        <v>179</v>
      </c>
      <c r="CL136" s="85" t="s">
        <v>1924</v>
      </c>
      <c r="CM136" s="85" t="s">
        <v>179</v>
      </c>
      <c r="CN136" s="85"/>
      <c r="CO136" s="85" t="s">
        <v>179</v>
      </c>
      <c r="CP136" s="85"/>
      <c r="CQ136" s="85" t="s">
        <v>179</v>
      </c>
      <c r="CR136" s="85"/>
      <c r="CS136" s="85" t="s">
        <v>179</v>
      </c>
      <c r="CT136" s="85"/>
      <c r="CU136" s="85" t="s">
        <v>179</v>
      </c>
      <c r="CV136" s="85"/>
      <c r="CW136" s="85" t="s">
        <v>179</v>
      </c>
      <c r="CX136" s="85"/>
      <c r="CY136" s="85" t="s">
        <v>179</v>
      </c>
      <c r="CZ136" s="85" t="s">
        <v>1922</v>
      </c>
      <c r="DA136" s="85" t="s">
        <v>179</v>
      </c>
      <c r="DB136" s="85"/>
      <c r="DC136" s="85" t="s">
        <v>179</v>
      </c>
      <c r="DD136" s="85"/>
      <c r="DE136" s="85" t="s">
        <v>179</v>
      </c>
      <c r="DF136" s="85"/>
      <c r="DG136" s="85" t="s">
        <v>209</v>
      </c>
      <c r="DH136" s="85"/>
      <c r="DI136" s="85" t="s">
        <v>179</v>
      </c>
      <c r="DJ136" s="85" t="s">
        <v>1925</v>
      </c>
      <c r="DK136" s="85" t="s">
        <v>179</v>
      </c>
      <c r="DL136" s="85"/>
      <c r="DM136" s="85" t="s">
        <v>179</v>
      </c>
      <c r="DN136" s="85"/>
      <c r="DO136" s="85" t="s">
        <v>179</v>
      </c>
      <c r="DP136" s="85"/>
      <c r="DQ136" s="85" t="s">
        <v>179</v>
      </c>
      <c r="DR136" s="85" t="s">
        <v>1926</v>
      </c>
      <c r="DS136" s="85" t="s">
        <v>181</v>
      </c>
      <c r="DT136" s="85"/>
      <c r="DU136" s="85" t="s">
        <v>181</v>
      </c>
      <c r="DV136" s="85"/>
      <c r="DW136" s="85" t="s">
        <v>179</v>
      </c>
      <c r="DX136" s="85"/>
      <c r="DY136" s="85" t="s">
        <v>179</v>
      </c>
      <c r="DZ136" s="85"/>
      <c r="EA136" s="85" t="s">
        <v>179</v>
      </c>
      <c r="EB136" s="85"/>
      <c r="EC136" s="85" t="s">
        <v>179</v>
      </c>
      <c r="ED136" s="85" t="s">
        <v>1827</v>
      </c>
      <c r="EE136" s="85" t="s">
        <v>179</v>
      </c>
      <c r="EF136" s="85"/>
      <c r="EG136" s="85" t="s">
        <v>199</v>
      </c>
      <c r="EH136" s="85"/>
      <c r="EI136" s="85" t="s">
        <v>199</v>
      </c>
      <c r="EJ136" s="85"/>
      <c r="EK136" s="85" t="s">
        <v>179</v>
      </c>
      <c r="EL136" s="85"/>
      <c r="EM136" s="85" t="s">
        <v>179</v>
      </c>
      <c r="EN136" s="85" t="s">
        <v>1828</v>
      </c>
      <c r="EO136" s="85" t="s">
        <v>181</v>
      </c>
      <c r="EP136" s="85" t="s">
        <v>1927</v>
      </c>
      <c r="EQ136" s="85" t="s">
        <v>179</v>
      </c>
      <c r="ER136" s="85"/>
      <c r="ES136" s="85" t="s">
        <v>179</v>
      </c>
      <c r="ET136" s="85" t="s">
        <v>1830</v>
      </c>
      <c r="EU136" s="85" t="s">
        <v>179</v>
      </c>
      <c r="EV136" s="85"/>
      <c r="EW136" s="85" t="s">
        <v>179</v>
      </c>
      <c r="EX136" s="85"/>
      <c r="EY136" s="85" t="s">
        <v>179</v>
      </c>
      <c r="EZ136" s="85" t="s">
        <v>1928</v>
      </c>
      <c r="FA136" s="85" t="s">
        <v>181</v>
      </c>
      <c r="FB136" s="85"/>
      <c r="FC136" s="85" t="s">
        <v>181</v>
      </c>
      <c r="FD136" s="85" t="s">
        <v>182</v>
      </c>
      <c r="FE136" t="b">
        <v>0</v>
      </c>
    </row>
    <row r="137" spans="1:161" x14ac:dyDescent="0.25">
      <c r="A137">
        <v>2021</v>
      </c>
      <c r="B137" t="s">
        <v>6152</v>
      </c>
      <c r="C137" s="90" t="s">
        <v>1929</v>
      </c>
      <c r="D137" s="91" t="s">
        <v>206</v>
      </c>
      <c r="E137">
        <v>0</v>
      </c>
      <c r="F137">
        <v>95</v>
      </c>
      <c r="G137" s="85" t="s">
        <v>187</v>
      </c>
      <c r="H137">
        <v>1</v>
      </c>
      <c r="I137" s="85" t="s">
        <v>213</v>
      </c>
      <c r="J137" s="85" t="s">
        <v>1930</v>
      </c>
      <c r="K137" s="85" t="s">
        <v>1499</v>
      </c>
      <c r="L137" s="85" t="s">
        <v>1929</v>
      </c>
      <c r="M137" s="85" t="s">
        <v>1931</v>
      </c>
      <c r="N137" s="85" t="s">
        <v>1930</v>
      </c>
      <c r="O137" s="85" t="s">
        <v>1932</v>
      </c>
      <c r="P137" s="85" t="s">
        <v>213</v>
      </c>
      <c r="Q137" s="85" t="s">
        <v>206</v>
      </c>
      <c r="R137" s="85"/>
      <c r="S137" s="85"/>
      <c r="T137" s="85" t="s">
        <v>218</v>
      </c>
      <c r="U137" s="97">
        <v>2</v>
      </c>
      <c r="V137" s="85" t="s">
        <v>179</v>
      </c>
      <c r="W137" s="85" t="s">
        <v>186</v>
      </c>
      <c r="X137" s="85" t="s">
        <v>1933</v>
      </c>
      <c r="Y137">
        <v>2</v>
      </c>
      <c r="Z137" s="85" t="s">
        <v>181</v>
      </c>
      <c r="AA137" s="85" t="s">
        <v>1</v>
      </c>
      <c r="AB137" s="85" t="s">
        <v>180</v>
      </c>
      <c r="AC137" s="85" t="s">
        <v>179</v>
      </c>
      <c r="AD137" s="85" t="s">
        <v>180</v>
      </c>
      <c r="AE137" s="85" t="s">
        <v>181</v>
      </c>
      <c r="AF137" s="85"/>
      <c r="AG137" s="85" t="s">
        <v>181</v>
      </c>
      <c r="AH137" s="85"/>
      <c r="AI137" s="85" t="s">
        <v>181</v>
      </c>
      <c r="AJ137" s="85"/>
      <c r="AK137" s="85" t="s">
        <v>181</v>
      </c>
      <c r="AL137" s="85"/>
      <c r="AM137" s="85" t="s">
        <v>181</v>
      </c>
      <c r="AN137" s="85"/>
      <c r="AO137" s="85" t="s">
        <v>181</v>
      </c>
      <c r="AP137" s="85"/>
      <c r="AQ137" s="85" t="s">
        <v>179</v>
      </c>
      <c r="AR137" s="85"/>
      <c r="AS137" s="85" t="s">
        <v>179</v>
      </c>
      <c r="AT137" s="85"/>
      <c r="AU137" s="85" t="s">
        <v>179</v>
      </c>
      <c r="AV137" s="85"/>
      <c r="AW137" s="85" t="s">
        <v>179</v>
      </c>
      <c r="AX137" s="85"/>
      <c r="AY137" s="85" t="s">
        <v>179</v>
      </c>
      <c r="AZ137" s="85"/>
      <c r="BA137" s="85" t="s">
        <v>179</v>
      </c>
      <c r="BB137" s="85"/>
      <c r="BC137" s="85" t="s">
        <v>179</v>
      </c>
      <c r="BD137" s="85" t="s">
        <v>1934</v>
      </c>
      <c r="BE137" s="85" t="s">
        <v>179</v>
      </c>
      <c r="BF137" s="85"/>
      <c r="BG137" s="85" t="s">
        <v>181</v>
      </c>
      <c r="BH137" s="85" t="s">
        <v>1935</v>
      </c>
      <c r="BI137" s="85" t="s">
        <v>179</v>
      </c>
      <c r="BJ137" s="85" t="s">
        <v>1936</v>
      </c>
      <c r="BK137" s="85" t="s">
        <v>179</v>
      </c>
      <c r="BL137" s="85"/>
      <c r="BM137" s="85" t="s">
        <v>179</v>
      </c>
      <c r="BN137" s="85"/>
      <c r="BO137" s="85" t="s">
        <v>179</v>
      </c>
      <c r="BP137" s="85"/>
      <c r="BQ137" s="85" t="s">
        <v>179</v>
      </c>
      <c r="BR137" s="85" t="s">
        <v>1937</v>
      </c>
      <c r="BS137" s="85" t="s">
        <v>179</v>
      </c>
      <c r="BT137" s="85"/>
      <c r="BU137" s="85" t="s">
        <v>179</v>
      </c>
      <c r="BV137" s="85"/>
      <c r="BW137" s="85" t="s">
        <v>179</v>
      </c>
      <c r="BX137" s="85"/>
      <c r="BY137" s="85" t="s">
        <v>179</v>
      </c>
      <c r="BZ137" s="85"/>
      <c r="CA137" s="85" t="s">
        <v>179</v>
      </c>
      <c r="CB137" s="85"/>
      <c r="CC137" s="85" t="s">
        <v>179</v>
      </c>
      <c r="CD137" s="85"/>
      <c r="CE137" s="85" t="s">
        <v>181</v>
      </c>
      <c r="CF137" s="85"/>
      <c r="CG137" s="85" t="s">
        <v>181</v>
      </c>
      <c r="CH137" s="85"/>
      <c r="CI137" s="85" t="s">
        <v>181</v>
      </c>
      <c r="CJ137" s="85"/>
      <c r="CK137" s="85" t="s">
        <v>179</v>
      </c>
      <c r="CL137" s="85" t="s">
        <v>1938</v>
      </c>
      <c r="CM137" s="85" t="s">
        <v>179</v>
      </c>
      <c r="CN137" s="85"/>
      <c r="CO137" s="85" t="s">
        <v>179</v>
      </c>
      <c r="CP137" s="85"/>
      <c r="CQ137" s="85" t="s">
        <v>179</v>
      </c>
      <c r="CR137" s="85"/>
      <c r="CS137" s="85" t="s">
        <v>179</v>
      </c>
      <c r="CT137" s="85"/>
      <c r="CU137" s="85" t="s">
        <v>179</v>
      </c>
      <c r="CV137" s="85"/>
      <c r="CW137" s="85" t="s">
        <v>179</v>
      </c>
      <c r="CX137" s="85"/>
      <c r="CY137" s="85" t="s">
        <v>179</v>
      </c>
      <c r="CZ137" s="85" t="s">
        <v>1939</v>
      </c>
      <c r="DA137" s="85" t="s">
        <v>179</v>
      </c>
      <c r="DB137" s="85"/>
      <c r="DC137" s="85" t="s">
        <v>179</v>
      </c>
      <c r="DD137" s="85"/>
      <c r="DE137" s="85" t="s">
        <v>179</v>
      </c>
      <c r="DF137" s="85"/>
      <c r="DG137" s="85" t="s">
        <v>209</v>
      </c>
      <c r="DH137" s="85"/>
      <c r="DI137" s="85" t="s">
        <v>179</v>
      </c>
      <c r="DJ137" s="85" t="s">
        <v>1940</v>
      </c>
      <c r="DK137" s="85" t="s">
        <v>179</v>
      </c>
      <c r="DL137" s="85"/>
      <c r="DM137" s="85" t="s">
        <v>179</v>
      </c>
      <c r="DN137" s="85"/>
      <c r="DO137" s="85" t="s">
        <v>179</v>
      </c>
      <c r="DP137" s="85"/>
      <c r="DQ137" s="85" t="s">
        <v>179</v>
      </c>
      <c r="DR137" s="85" t="s">
        <v>1941</v>
      </c>
      <c r="DS137" s="85" t="s">
        <v>179</v>
      </c>
      <c r="DT137" s="85"/>
      <c r="DU137" s="85" t="s">
        <v>179</v>
      </c>
      <c r="DV137" s="85"/>
      <c r="DW137" s="85" t="s">
        <v>179</v>
      </c>
      <c r="DX137" s="85"/>
      <c r="DY137" s="85" t="s">
        <v>199</v>
      </c>
      <c r="DZ137" s="85"/>
      <c r="EA137" s="85" t="s">
        <v>179</v>
      </c>
      <c r="EB137" s="85"/>
      <c r="EC137" s="85" t="s">
        <v>179</v>
      </c>
      <c r="ED137" s="85" t="s">
        <v>1942</v>
      </c>
      <c r="EE137" s="85" t="s">
        <v>199</v>
      </c>
      <c r="EF137" s="85"/>
      <c r="EG137" s="85" t="s">
        <v>179</v>
      </c>
      <c r="EH137" s="85"/>
      <c r="EI137" s="85" t="s">
        <v>179</v>
      </c>
      <c r="EJ137" s="85"/>
      <c r="EK137" s="85" t="s">
        <v>179</v>
      </c>
      <c r="EL137" s="85"/>
      <c r="EM137" s="85" t="s">
        <v>179</v>
      </c>
      <c r="EN137" s="85" t="s">
        <v>1943</v>
      </c>
      <c r="EO137" s="85" t="s">
        <v>179</v>
      </c>
      <c r="EP137" s="85"/>
      <c r="EQ137" s="85" t="s">
        <v>179</v>
      </c>
      <c r="ER137" s="85"/>
      <c r="ES137" s="85" t="s">
        <v>179</v>
      </c>
      <c r="ET137" s="85" t="s">
        <v>1944</v>
      </c>
      <c r="EU137" s="85" t="s">
        <v>179</v>
      </c>
      <c r="EV137" s="85"/>
      <c r="EW137" s="85" t="s">
        <v>179</v>
      </c>
      <c r="EX137" s="85"/>
      <c r="EY137" s="85" t="s">
        <v>179</v>
      </c>
      <c r="EZ137" s="85" t="s">
        <v>1945</v>
      </c>
      <c r="FA137" s="85" t="s">
        <v>181</v>
      </c>
      <c r="FB137" s="85"/>
      <c r="FC137" s="85" t="s">
        <v>181</v>
      </c>
      <c r="FD137" s="85" t="s">
        <v>182</v>
      </c>
      <c r="FE137" t="b">
        <v>0</v>
      </c>
    </row>
    <row r="138" spans="1:161" x14ac:dyDescent="0.25">
      <c r="A138">
        <v>2022</v>
      </c>
      <c r="B138" t="s">
        <v>6077</v>
      </c>
      <c r="C138" s="90" t="s">
        <v>1946</v>
      </c>
      <c r="D138" s="91" t="s">
        <v>200</v>
      </c>
      <c r="E138">
        <v>0</v>
      </c>
      <c r="F138">
        <v>95</v>
      </c>
      <c r="G138" s="85" t="s">
        <v>187</v>
      </c>
      <c r="H138">
        <v>1</v>
      </c>
      <c r="I138" s="85" t="s">
        <v>213</v>
      </c>
      <c r="J138" s="85" t="s">
        <v>267</v>
      </c>
      <c r="K138" s="85" t="s">
        <v>270</v>
      </c>
      <c r="L138" s="85" t="s">
        <v>1946</v>
      </c>
      <c r="M138" s="85" t="s">
        <v>1947</v>
      </c>
      <c r="N138" s="85" t="s">
        <v>267</v>
      </c>
      <c r="O138" s="85" t="s">
        <v>1814</v>
      </c>
      <c r="P138" s="85" t="s">
        <v>213</v>
      </c>
      <c r="Q138" s="85" t="s">
        <v>200</v>
      </c>
      <c r="R138" s="85"/>
      <c r="S138" s="85"/>
      <c r="T138" s="85" t="s">
        <v>268</v>
      </c>
      <c r="U138" s="97">
        <v>4</v>
      </c>
      <c r="V138" s="85" t="s">
        <v>179</v>
      </c>
      <c r="W138" s="85" t="s">
        <v>191</v>
      </c>
      <c r="X138" s="85" t="s">
        <v>1948</v>
      </c>
      <c r="Y138">
        <v>4</v>
      </c>
      <c r="Z138" s="85" t="s">
        <v>179</v>
      </c>
      <c r="AA138" s="85" t="s">
        <v>1</v>
      </c>
      <c r="AB138" s="85" t="s">
        <v>179</v>
      </c>
      <c r="AC138" s="85" t="s">
        <v>179</v>
      </c>
      <c r="AD138" s="85" t="s">
        <v>179</v>
      </c>
      <c r="AE138" s="85" t="s">
        <v>181</v>
      </c>
      <c r="AF138" s="85"/>
      <c r="AG138" s="85" t="s">
        <v>181</v>
      </c>
      <c r="AH138" s="85"/>
      <c r="AI138" s="85" t="s">
        <v>181</v>
      </c>
      <c r="AJ138" s="85"/>
      <c r="AK138" s="85" t="s">
        <v>181</v>
      </c>
      <c r="AL138" s="85"/>
      <c r="AM138" s="85" t="s">
        <v>181</v>
      </c>
      <c r="AN138" s="85"/>
      <c r="AO138" s="85" t="s">
        <v>181</v>
      </c>
      <c r="AP138" s="85"/>
      <c r="AQ138" s="85" t="s">
        <v>179</v>
      </c>
      <c r="AR138" s="85"/>
      <c r="AS138" s="85" t="s">
        <v>179</v>
      </c>
      <c r="AT138" s="85"/>
      <c r="AU138" s="85" t="s">
        <v>179</v>
      </c>
      <c r="AV138" s="85"/>
      <c r="AW138" s="85" t="s">
        <v>179</v>
      </c>
      <c r="AX138" s="85"/>
      <c r="AY138" s="85" t="s">
        <v>179</v>
      </c>
      <c r="AZ138" s="85"/>
      <c r="BA138" s="85" t="s">
        <v>179</v>
      </c>
      <c r="BB138" s="85"/>
      <c r="BC138" s="85" t="s">
        <v>179</v>
      </c>
      <c r="BD138" s="85" t="s">
        <v>1949</v>
      </c>
      <c r="BE138" s="85" t="s">
        <v>179</v>
      </c>
      <c r="BF138" s="85" t="s">
        <v>1950</v>
      </c>
      <c r="BG138" s="85" t="s">
        <v>179</v>
      </c>
      <c r="BH138" s="85" t="s">
        <v>1951</v>
      </c>
      <c r="BI138" s="85" t="s">
        <v>179</v>
      </c>
      <c r="BJ138" s="85" t="s">
        <v>1952</v>
      </c>
      <c r="BK138" s="85" t="s">
        <v>179</v>
      </c>
      <c r="BL138" s="85"/>
      <c r="BM138" s="85" t="s">
        <v>179</v>
      </c>
      <c r="BN138" s="85" t="s">
        <v>1856</v>
      </c>
      <c r="BO138" s="85" t="s">
        <v>179</v>
      </c>
      <c r="BP138" s="85"/>
      <c r="BQ138" s="85" t="s">
        <v>179</v>
      </c>
      <c r="BR138" s="85"/>
      <c r="BS138" s="85" t="s">
        <v>179</v>
      </c>
      <c r="BT138" s="85"/>
      <c r="BU138" s="85" t="s">
        <v>179</v>
      </c>
      <c r="BV138" s="85"/>
      <c r="BW138" s="85" t="s">
        <v>179</v>
      </c>
      <c r="BX138" s="85"/>
      <c r="BY138" s="85" t="s">
        <v>179</v>
      </c>
      <c r="BZ138" s="85"/>
      <c r="CA138" s="85" t="s">
        <v>179</v>
      </c>
      <c r="CB138" s="85"/>
      <c r="CC138" s="85" t="s">
        <v>179</v>
      </c>
      <c r="CD138" s="85"/>
      <c r="CE138" s="85" t="s">
        <v>179</v>
      </c>
      <c r="CF138" s="85" t="s">
        <v>1953</v>
      </c>
      <c r="CG138" s="85" t="s">
        <v>179</v>
      </c>
      <c r="CH138" s="85"/>
      <c r="CI138" s="85" t="s">
        <v>181</v>
      </c>
      <c r="CJ138" s="85"/>
      <c r="CK138" s="85" t="s">
        <v>179</v>
      </c>
      <c r="CL138" s="85" t="s">
        <v>1954</v>
      </c>
      <c r="CM138" s="85" t="s">
        <v>179</v>
      </c>
      <c r="CN138" s="85"/>
      <c r="CO138" s="85" t="s">
        <v>179</v>
      </c>
      <c r="CP138" s="85"/>
      <c r="CQ138" s="85" t="s">
        <v>179</v>
      </c>
      <c r="CR138" s="85"/>
      <c r="CS138" s="85" t="s">
        <v>179</v>
      </c>
      <c r="CT138" s="85"/>
      <c r="CU138" s="85" t="s">
        <v>179</v>
      </c>
      <c r="CV138" s="85"/>
      <c r="CW138" s="85" t="s">
        <v>179</v>
      </c>
      <c r="CX138" s="85"/>
      <c r="CY138" s="85" t="s">
        <v>179</v>
      </c>
      <c r="CZ138" s="85" t="s">
        <v>1955</v>
      </c>
      <c r="DA138" s="85" t="s">
        <v>179</v>
      </c>
      <c r="DB138" s="85"/>
      <c r="DC138" s="85" t="s">
        <v>179</v>
      </c>
      <c r="DD138" s="85" t="s">
        <v>1856</v>
      </c>
      <c r="DE138" s="85" t="s">
        <v>179</v>
      </c>
      <c r="DF138" s="85"/>
      <c r="DG138" s="85" t="s">
        <v>209</v>
      </c>
      <c r="DH138" s="85" t="s">
        <v>1956</v>
      </c>
      <c r="DI138" s="85" t="s">
        <v>179</v>
      </c>
      <c r="DJ138" s="85" t="s">
        <v>1957</v>
      </c>
      <c r="DK138" s="85" t="s">
        <v>179</v>
      </c>
      <c r="DL138" s="85" t="s">
        <v>1958</v>
      </c>
      <c r="DM138" s="85" t="s">
        <v>179</v>
      </c>
      <c r="DN138" s="85"/>
      <c r="DO138" s="85" t="s">
        <v>179</v>
      </c>
      <c r="DP138" s="85" t="s">
        <v>1856</v>
      </c>
      <c r="DQ138" s="85" t="s">
        <v>179</v>
      </c>
      <c r="DR138" s="85" t="s">
        <v>1959</v>
      </c>
      <c r="DS138" s="85" t="s">
        <v>179</v>
      </c>
      <c r="DT138" s="85"/>
      <c r="DU138" s="85" t="s">
        <v>179</v>
      </c>
      <c r="DV138" s="85"/>
      <c r="DW138" s="85" t="s">
        <v>179</v>
      </c>
      <c r="DX138" s="85"/>
      <c r="DY138" s="85" t="s">
        <v>179</v>
      </c>
      <c r="DZ138" s="85"/>
      <c r="EA138" s="85" t="s">
        <v>179</v>
      </c>
      <c r="EB138" s="85" t="s">
        <v>1856</v>
      </c>
      <c r="EC138" s="85" t="s">
        <v>179</v>
      </c>
      <c r="ED138" s="85" t="s">
        <v>1960</v>
      </c>
      <c r="EE138" s="85" t="s">
        <v>179</v>
      </c>
      <c r="EF138" s="85"/>
      <c r="EG138" s="85" t="s">
        <v>179</v>
      </c>
      <c r="EH138" s="85"/>
      <c r="EI138" s="85" t="s">
        <v>179</v>
      </c>
      <c r="EJ138" s="85"/>
      <c r="EK138" s="85" t="s">
        <v>179</v>
      </c>
      <c r="EL138" s="85"/>
      <c r="EM138" s="85" t="s">
        <v>179</v>
      </c>
      <c r="EN138" s="85" t="s">
        <v>1961</v>
      </c>
      <c r="EO138" s="85" t="s">
        <v>179</v>
      </c>
      <c r="EP138" s="85" t="s">
        <v>1962</v>
      </c>
      <c r="EQ138" s="85" t="s">
        <v>179</v>
      </c>
      <c r="ER138" s="85" t="s">
        <v>1963</v>
      </c>
      <c r="ES138" s="85" t="s">
        <v>179</v>
      </c>
      <c r="ET138" s="85" t="s">
        <v>1964</v>
      </c>
      <c r="EU138" s="85" t="s">
        <v>179</v>
      </c>
      <c r="EV138" s="85"/>
      <c r="EW138" s="85" t="s">
        <v>179</v>
      </c>
      <c r="EX138" s="85"/>
      <c r="EY138" s="85" t="s">
        <v>179</v>
      </c>
      <c r="EZ138" s="85" t="s">
        <v>1965</v>
      </c>
      <c r="FA138" s="85" t="s">
        <v>181</v>
      </c>
      <c r="FB138" s="85"/>
      <c r="FC138" s="85" t="s">
        <v>179</v>
      </c>
      <c r="FD138" s="85" t="s">
        <v>182</v>
      </c>
      <c r="FE138" t="b">
        <v>0</v>
      </c>
    </row>
    <row r="139" spans="1:161" x14ac:dyDescent="0.25">
      <c r="A139" t="s">
        <v>6486</v>
      </c>
      <c r="B139" t="s">
        <v>6626</v>
      </c>
      <c r="C139" s="90" t="s">
        <v>1966</v>
      </c>
      <c r="D139" s="91" t="s">
        <v>200</v>
      </c>
      <c r="G139" s="85" t="s">
        <v>177</v>
      </c>
      <c r="I139" t="s">
        <v>213</v>
      </c>
      <c r="J139" s="85"/>
      <c r="K139" s="85" t="s">
        <v>6618</v>
      </c>
      <c r="L139" s="85"/>
      <c r="M139" s="85" t="s">
        <v>6524</v>
      </c>
      <c r="N139" s="85" t="s">
        <v>6624</v>
      </c>
      <c r="O139" s="85" t="s">
        <v>6625</v>
      </c>
      <c r="P139" s="85"/>
      <c r="Q139" s="85"/>
      <c r="R139" s="85"/>
      <c r="S139" s="85"/>
      <c r="T139" s="85"/>
      <c r="U139" s="97" t="s">
        <v>198</v>
      </c>
      <c r="V139" s="85"/>
      <c r="W139" s="85"/>
      <c r="X139" s="85"/>
      <c r="Z139" s="85"/>
      <c r="AA139" s="85"/>
      <c r="AB139" s="85"/>
      <c r="AC139" s="85"/>
      <c r="AD139" s="85"/>
      <c r="AE139" t="s">
        <v>1497</v>
      </c>
      <c r="AG139" t="s">
        <v>1497</v>
      </c>
      <c r="AI139" t="s">
        <v>1497</v>
      </c>
      <c r="AK139" t="s">
        <v>1497</v>
      </c>
      <c r="AM139" t="s">
        <v>1497</v>
      </c>
      <c r="AN139" s="85"/>
      <c r="AO139" s="85"/>
      <c r="AP139" s="85"/>
      <c r="AQ139" s="85"/>
      <c r="AR139" s="85"/>
      <c r="AS139" s="85"/>
      <c r="AT139" s="85"/>
      <c r="AU139" s="85"/>
      <c r="AV139" s="85"/>
      <c r="AW139" s="85"/>
      <c r="AX139" s="85"/>
      <c r="AY139" s="85"/>
      <c r="AZ139" s="85"/>
      <c r="BA139" s="85"/>
      <c r="BB139" s="85"/>
      <c r="BC139" t="s">
        <v>182</v>
      </c>
      <c r="BD139" s="85"/>
      <c r="BE139" s="85"/>
      <c r="BF139" s="85"/>
      <c r="BG139" s="85"/>
      <c r="BH139" s="85"/>
      <c r="BI139" t="s">
        <v>182</v>
      </c>
      <c r="BJ139" s="85"/>
      <c r="BK139" s="85"/>
      <c r="BL139" s="85"/>
      <c r="BM139" s="85"/>
      <c r="BN139" s="85"/>
      <c r="BO139" s="85"/>
      <c r="BP139" s="85"/>
      <c r="BQ139" s="85"/>
      <c r="BR139" s="85"/>
      <c r="BS139" s="85"/>
      <c r="BT139" s="85"/>
      <c r="BU139" s="85"/>
      <c r="BV139" s="85"/>
      <c r="BW139" s="85"/>
      <c r="BX139" s="85"/>
      <c r="BY139" s="85"/>
      <c r="BZ139" s="85"/>
      <c r="CA139" s="85"/>
      <c r="CB139" s="85"/>
      <c r="CC139" s="85"/>
      <c r="CD139" s="85"/>
      <c r="CE139" s="85"/>
      <c r="CF139" s="85"/>
      <c r="CG139" s="85"/>
      <c r="CH139" s="85"/>
      <c r="CI139" s="85"/>
      <c r="CJ139" s="85"/>
      <c r="CK139" t="s">
        <v>203</v>
      </c>
      <c r="CL139" s="85"/>
      <c r="CM139" s="85"/>
      <c r="CN139" s="85"/>
      <c r="CO139" s="85"/>
      <c r="CP139" s="85"/>
      <c r="CQ139" s="85"/>
      <c r="CR139" s="85"/>
      <c r="CS139" s="85"/>
      <c r="CT139" s="85"/>
      <c r="CU139" s="85"/>
      <c r="CV139" s="85"/>
      <c r="CW139" s="85"/>
      <c r="CX139" s="85"/>
      <c r="CY139" t="s">
        <v>203</v>
      </c>
      <c r="CZ139" s="85"/>
      <c r="DA139" s="85"/>
      <c r="DB139" s="85"/>
      <c r="DC139" s="85"/>
      <c r="DD139" s="85"/>
      <c r="DE139" s="85"/>
      <c r="DF139" s="85"/>
      <c r="DG139" s="85"/>
      <c r="DH139" s="85"/>
      <c r="DI139" t="s">
        <v>182</v>
      </c>
      <c r="DJ139" s="85"/>
      <c r="DK139" s="85"/>
      <c r="DL139" s="85"/>
      <c r="DM139" s="85"/>
      <c r="DN139" s="85"/>
      <c r="DO139" s="85"/>
      <c r="DP139" s="85"/>
      <c r="DQ139" t="s">
        <v>182</v>
      </c>
      <c r="DR139" s="85"/>
      <c r="DS139" s="85"/>
      <c r="DT139" s="85"/>
      <c r="DU139" s="85"/>
      <c r="DV139" s="85"/>
      <c r="DW139" s="85"/>
      <c r="DX139" s="85"/>
      <c r="DY139" s="85"/>
      <c r="DZ139" s="85"/>
      <c r="EA139" s="85"/>
      <c r="EB139" s="85"/>
      <c r="EC139" t="s">
        <v>182</v>
      </c>
      <c r="ED139" s="85"/>
      <c r="EE139" s="85"/>
      <c r="EF139" s="85"/>
      <c r="EG139" s="85"/>
      <c r="EH139" s="85"/>
      <c r="EI139" s="85"/>
      <c r="EJ139" s="85"/>
      <c r="EK139" s="85"/>
      <c r="EL139" s="85"/>
      <c r="EM139" t="s">
        <v>203</v>
      </c>
      <c r="EN139" s="85"/>
      <c r="EO139" s="85"/>
      <c r="EP139" s="85"/>
      <c r="EQ139" s="85"/>
      <c r="ER139" s="85"/>
      <c r="ES139" t="s">
        <v>203</v>
      </c>
      <c r="ET139" s="85"/>
      <c r="EU139" s="85"/>
      <c r="EV139" s="85"/>
      <c r="EW139" s="85"/>
      <c r="EX139" s="85"/>
      <c r="EY139" t="s">
        <v>182</v>
      </c>
      <c r="EZ139" s="85"/>
      <c r="FA139" t="s">
        <v>182</v>
      </c>
      <c r="FB139" s="85"/>
      <c r="FC139" s="85" t="s">
        <v>182</v>
      </c>
      <c r="FD139" s="85"/>
      <c r="FE139" t="b">
        <v>0</v>
      </c>
    </row>
    <row r="140" spans="1:161" x14ac:dyDescent="0.25">
      <c r="A140">
        <v>2024</v>
      </c>
      <c r="B140" t="s">
        <v>6153</v>
      </c>
      <c r="C140" s="90" t="s">
        <v>1967</v>
      </c>
      <c r="D140" s="91" t="s">
        <v>206</v>
      </c>
      <c r="E140">
        <v>0</v>
      </c>
      <c r="F140">
        <v>95</v>
      </c>
      <c r="G140" s="85" t="s">
        <v>187</v>
      </c>
      <c r="H140">
        <v>1</v>
      </c>
      <c r="I140" s="85" t="s">
        <v>213</v>
      </c>
      <c r="J140" s="85" t="s">
        <v>1968</v>
      </c>
      <c r="K140" s="85" t="s">
        <v>1969</v>
      </c>
      <c r="L140" s="85" t="s">
        <v>1967</v>
      </c>
      <c r="M140" s="85" t="s">
        <v>1970</v>
      </c>
      <c r="N140" s="85" t="s">
        <v>1968</v>
      </c>
      <c r="O140" s="85" t="s">
        <v>1971</v>
      </c>
      <c r="P140" s="85" t="s">
        <v>213</v>
      </c>
      <c r="Q140" s="85" t="s">
        <v>206</v>
      </c>
      <c r="R140" s="85" t="s">
        <v>1972</v>
      </c>
      <c r="S140" s="85"/>
      <c r="T140" s="85" t="s">
        <v>218</v>
      </c>
      <c r="U140" s="97">
        <v>4</v>
      </c>
      <c r="V140" s="85" t="s">
        <v>179</v>
      </c>
      <c r="W140" s="85" t="s">
        <v>191</v>
      </c>
      <c r="X140" s="85" t="s">
        <v>1973</v>
      </c>
      <c r="Y140">
        <v>4</v>
      </c>
      <c r="Z140" s="85" t="s">
        <v>181</v>
      </c>
      <c r="AA140" s="85" t="s">
        <v>191</v>
      </c>
      <c r="AB140" s="85" t="s">
        <v>181</v>
      </c>
      <c r="AC140" s="85" t="s">
        <v>179</v>
      </c>
      <c r="AD140" s="85" t="s">
        <v>181</v>
      </c>
      <c r="AE140" s="85" t="s">
        <v>179</v>
      </c>
      <c r="AF140" s="85" t="s">
        <v>1974</v>
      </c>
      <c r="AG140" s="85" t="s">
        <v>181</v>
      </c>
      <c r="AH140" s="85"/>
      <c r="AI140" s="85" t="s">
        <v>181</v>
      </c>
      <c r="AJ140" s="85"/>
      <c r="AK140" s="85" t="s">
        <v>181</v>
      </c>
      <c r="AL140" s="85"/>
      <c r="AM140" s="85" t="s">
        <v>181</v>
      </c>
      <c r="AN140" s="85"/>
      <c r="AO140" s="85" t="s">
        <v>181</v>
      </c>
      <c r="AP140" s="85"/>
      <c r="AQ140" s="85" t="s">
        <v>179</v>
      </c>
      <c r="AR140" s="85"/>
      <c r="AS140" s="85" t="s">
        <v>179</v>
      </c>
      <c r="AT140" s="85"/>
      <c r="AU140" s="85" t="s">
        <v>179</v>
      </c>
      <c r="AV140" s="85"/>
      <c r="AW140" s="85" t="s">
        <v>179</v>
      </c>
      <c r="AX140" s="85"/>
      <c r="AY140" s="85" t="s">
        <v>179</v>
      </c>
      <c r="AZ140" s="85"/>
      <c r="BA140" s="85" t="s">
        <v>179</v>
      </c>
      <c r="BB140" s="85"/>
      <c r="BC140" s="85" t="s">
        <v>179</v>
      </c>
      <c r="BD140" s="85" t="s">
        <v>1975</v>
      </c>
      <c r="BE140" s="85" t="s">
        <v>179</v>
      </c>
      <c r="BF140" s="85"/>
      <c r="BG140" s="85" t="s">
        <v>179</v>
      </c>
      <c r="BH140" s="85"/>
      <c r="BI140" s="85" t="s">
        <v>179</v>
      </c>
      <c r="BJ140" s="85" t="s">
        <v>1976</v>
      </c>
      <c r="BK140" s="85" t="s">
        <v>179</v>
      </c>
      <c r="BL140" s="85"/>
      <c r="BM140" s="85" t="s">
        <v>179</v>
      </c>
      <c r="BN140" s="85"/>
      <c r="BO140" s="85" t="s">
        <v>179</v>
      </c>
      <c r="BP140" s="85"/>
      <c r="BQ140" s="85" t="s">
        <v>179</v>
      </c>
      <c r="BR140" s="85"/>
      <c r="BS140" s="85" t="s">
        <v>179</v>
      </c>
      <c r="BT140" s="85"/>
      <c r="BU140" s="85" t="s">
        <v>179</v>
      </c>
      <c r="BV140" s="85"/>
      <c r="BW140" s="85" t="s">
        <v>179</v>
      </c>
      <c r="BX140" s="85"/>
      <c r="BY140" s="85" t="s">
        <v>179</v>
      </c>
      <c r="BZ140" s="85"/>
      <c r="CA140" s="85" t="s">
        <v>179</v>
      </c>
      <c r="CB140" s="85"/>
      <c r="CC140" s="85" t="s">
        <v>179</v>
      </c>
      <c r="CD140" s="85" t="s">
        <v>1977</v>
      </c>
      <c r="CE140" s="85" t="s">
        <v>181</v>
      </c>
      <c r="CF140" s="85" t="s">
        <v>1978</v>
      </c>
      <c r="CG140" s="85" t="s">
        <v>181</v>
      </c>
      <c r="CH140" s="85"/>
      <c r="CI140" s="85" t="s">
        <v>181</v>
      </c>
      <c r="CJ140" s="85"/>
      <c r="CK140" s="85" t="s">
        <v>179</v>
      </c>
      <c r="CL140" s="85" t="s">
        <v>1979</v>
      </c>
      <c r="CM140" s="85" t="s">
        <v>179</v>
      </c>
      <c r="CN140" s="85"/>
      <c r="CO140" s="85" t="s">
        <v>179</v>
      </c>
      <c r="CP140" s="85"/>
      <c r="CQ140" s="85" t="s">
        <v>179</v>
      </c>
      <c r="CR140" s="85"/>
      <c r="CS140" s="85" t="s">
        <v>179</v>
      </c>
      <c r="CT140" s="85"/>
      <c r="CU140" s="85" t="s">
        <v>179</v>
      </c>
      <c r="CV140" s="85"/>
      <c r="CW140" s="85" t="s">
        <v>179</v>
      </c>
      <c r="CX140" s="85"/>
      <c r="CY140" s="85" t="s">
        <v>179</v>
      </c>
      <c r="CZ140" s="85" t="s">
        <v>1980</v>
      </c>
      <c r="DA140" s="85" t="s">
        <v>179</v>
      </c>
      <c r="DB140" s="85"/>
      <c r="DC140" s="85" t="s">
        <v>179</v>
      </c>
      <c r="DD140" s="85"/>
      <c r="DE140" s="85" t="s">
        <v>179</v>
      </c>
      <c r="DF140" s="85"/>
      <c r="DG140" s="85" t="s">
        <v>179</v>
      </c>
      <c r="DH140" s="85"/>
      <c r="DI140" s="85" t="s">
        <v>179</v>
      </c>
      <c r="DJ140" s="85" t="s">
        <v>1981</v>
      </c>
      <c r="DK140" s="85" t="s">
        <v>179</v>
      </c>
      <c r="DL140" s="85"/>
      <c r="DM140" s="85" t="s">
        <v>179</v>
      </c>
      <c r="DN140" s="85"/>
      <c r="DO140" s="85" t="s">
        <v>179</v>
      </c>
      <c r="DP140" s="85"/>
      <c r="DQ140" s="85" t="s">
        <v>179</v>
      </c>
      <c r="DR140" s="85" t="s">
        <v>1982</v>
      </c>
      <c r="DS140" s="85" t="s">
        <v>179</v>
      </c>
      <c r="DT140" s="85"/>
      <c r="DU140" s="85" t="s">
        <v>179</v>
      </c>
      <c r="DV140" s="85"/>
      <c r="DW140" s="85" t="s">
        <v>179</v>
      </c>
      <c r="DX140" s="85"/>
      <c r="DY140" s="85" t="s">
        <v>179</v>
      </c>
      <c r="DZ140" s="85"/>
      <c r="EA140" s="85" t="s">
        <v>179</v>
      </c>
      <c r="EB140" s="85"/>
      <c r="EC140" s="85" t="s">
        <v>179</v>
      </c>
      <c r="ED140" s="85" t="s">
        <v>1983</v>
      </c>
      <c r="EE140" s="85" t="s">
        <v>179</v>
      </c>
      <c r="EF140" s="85"/>
      <c r="EG140" s="85" t="s">
        <v>179</v>
      </c>
      <c r="EH140" s="85"/>
      <c r="EI140" s="85" t="s">
        <v>179</v>
      </c>
      <c r="EJ140" s="85"/>
      <c r="EK140" s="85" t="s">
        <v>179</v>
      </c>
      <c r="EL140" s="85"/>
      <c r="EM140" s="85" t="s">
        <v>179</v>
      </c>
      <c r="EN140" s="85" t="s">
        <v>1984</v>
      </c>
      <c r="EO140" s="85" t="s">
        <v>179</v>
      </c>
      <c r="EP140" s="85"/>
      <c r="EQ140" s="85" t="s">
        <v>179</v>
      </c>
      <c r="ER140" s="85"/>
      <c r="ES140" s="85" t="s">
        <v>179</v>
      </c>
      <c r="ET140" s="85" t="s">
        <v>1985</v>
      </c>
      <c r="EU140" s="85" t="s">
        <v>179</v>
      </c>
      <c r="EV140" s="85"/>
      <c r="EW140" s="85" t="s">
        <v>179</v>
      </c>
      <c r="EX140" s="85"/>
      <c r="EY140" s="85" t="s">
        <v>179</v>
      </c>
      <c r="EZ140" s="85" t="s">
        <v>1986</v>
      </c>
      <c r="FA140" s="85" t="s">
        <v>181</v>
      </c>
      <c r="FB140" s="85"/>
      <c r="FC140" s="85" t="s">
        <v>179</v>
      </c>
      <c r="FD140" s="85" t="s">
        <v>182</v>
      </c>
      <c r="FE140" t="b">
        <v>1</v>
      </c>
    </row>
    <row r="141" spans="1:161" x14ac:dyDescent="0.25">
      <c r="B141" t="s">
        <v>6087</v>
      </c>
      <c r="C141" s="90" t="s">
        <v>6393</v>
      </c>
      <c r="D141" s="91" t="s">
        <v>206</v>
      </c>
      <c r="G141" s="85" t="s">
        <v>6126</v>
      </c>
      <c r="I141" s="85" t="s">
        <v>213</v>
      </c>
      <c r="J141" s="85"/>
      <c r="K141" s="85" t="s">
        <v>6394</v>
      </c>
      <c r="L141" s="85"/>
      <c r="M141" s="85" t="s">
        <v>6391</v>
      </c>
      <c r="N141" s="85"/>
      <c r="O141" s="85" t="s">
        <v>6395</v>
      </c>
      <c r="P141" s="85" t="s">
        <v>213</v>
      </c>
      <c r="Q141" s="85"/>
      <c r="R141" s="85"/>
      <c r="S141" s="85"/>
      <c r="T141" s="85"/>
      <c r="V141" s="85"/>
      <c r="W141" s="85"/>
      <c r="X141" s="85"/>
      <c r="Z141" s="85"/>
      <c r="AA141" s="85"/>
      <c r="AB141" s="85"/>
      <c r="AC141" s="85"/>
      <c r="AD141" s="85"/>
      <c r="AE141" s="85"/>
      <c r="AF141" s="85"/>
      <c r="AG141" s="85"/>
      <c r="AH141" s="85"/>
      <c r="AI141" s="85"/>
      <c r="AJ141" s="85"/>
      <c r="AK141" s="85"/>
      <c r="AL141" s="85"/>
      <c r="AM141" s="85"/>
      <c r="AN141" s="85"/>
      <c r="AO141" s="85"/>
      <c r="AP141" s="85"/>
      <c r="AQ141" s="85"/>
      <c r="AR141" s="85"/>
      <c r="AS141" s="85"/>
      <c r="AT141" s="85"/>
      <c r="AU141" s="85"/>
      <c r="AV141" s="85"/>
      <c r="AW141" s="85"/>
      <c r="AX141" s="85"/>
      <c r="AY141" s="85"/>
      <c r="AZ141" s="85"/>
      <c r="BA141" s="85"/>
      <c r="BB141" s="85"/>
      <c r="BC141" s="85"/>
      <c r="BD141" s="85"/>
      <c r="BE141" s="85"/>
      <c r="BF141" s="85"/>
      <c r="BG141" s="85"/>
      <c r="BH141" s="85"/>
      <c r="BI141" s="85"/>
      <c r="BJ141" s="85"/>
      <c r="BK141" s="85"/>
      <c r="BL141" s="85"/>
      <c r="BM141" s="85"/>
      <c r="BN141" s="85"/>
      <c r="BO141" s="85"/>
      <c r="BP141" s="85"/>
      <c r="BQ141" s="85"/>
      <c r="BR141" s="85"/>
      <c r="BS141" s="85"/>
      <c r="BT141" s="85"/>
      <c r="BU141" s="85"/>
      <c r="BV141" s="85"/>
      <c r="BW141" s="85"/>
      <c r="BX141" s="85"/>
      <c r="BY141" s="85"/>
      <c r="BZ141" s="85"/>
      <c r="CA141" s="85"/>
      <c r="CB141" s="85"/>
      <c r="CC141" s="85"/>
      <c r="CD141" s="85"/>
      <c r="CE141" s="85"/>
      <c r="CF141" s="85"/>
      <c r="CG141" s="85"/>
      <c r="CH141" s="85"/>
      <c r="CI141" s="85"/>
      <c r="CJ141" s="85"/>
      <c r="CK141" s="85"/>
      <c r="CL141" s="85"/>
      <c r="CM141" s="85"/>
      <c r="CN141" s="85"/>
      <c r="CO141" s="85"/>
      <c r="CP141" s="85"/>
      <c r="CQ141" s="85"/>
      <c r="CR141" s="85"/>
      <c r="CS141" s="85"/>
      <c r="CT141" s="85"/>
      <c r="CU141" s="85"/>
      <c r="CV141" s="85"/>
      <c r="CW141" s="85"/>
      <c r="CX141" s="85"/>
      <c r="CY141" s="85"/>
      <c r="CZ141" s="85"/>
      <c r="DA141" s="85"/>
      <c r="DB141" s="85"/>
      <c r="DC141" s="85"/>
      <c r="DD141" s="85"/>
      <c r="DE141" s="85"/>
      <c r="DF141" s="85"/>
      <c r="DG141" s="85"/>
      <c r="DH141" s="85"/>
      <c r="DI141" s="85"/>
      <c r="DJ141" s="85"/>
      <c r="DK141" s="85"/>
      <c r="DL141" s="85"/>
      <c r="DM141" s="85"/>
      <c r="DN141" s="85"/>
      <c r="DO141" s="85"/>
      <c r="DP141" s="85"/>
      <c r="DQ141" s="85"/>
      <c r="DR141" s="85"/>
      <c r="DS141" s="85"/>
      <c r="DT141" s="85"/>
      <c r="DU141" s="85"/>
      <c r="DV141" s="85"/>
      <c r="DW141" s="85"/>
      <c r="DX141" s="85"/>
      <c r="DY141" s="85"/>
      <c r="DZ141" s="85"/>
      <c r="EA141" s="85"/>
      <c r="EB141" s="85"/>
      <c r="EC141" s="85"/>
      <c r="ED141" s="85"/>
      <c r="EE141" s="85"/>
      <c r="EF141" s="85"/>
      <c r="EG141" s="85"/>
      <c r="EH141" s="85"/>
      <c r="EI141" s="85"/>
      <c r="EJ141" s="85"/>
      <c r="EK141" s="85"/>
      <c r="EL141" s="85"/>
      <c r="EM141" s="85"/>
      <c r="EN141" s="85"/>
      <c r="EO141" s="85"/>
      <c r="EP141" s="85"/>
      <c r="EQ141" s="85"/>
      <c r="ER141" s="85"/>
      <c r="ES141" s="85"/>
      <c r="ET141" s="85"/>
      <c r="EU141" s="85"/>
      <c r="EV141" s="85"/>
      <c r="EW141" s="85"/>
      <c r="EX141" s="85"/>
      <c r="EY141" s="85"/>
      <c r="EZ141" s="85"/>
      <c r="FA141" s="85"/>
      <c r="FB141" s="85"/>
      <c r="FC141" s="85"/>
      <c r="FD141" s="85"/>
    </row>
    <row r="142" spans="1:161" x14ac:dyDescent="0.25">
      <c r="B142" t="s">
        <v>6087</v>
      </c>
      <c r="C142" s="90" t="s">
        <v>6389</v>
      </c>
      <c r="D142" s="91" t="s">
        <v>206</v>
      </c>
      <c r="G142" s="85" t="s">
        <v>6126</v>
      </c>
      <c r="I142" s="85" t="s">
        <v>213</v>
      </c>
      <c r="J142" s="85"/>
      <c r="K142" s="85" t="s">
        <v>6390</v>
      </c>
      <c r="L142" s="85"/>
      <c r="M142" s="85" t="s">
        <v>6391</v>
      </c>
      <c r="N142" s="85"/>
      <c r="O142" s="85" t="s">
        <v>6392</v>
      </c>
      <c r="P142" s="85" t="s">
        <v>213</v>
      </c>
      <c r="Q142" s="85"/>
      <c r="R142" s="85"/>
      <c r="S142" s="85"/>
      <c r="T142" s="85"/>
      <c r="V142" s="85"/>
      <c r="W142" s="85"/>
      <c r="X142" s="85"/>
      <c r="Z142" s="85"/>
      <c r="AA142" s="85"/>
      <c r="AB142" s="85"/>
      <c r="AC142" s="85"/>
      <c r="AD142" s="85"/>
      <c r="AE142" s="85"/>
      <c r="AF142" s="85"/>
      <c r="AG142" s="85"/>
      <c r="AH142" s="85"/>
      <c r="AI142" s="85"/>
      <c r="AJ142" s="85"/>
      <c r="AK142" s="85"/>
      <c r="AL142" s="85"/>
      <c r="AM142" s="85"/>
      <c r="AN142" s="85"/>
      <c r="AO142" s="85"/>
      <c r="AP142" s="85"/>
      <c r="AQ142" s="85"/>
      <c r="AR142" s="85"/>
      <c r="AS142" s="85"/>
      <c r="AT142" s="85"/>
      <c r="AU142" s="85"/>
      <c r="AV142" s="85"/>
      <c r="AW142" s="85"/>
      <c r="AX142" s="85"/>
      <c r="AY142" s="85"/>
      <c r="AZ142" s="85"/>
      <c r="BA142" s="85"/>
      <c r="BB142" s="85"/>
      <c r="BC142" s="85"/>
      <c r="BD142" s="85"/>
      <c r="BE142" s="85"/>
      <c r="BF142" s="85"/>
      <c r="BG142" s="85"/>
      <c r="BH142" s="85"/>
      <c r="BI142" s="85"/>
      <c r="BJ142" s="85"/>
      <c r="BK142" s="85"/>
      <c r="BL142" s="85"/>
      <c r="BM142" s="85"/>
      <c r="BN142" s="85"/>
      <c r="BO142" s="85"/>
      <c r="BP142" s="85"/>
      <c r="BQ142" s="85"/>
      <c r="BR142" s="85"/>
      <c r="BS142" s="85"/>
      <c r="BT142" s="85"/>
      <c r="BU142" s="85"/>
      <c r="BV142" s="85"/>
      <c r="BW142" s="85"/>
      <c r="BX142" s="85"/>
      <c r="BY142" s="85"/>
      <c r="BZ142" s="85"/>
      <c r="CA142" s="85"/>
      <c r="CB142" s="85"/>
      <c r="CC142" s="85"/>
      <c r="CD142" s="85"/>
      <c r="CE142" s="85"/>
      <c r="CF142" s="85"/>
      <c r="CG142" s="85"/>
      <c r="CH142" s="85"/>
      <c r="CI142" s="85"/>
      <c r="CJ142" s="85"/>
      <c r="CK142" s="85"/>
      <c r="CL142" s="85"/>
      <c r="CM142" s="85"/>
      <c r="CN142" s="85"/>
      <c r="CO142" s="85"/>
      <c r="CP142" s="85"/>
      <c r="CQ142" s="85"/>
      <c r="CR142" s="85"/>
      <c r="CS142" s="85"/>
      <c r="CT142" s="85"/>
      <c r="CU142" s="85"/>
      <c r="CV142" s="85"/>
      <c r="CW142" s="85"/>
      <c r="CX142" s="85"/>
      <c r="CY142" s="85"/>
      <c r="CZ142" s="85"/>
      <c r="DA142" s="85"/>
      <c r="DB142" s="85"/>
      <c r="DC142" s="85"/>
      <c r="DD142" s="85"/>
      <c r="DE142" s="85"/>
      <c r="DF142" s="85"/>
      <c r="DG142" s="85"/>
      <c r="DH142" s="85"/>
      <c r="DI142" s="85"/>
      <c r="DJ142" s="85"/>
      <c r="DK142" s="85"/>
      <c r="DL142" s="85"/>
      <c r="DM142" s="85"/>
      <c r="DN142" s="85"/>
      <c r="DO142" s="85"/>
      <c r="DP142" s="85"/>
      <c r="DQ142" s="85"/>
      <c r="DR142" s="85"/>
      <c r="DS142" s="85"/>
      <c r="DT142" s="85"/>
      <c r="DU142" s="85"/>
      <c r="DV142" s="85"/>
      <c r="DW142" s="85"/>
      <c r="DX142" s="85"/>
      <c r="DY142" s="85"/>
      <c r="DZ142" s="85"/>
      <c r="EA142" s="85"/>
      <c r="EB142" s="85"/>
      <c r="EC142" s="85"/>
      <c r="ED142" s="85"/>
      <c r="EE142" s="85"/>
      <c r="EF142" s="85"/>
      <c r="EG142" s="85"/>
      <c r="EH142" s="85"/>
      <c r="EI142" s="85"/>
      <c r="EJ142" s="85"/>
      <c r="EK142" s="85"/>
      <c r="EL142" s="85"/>
      <c r="EM142" s="85"/>
      <c r="EN142" s="85"/>
      <c r="EO142" s="85"/>
      <c r="EP142" s="85"/>
      <c r="EQ142" s="85"/>
      <c r="ER142" s="85"/>
      <c r="ES142" s="85"/>
      <c r="ET142" s="85"/>
      <c r="EU142" s="85"/>
      <c r="EV142" s="85"/>
      <c r="EW142" s="85"/>
      <c r="EX142" s="85"/>
      <c r="EY142" s="85"/>
      <c r="EZ142" s="85"/>
      <c r="FA142" s="85"/>
      <c r="FB142" s="85"/>
      <c r="FC142" s="85"/>
      <c r="FD142" s="85"/>
    </row>
    <row r="143" spans="1:161" x14ac:dyDescent="0.25">
      <c r="B143" t="s">
        <v>6087</v>
      </c>
      <c r="C143" s="90" t="s">
        <v>6384</v>
      </c>
      <c r="D143" s="91" t="s">
        <v>200</v>
      </c>
      <c r="G143" s="85" t="s">
        <v>6126</v>
      </c>
      <c r="I143" s="85" t="s">
        <v>213</v>
      </c>
      <c r="J143" s="85"/>
      <c r="K143" s="85" t="s">
        <v>6385</v>
      </c>
      <c r="L143" s="85" t="s">
        <v>6386</v>
      </c>
      <c r="M143" s="85" t="s">
        <v>6387</v>
      </c>
      <c r="N143" s="85"/>
      <c r="O143" s="85" t="s">
        <v>6388</v>
      </c>
      <c r="P143" s="85" t="s">
        <v>213</v>
      </c>
      <c r="Q143" s="85"/>
      <c r="R143" s="85"/>
      <c r="S143" s="85"/>
      <c r="T143" s="85"/>
      <c r="V143" s="85"/>
      <c r="W143" s="85"/>
      <c r="X143" s="85"/>
      <c r="Z143" s="85"/>
      <c r="AA143" s="85"/>
      <c r="AB143" s="85"/>
      <c r="AC143" s="85"/>
      <c r="AD143" s="85"/>
      <c r="AE143" s="85"/>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c r="BD143" s="85"/>
      <c r="BE143" s="85"/>
      <c r="BF143" s="85"/>
      <c r="BG143" s="85"/>
      <c r="BH143" s="85"/>
      <c r="BI143" s="85"/>
      <c r="BJ143" s="85"/>
      <c r="BK143" s="85"/>
      <c r="BL143" s="85"/>
      <c r="BM143" s="85"/>
      <c r="BN143" s="85"/>
      <c r="BO143" s="85"/>
      <c r="BP143" s="85"/>
      <c r="BQ143" s="85"/>
      <c r="BR143" s="85"/>
      <c r="BS143" s="85"/>
      <c r="BT143" s="85"/>
      <c r="BU143" s="85"/>
      <c r="BV143" s="85"/>
      <c r="BW143" s="85"/>
      <c r="BX143" s="85"/>
      <c r="BY143" s="85"/>
      <c r="BZ143" s="85"/>
      <c r="CA143" s="85"/>
      <c r="CB143" s="85"/>
      <c r="CC143" s="85"/>
      <c r="CD143" s="85"/>
      <c r="CE143" s="85"/>
      <c r="CF143" s="85"/>
      <c r="CG143" s="85"/>
      <c r="CH143" s="85"/>
      <c r="CI143" s="85"/>
      <c r="CJ143" s="85"/>
      <c r="CK143" s="85"/>
      <c r="CL143" s="85"/>
      <c r="CM143" s="85"/>
      <c r="CN143" s="85"/>
      <c r="CO143" s="85"/>
      <c r="CP143" s="85"/>
      <c r="CQ143" s="85"/>
      <c r="CR143" s="85"/>
      <c r="CS143" s="85"/>
      <c r="CT143" s="85"/>
      <c r="CU143" s="85"/>
      <c r="CV143" s="85"/>
      <c r="CW143" s="85"/>
      <c r="CX143" s="85"/>
      <c r="CY143" s="85"/>
      <c r="CZ143" s="85"/>
      <c r="DA143" s="85"/>
      <c r="DB143" s="85"/>
      <c r="DC143" s="85"/>
      <c r="DD143" s="85"/>
      <c r="DE143" s="85"/>
      <c r="DF143" s="85"/>
      <c r="DG143" s="85"/>
      <c r="DH143" s="85"/>
      <c r="DI143" s="85"/>
      <c r="DJ143" s="85"/>
      <c r="DK143" s="85"/>
      <c r="DL143" s="85"/>
      <c r="DM143" s="85"/>
      <c r="DN143" s="85"/>
      <c r="DO143" s="85"/>
      <c r="DP143" s="85"/>
      <c r="DQ143" s="85"/>
      <c r="DR143" s="85"/>
      <c r="DS143" s="85"/>
      <c r="DT143" s="85"/>
      <c r="DU143" s="85"/>
      <c r="DV143" s="85"/>
      <c r="DW143" s="85"/>
      <c r="DX143" s="85"/>
      <c r="DY143" s="85"/>
      <c r="DZ143" s="85"/>
      <c r="EA143" s="85"/>
      <c r="EB143" s="85"/>
      <c r="EC143" s="85"/>
      <c r="ED143" s="85"/>
      <c r="EE143" s="85"/>
      <c r="EF143" s="85"/>
      <c r="EG143" s="85"/>
      <c r="EH143" s="85"/>
      <c r="EI143" s="85"/>
      <c r="EJ143" s="85"/>
      <c r="EK143" s="85"/>
      <c r="EL143" s="85"/>
      <c r="EM143" s="85"/>
      <c r="EN143" s="85"/>
      <c r="EO143" s="85"/>
      <c r="EP143" s="85"/>
      <c r="EQ143" s="85"/>
      <c r="ER143" s="85"/>
      <c r="ES143" s="85"/>
      <c r="ET143" s="85"/>
      <c r="EU143" s="85"/>
      <c r="EV143" s="85"/>
      <c r="EW143" s="85"/>
      <c r="EX143" s="85"/>
      <c r="EY143" s="85"/>
      <c r="EZ143" s="85"/>
      <c r="FA143" s="85"/>
      <c r="FB143" s="85"/>
      <c r="FC143" s="85"/>
      <c r="FD143" s="85"/>
    </row>
    <row r="144" spans="1:161" x14ac:dyDescent="0.25">
      <c r="A144">
        <v>2026</v>
      </c>
      <c r="B144" t="s">
        <v>6154</v>
      </c>
      <c r="C144" s="90" t="s">
        <v>1987</v>
      </c>
      <c r="D144" s="91" t="s">
        <v>206</v>
      </c>
      <c r="E144">
        <v>0</v>
      </c>
      <c r="F144">
        <v>94</v>
      </c>
      <c r="G144" s="85" t="s">
        <v>187</v>
      </c>
      <c r="H144">
        <v>1</v>
      </c>
      <c r="I144" s="85" t="s">
        <v>213</v>
      </c>
      <c r="J144" s="85" t="s">
        <v>1988</v>
      </c>
      <c r="K144" s="85" t="s">
        <v>1989</v>
      </c>
      <c r="L144" s="85" t="s">
        <v>1987</v>
      </c>
      <c r="M144" s="85" t="s">
        <v>1990</v>
      </c>
      <c r="N144" s="85" t="s">
        <v>1988</v>
      </c>
      <c r="O144" s="85" t="s">
        <v>1991</v>
      </c>
      <c r="P144" s="85" t="s">
        <v>213</v>
      </c>
      <c r="Q144" s="85" t="s">
        <v>206</v>
      </c>
      <c r="R144" s="85"/>
      <c r="S144" s="85"/>
      <c r="T144" s="85" t="s">
        <v>218</v>
      </c>
      <c r="U144" s="97">
        <v>5</v>
      </c>
      <c r="V144" s="85" t="s">
        <v>179</v>
      </c>
      <c r="W144" s="85" t="s">
        <v>191</v>
      </c>
      <c r="X144" s="85" t="s">
        <v>1992</v>
      </c>
      <c r="Y144">
        <v>4</v>
      </c>
      <c r="Z144" s="85" t="s">
        <v>181</v>
      </c>
      <c r="AA144" s="85"/>
      <c r="AB144" s="85" t="s">
        <v>179</v>
      </c>
      <c r="AC144" s="85" t="s">
        <v>179</v>
      </c>
      <c r="AD144" s="85" t="s">
        <v>180</v>
      </c>
      <c r="AE144" s="85" t="s">
        <v>181</v>
      </c>
      <c r="AF144" s="85"/>
      <c r="AG144" s="85" t="s">
        <v>181</v>
      </c>
      <c r="AH144" s="85"/>
      <c r="AI144" s="85" t="s">
        <v>181</v>
      </c>
      <c r="AJ144" s="85"/>
      <c r="AK144" s="85" t="s">
        <v>181</v>
      </c>
      <c r="AL144" s="85"/>
      <c r="AM144" s="85" t="s">
        <v>181</v>
      </c>
      <c r="AN144" s="85"/>
      <c r="AO144" s="85" t="s">
        <v>181</v>
      </c>
      <c r="AP144" s="85"/>
      <c r="AQ144" s="85" t="s">
        <v>179</v>
      </c>
      <c r="AR144" s="85"/>
      <c r="AS144" s="85" t="s">
        <v>179</v>
      </c>
      <c r="AT144" s="85"/>
      <c r="AU144" s="85" t="s">
        <v>179</v>
      </c>
      <c r="AV144" s="85"/>
      <c r="AW144" s="85" t="s">
        <v>179</v>
      </c>
      <c r="AX144" s="85"/>
      <c r="AY144" s="85" t="s">
        <v>179</v>
      </c>
      <c r="AZ144" s="85"/>
      <c r="BA144" s="85" t="s">
        <v>179</v>
      </c>
      <c r="BB144" s="85"/>
      <c r="BC144" s="85" t="s">
        <v>179</v>
      </c>
      <c r="BD144" s="85" t="s">
        <v>1993</v>
      </c>
      <c r="BE144" s="85" t="s">
        <v>179</v>
      </c>
      <c r="BF144" s="85"/>
      <c r="BG144" s="85" t="s">
        <v>179</v>
      </c>
      <c r="BH144" s="85"/>
      <c r="BI144" s="85" t="s">
        <v>179</v>
      </c>
      <c r="BJ144" s="85" t="s">
        <v>1994</v>
      </c>
      <c r="BK144" s="85" t="s">
        <v>179</v>
      </c>
      <c r="BL144" s="85"/>
      <c r="BM144" s="85" t="s">
        <v>179</v>
      </c>
      <c r="BN144" s="85"/>
      <c r="BO144" s="85" t="s">
        <v>179</v>
      </c>
      <c r="BP144" s="85"/>
      <c r="BQ144" s="85" t="s">
        <v>179</v>
      </c>
      <c r="BR144" s="85"/>
      <c r="BS144" s="85" t="s">
        <v>179</v>
      </c>
      <c r="BT144" s="85"/>
      <c r="BU144" s="85" t="s">
        <v>179</v>
      </c>
      <c r="BV144" s="85"/>
      <c r="BW144" s="85" t="s">
        <v>179</v>
      </c>
      <c r="BX144" s="85"/>
      <c r="BY144" s="85" t="s">
        <v>179</v>
      </c>
      <c r="BZ144" s="85"/>
      <c r="CA144" s="85" t="s">
        <v>179</v>
      </c>
      <c r="CB144" s="85"/>
      <c r="CC144" s="85" t="s">
        <v>179</v>
      </c>
      <c r="CD144" s="85"/>
      <c r="CE144" s="85" t="s">
        <v>181</v>
      </c>
      <c r="CF144" s="85"/>
      <c r="CG144" s="85" t="s">
        <v>181</v>
      </c>
      <c r="CH144" s="85"/>
      <c r="CI144" s="85" t="s">
        <v>181</v>
      </c>
      <c r="CJ144" s="85"/>
      <c r="CK144" s="85" t="s">
        <v>179</v>
      </c>
      <c r="CL144" s="85" t="s">
        <v>1995</v>
      </c>
      <c r="CM144" s="85" t="s">
        <v>179</v>
      </c>
      <c r="CN144" s="85"/>
      <c r="CO144" s="85" t="s">
        <v>179</v>
      </c>
      <c r="CP144" s="85"/>
      <c r="CQ144" s="85" t="s">
        <v>179</v>
      </c>
      <c r="CR144" s="85"/>
      <c r="CS144" s="85" t="s">
        <v>179</v>
      </c>
      <c r="CT144" s="85"/>
      <c r="CU144" s="85" t="s">
        <v>179</v>
      </c>
      <c r="CV144" s="85"/>
      <c r="CW144" s="85" t="s">
        <v>179</v>
      </c>
      <c r="CX144" s="85"/>
      <c r="CY144" s="85" t="s">
        <v>179</v>
      </c>
      <c r="CZ144" s="85" t="s">
        <v>1996</v>
      </c>
      <c r="DA144" s="85" t="s">
        <v>179</v>
      </c>
      <c r="DB144" s="85"/>
      <c r="DC144" s="85" t="s">
        <v>179</v>
      </c>
      <c r="DD144" s="85"/>
      <c r="DE144" s="85" t="s">
        <v>179</v>
      </c>
      <c r="DF144" s="85"/>
      <c r="DG144" s="85" t="s">
        <v>179</v>
      </c>
      <c r="DH144" s="85"/>
      <c r="DI144" s="85" t="s">
        <v>179</v>
      </c>
      <c r="DJ144" s="85" t="s">
        <v>1997</v>
      </c>
      <c r="DK144" s="85" t="s">
        <v>179</v>
      </c>
      <c r="DL144" s="85"/>
      <c r="DM144" s="85" t="s">
        <v>179</v>
      </c>
      <c r="DN144" s="85"/>
      <c r="DO144" s="85" t="s">
        <v>179</v>
      </c>
      <c r="DP144" s="85"/>
      <c r="DQ144" s="85" t="s">
        <v>179</v>
      </c>
      <c r="DR144" s="85" t="s">
        <v>1998</v>
      </c>
      <c r="DS144" s="85" t="s">
        <v>179</v>
      </c>
      <c r="DT144" s="85"/>
      <c r="DU144" s="85" t="s">
        <v>179</v>
      </c>
      <c r="DV144" s="85"/>
      <c r="DW144" s="85" t="s">
        <v>179</v>
      </c>
      <c r="DX144" s="85"/>
      <c r="DY144" s="85" t="s">
        <v>181</v>
      </c>
      <c r="DZ144" s="85"/>
      <c r="EA144" s="85" t="s">
        <v>179</v>
      </c>
      <c r="EB144" s="85"/>
      <c r="EC144" s="85" t="s">
        <v>203</v>
      </c>
      <c r="ED144" s="85" t="s">
        <v>1999</v>
      </c>
      <c r="EE144" s="85" t="s">
        <v>179</v>
      </c>
      <c r="EF144" s="85"/>
      <c r="EG144" s="85" t="s">
        <v>179</v>
      </c>
      <c r="EH144" s="85"/>
      <c r="EI144" s="85" t="s">
        <v>179</v>
      </c>
      <c r="EJ144" s="85"/>
      <c r="EK144" s="85" t="s">
        <v>179</v>
      </c>
      <c r="EL144" s="85"/>
      <c r="EM144" s="85" t="s">
        <v>179</v>
      </c>
      <c r="EN144" s="85" t="s">
        <v>2000</v>
      </c>
      <c r="EO144" s="85" t="s">
        <v>179</v>
      </c>
      <c r="EP144" s="85"/>
      <c r="EQ144" s="85" t="s">
        <v>179</v>
      </c>
      <c r="ER144" s="85"/>
      <c r="ES144" s="85" t="s">
        <v>179</v>
      </c>
      <c r="ET144" s="85" t="s">
        <v>2001</v>
      </c>
      <c r="EU144" s="85" t="s">
        <v>179</v>
      </c>
      <c r="EV144" s="85"/>
      <c r="EW144" s="85" t="s">
        <v>179</v>
      </c>
      <c r="EX144" s="85"/>
      <c r="EY144" s="85" t="s">
        <v>179</v>
      </c>
      <c r="EZ144" s="85" t="s">
        <v>2002</v>
      </c>
      <c r="FA144" s="85" t="s">
        <v>179</v>
      </c>
      <c r="FB144" s="85"/>
      <c r="FC144" s="85" t="s">
        <v>179</v>
      </c>
      <c r="FD144" s="85" t="s">
        <v>182</v>
      </c>
      <c r="FE144" t="b">
        <v>0</v>
      </c>
    </row>
    <row r="145" spans="1:161" x14ac:dyDescent="0.25">
      <c r="A145">
        <v>2027</v>
      </c>
      <c r="B145" t="s">
        <v>6151</v>
      </c>
      <c r="C145" s="90" t="s">
        <v>2003</v>
      </c>
      <c r="D145" s="91" t="s">
        <v>175</v>
      </c>
      <c r="E145">
        <v>0</v>
      </c>
      <c r="F145">
        <v>90</v>
      </c>
      <c r="G145" s="85" t="s">
        <v>187</v>
      </c>
      <c r="H145">
        <v>1</v>
      </c>
      <c r="I145" s="85" t="s">
        <v>213</v>
      </c>
      <c r="J145" s="85" t="s">
        <v>2004</v>
      </c>
      <c r="K145" s="85" t="s">
        <v>2005</v>
      </c>
      <c r="L145" s="85" t="s">
        <v>2003</v>
      </c>
      <c r="M145" s="85" t="s">
        <v>2006</v>
      </c>
      <c r="N145" s="85" t="s">
        <v>1876</v>
      </c>
      <c r="O145" s="85" t="s">
        <v>2007</v>
      </c>
      <c r="P145" s="85" t="s">
        <v>213</v>
      </c>
      <c r="Q145" s="85" t="s">
        <v>272</v>
      </c>
      <c r="R145" s="85"/>
      <c r="S145" s="85"/>
      <c r="T145" s="85" t="s">
        <v>218</v>
      </c>
      <c r="U145" s="97">
        <v>25</v>
      </c>
      <c r="V145" s="85" t="s">
        <v>179</v>
      </c>
      <c r="W145" s="85" t="s">
        <v>191</v>
      </c>
      <c r="X145" s="85" t="s">
        <v>2008</v>
      </c>
      <c r="Y145">
        <v>25</v>
      </c>
      <c r="Z145" s="85" t="s">
        <v>179</v>
      </c>
      <c r="AA145" s="85" t="s">
        <v>510</v>
      </c>
      <c r="AB145" s="85" t="s">
        <v>179</v>
      </c>
      <c r="AC145" s="85" t="s">
        <v>179</v>
      </c>
      <c r="AD145" s="85" t="s">
        <v>179</v>
      </c>
      <c r="AE145" s="85" t="s">
        <v>181</v>
      </c>
      <c r="AF145" s="85"/>
      <c r="AG145" s="85" t="s">
        <v>181</v>
      </c>
      <c r="AH145" s="85"/>
      <c r="AI145" s="85" t="s">
        <v>181</v>
      </c>
      <c r="AJ145" s="85"/>
      <c r="AK145" s="85" t="s">
        <v>181</v>
      </c>
      <c r="AL145" s="85"/>
      <c r="AM145" s="85" t="s">
        <v>181</v>
      </c>
      <c r="AN145" s="85"/>
      <c r="AO145" s="85" t="s">
        <v>181</v>
      </c>
      <c r="AP145" s="85"/>
      <c r="AQ145" s="85" t="s">
        <v>179</v>
      </c>
      <c r="AR145" s="85"/>
      <c r="AS145" s="85" t="s">
        <v>179</v>
      </c>
      <c r="AT145" s="85"/>
      <c r="AU145" s="85" t="s">
        <v>179</v>
      </c>
      <c r="AV145" s="85"/>
      <c r="AW145" s="85" t="s">
        <v>179</v>
      </c>
      <c r="AX145" s="85"/>
      <c r="AY145" s="85" t="s">
        <v>179</v>
      </c>
      <c r="AZ145" s="85"/>
      <c r="BA145" s="85" t="s">
        <v>179</v>
      </c>
      <c r="BB145" s="85"/>
      <c r="BC145" s="85" t="s">
        <v>179</v>
      </c>
      <c r="BD145" s="85" t="s">
        <v>2009</v>
      </c>
      <c r="BE145" s="85" t="s">
        <v>179</v>
      </c>
      <c r="BF145" s="85"/>
      <c r="BG145" s="85" t="s">
        <v>179</v>
      </c>
      <c r="BH145" s="85"/>
      <c r="BI145" s="85" t="s">
        <v>179</v>
      </c>
      <c r="BJ145" s="85" t="s">
        <v>2010</v>
      </c>
      <c r="BK145" s="85" t="s">
        <v>179</v>
      </c>
      <c r="BL145" s="85"/>
      <c r="BM145" s="85" t="s">
        <v>179</v>
      </c>
      <c r="BN145" s="85"/>
      <c r="BO145" s="85" t="s">
        <v>179</v>
      </c>
      <c r="BP145" s="85"/>
      <c r="BQ145" s="85" t="s">
        <v>179</v>
      </c>
      <c r="BR145" s="85"/>
      <c r="BS145" s="85" t="s">
        <v>179</v>
      </c>
      <c r="BT145" s="85"/>
      <c r="BU145" s="85" t="s">
        <v>179</v>
      </c>
      <c r="BV145" s="85"/>
      <c r="BW145" s="85" t="s">
        <v>179</v>
      </c>
      <c r="BX145" s="85"/>
      <c r="BY145" s="85" t="s">
        <v>179</v>
      </c>
      <c r="BZ145" s="85"/>
      <c r="CA145" s="85" t="s">
        <v>179</v>
      </c>
      <c r="CB145" s="85"/>
      <c r="CC145" s="85" t="s">
        <v>179</v>
      </c>
      <c r="CD145" s="85"/>
      <c r="CE145" s="85" t="s">
        <v>181</v>
      </c>
      <c r="CF145" s="85"/>
      <c r="CG145" s="85" t="s">
        <v>181</v>
      </c>
      <c r="CH145" s="85"/>
      <c r="CI145" s="85" t="s">
        <v>181</v>
      </c>
      <c r="CJ145" s="85"/>
      <c r="CK145" s="85" t="s">
        <v>179</v>
      </c>
      <c r="CL145" s="85" t="s">
        <v>2011</v>
      </c>
      <c r="CM145" s="85" t="s">
        <v>179</v>
      </c>
      <c r="CN145" s="85"/>
      <c r="CO145" s="85" t="s">
        <v>179</v>
      </c>
      <c r="CP145" s="85"/>
      <c r="CQ145" s="85" t="s">
        <v>179</v>
      </c>
      <c r="CR145" s="85"/>
      <c r="CS145" s="85" t="s">
        <v>179</v>
      </c>
      <c r="CT145" s="85"/>
      <c r="CU145" s="85" t="s">
        <v>179</v>
      </c>
      <c r="CV145" s="85"/>
      <c r="CW145" s="85" t="s">
        <v>179</v>
      </c>
      <c r="CX145" s="85"/>
      <c r="CY145" s="85" t="s">
        <v>179</v>
      </c>
      <c r="CZ145" s="85" t="s">
        <v>2012</v>
      </c>
      <c r="DA145" s="85" t="s">
        <v>179</v>
      </c>
      <c r="DB145" s="85"/>
      <c r="DC145" s="85" t="s">
        <v>179</v>
      </c>
      <c r="DD145" s="85"/>
      <c r="DE145" s="85" t="s">
        <v>179</v>
      </c>
      <c r="DF145" s="85"/>
      <c r="DG145" s="85" t="s">
        <v>179</v>
      </c>
      <c r="DH145" s="85"/>
      <c r="DI145" s="85" t="s">
        <v>179</v>
      </c>
      <c r="DJ145" s="85" t="s">
        <v>2013</v>
      </c>
      <c r="DK145" s="85"/>
      <c r="DL145" s="85"/>
      <c r="DM145" s="85"/>
      <c r="DN145" s="85"/>
      <c r="DO145" s="85"/>
      <c r="DP145" s="85"/>
      <c r="DQ145" s="85"/>
      <c r="DR145" s="85"/>
      <c r="DS145" s="85"/>
      <c r="DT145" s="85"/>
      <c r="DU145" s="85"/>
      <c r="DV145" s="85"/>
      <c r="DW145" s="85"/>
      <c r="DX145" s="85"/>
      <c r="DY145" s="85"/>
      <c r="DZ145" s="85"/>
      <c r="EA145" s="85"/>
      <c r="EB145" s="85"/>
      <c r="EC145" s="85"/>
      <c r="ED145" s="85"/>
      <c r="EE145" s="85"/>
      <c r="EF145" s="85"/>
      <c r="EG145" s="85"/>
      <c r="EH145" s="85"/>
      <c r="EI145" s="85"/>
      <c r="EJ145" s="85"/>
      <c r="EK145" s="85"/>
      <c r="EL145" s="85"/>
      <c r="EM145" s="85"/>
      <c r="EN145" s="85"/>
      <c r="EO145" s="85"/>
      <c r="EP145" s="85"/>
      <c r="EQ145" s="85"/>
      <c r="ER145" s="85"/>
      <c r="ES145" s="85"/>
      <c r="ET145" s="85"/>
      <c r="EU145" s="85"/>
      <c r="EV145" s="85"/>
      <c r="EW145" s="85"/>
      <c r="EX145" s="85"/>
      <c r="EY145" s="85"/>
      <c r="EZ145" s="85"/>
      <c r="FA145" s="85" t="s">
        <v>181</v>
      </c>
      <c r="FB145" s="85"/>
      <c r="FC145" s="85" t="s">
        <v>181</v>
      </c>
      <c r="FD145" s="85" t="s">
        <v>182</v>
      </c>
      <c r="FE145" t="b">
        <v>0</v>
      </c>
    </row>
    <row r="146" spans="1:161" x14ac:dyDescent="0.25">
      <c r="A146">
        <v>2028</v>
      </c>
      <c r="B146" t="s">
        <v>6155</v>
      </c>
      <c r="C146" s="90" t="s">
        <v>2014</v>
      </c>
      <c r="D146" s="91" t="s">
        <v>206</v>
      </c>
      <c r="E146">
        <v>0</v>
      </c>
      <c r="F146">
        <v>95</v>
      </c>
      <c r="G146" s="85" t="s">
        <v>187</v>
      </c>
      <c r="H146">
        <v>1</v>
      </c>
      <c r="I146" s="85" t="s">
        <v>213</v>
      </c>
      <c r="J146" s="85" t="s">
        <v>2015</v>
      </c>
      <c r="K146" s="85" t="s">
        <v>2016</v>
      </c>
      <c r="L146" s="85" t="s">
        <v>2014</v>
      </c>
      <c r="M146" s="85" t="s">
        <v>2017</v>
      </c>
      <c r="N146" s="85" t="s">
        <v>2015</v>
      </c>
      <c r="O146" s="85" t="s">
        <v>2018</v>
      </c>
      <c r="P146" s="85" t="s">
        <v>213</v>
      </c>
      <c r="Q146" s="85" t="s">
        <v>206</v>
      </c>
      <c r="R146" s="85" t="s">
        <v>511</v>
      </c>
      <c r="S146" s="85"/>
      <c r="T146" s="85" t="s">
        <v>208</v>
      </c>
      <c r="U146" s="97">
        <v>4</v>
      </c>
      <c r="V146" s="85" t="s">
        <v>179</v>
      </c>
      <c r="W146" s="85" t="s">
        <v>191</v>
      </c>
      <c r="X146" s="85" t="s">
        <v>2019</v>
      </c>
      <c r="Y146">
        <v>4</v>
      </c>
      <c r="Z146" s="85" t="s">
        <v>181</v>
      </c>
      <c r="AA146" s="85" t="s">
        <v>186</v>
      </c>
      <c r="AB146" s="85" t="s">
        <v>179</v>
      </c>
      <c r="AC146" s="85" t="s">
        <v>179</v>
      </c>
      <c r="AD146" s="85" t="s">
        <v>179</v>
      </c>
      <c r="AE146" s="85" t="s">
        <v>181</v>
      </c>
      <c r="AF146" s="85"/>
      <c r="AG146" s="85" t="s">
        <v>181</v>
      </c>
      <c r="AH146" s="85"/>
      <c r="AI146" s="85" t="s">
        <v>181</v>
      </c>
      <c r="AJ146" s="85"/>
      <c r="AK146" s="85" t="s">
        <v>181</v>
      </c>
      <c r="AL146" s="85"/>
      <c r="AM146" s="85" t="s">
        <v>181</v>
      </c>
      <c r="AN146" s="85"/>
      <c r="AO146" s="85" t="s">
        <v>181</v>
      </c>
      <c r="AP146" s="85"/>
      <c r="AQ146" s="85" t="s">
        <v>179</v>
      </c>
      <c r="AR146" s="85"/>
      <c r="AS146" s="85" t="s">
        <v>179</v>
      </c>
      <c r="AT146" s="85"/>
      <c r="AU146" s="85" t="s">
        <v>179</v>
      </c>
      <c r="AV146" s="85"/>
      <c r="AW146" s="85" t="s">
        <v>179</v>
      </c>
      <c r="AX146" s="85"/>
      <c r="AY146" s="85" t="s">
        <v>179</v>
      </c>
      <c r="AZ146" s="85"/>
      <c r="BA146" s="85" t="s">
        <v>179</v>
      </c>
      <c r="BB146" s="85"/>
      <c r="BC146" s="85" t="s">
        <v>179</v>
      </c>
      <c r="BD146" s="85" t="s">
        <v>2020</v>
      </c>
      <c r="BE146" s="85" t="s">
        <v>179</v>
      </c>
      <c r="BF146" s="85"/>
      <c r="BG146" s="85" t="s">
        <v>179</v>
      </c>
      <c r="BH146" s="85"/>
      <c r="BI146" s="85" t="s">
        <v>179</v>
      </c>
      <c r="BJ146" s="85" t="s">
        <v>2021</v>
      </c>
      <c r="BK146" s="85" t="s">
        <v>179</v>
      </c>
      <c r="BL146" s="85"/>
      <c r="BM146" s="85" t="s">
        <v>179</v>
      </c>
      <c r="BN146" s="85"/>
      <c r="BO146" s="85" t="s">
        <v>179</v>
      </c>
      <c r="BP146" s="85"/>
      <c r="BQ146" s="85" t="s">
        <v>179</v>
      </c>
      <c r="BR146" s="85"/>
      <c r="BS146" s="85" t="s">
        <v>179</v>
      </c>
      <c r="BT146" s="85"/>
      <c r="BU146" s="85" t="s">
        <v>179</v>
      </c>
      <c r="BV146" s="85"/>
      <c r="BW146" s="85" t="s">
        <v>179</v>
      </c>
      <c r="BX146" s="85"/>
      <c r="BY146" s="85" t="s">
        <v>179</v>
      </c>
      <c r="BZ146" s="85"/>
      <c r="CA146" s="85" t="s">
        <v>179</v>
      </c>
      <c r="CB146" s="85"/>
      <c r="CC146" s="85" t="s">
        <v>179</v>
      </c>
      <c r="CD146" s="85"/>
      <c r="CE146" s="85" t="s">
        <v>181</v>
      </c>
      <c r="CF146" s="85"/>
      <c r="CG146" s="85" t="s">
        <v>181</v>
      </c>
      <c r="CH146" s="85"/>
      <c r="CI146" s="85" t="s">
        <v>181</v>
      </c>
      <c r="CJ146" s="85"/>
      <c r="CK146" s="85" t="s">
        <v>179</v>
      </c>
      <c r="CL146" s="85" t="s">
        <v>2022</v>
      </c>
      <c r="CM146" s="85" t="s">
        <v>179</v>
      </c>
      <c r="CN146" s="85"/>
      <c r="CO146" s="85" t="s">
        <v>179</v>
      </c>
      <c r="CP146" s="85"/>
      <c r="CQ146" s="85" t="s">
        <v>179</v>
      </c>
      <c r="CR146" s="85"/>
      <c r="CS146" s="85" t="s">
        <v>179</v>
      </c>
      <c r="CT146" s="85"/>
      <c r="CU146" s="85" t="s">
        <v>179</v>
      </c>
      <c r="CV146" s="85"/>
      <c r="CW146" s="85" t="s">
        <v>179</v>
      </c>
      <c r="CX146" s="85"/>
      <c r="CY146" s="85" t="s">
        <v>179</v>
      </c>
      <c r="CZ146" s="85" t="s">
        <v>2023</v>
      </c>
      <c r="DA146" s="85" t="s">
        <v>179</v>
      </c>
      <c r="DB146" s="85"/>
      <c r="DC146" s="85" t="s">
        <v>179</v>
      </c>
      <c r="DD146" s="85"/>
      <c r="DE146" s="85" t="s">
        <v>179</v>
      </c>
      <c r="DF146" s="85"/>
      <c r="DG146" s="85" t="s">
        <v>209</v>
      </c>
      <c r="DH146" s="85"/>
      <c r="DI146" s="85" t="s">
        <v>179</v>
      </c>
      <c r="DJ146" s="85" t="s">
        <v>2024</v>
      </c>
      <c r="DK146" s="85" t="s">
        <v>179</v>
      </c>
      <c r="DL146" s="85"/>
      <c r="DM146" s="85" t="s">
        <v>179</v>
      </c>
      <c r="DN146" s="85"/>
      <c r="DO146" s="85" t="s">
        <v>179</v>
      </c>
      <c r="DP146" s="85"/>
      <c r="DQ146" s="85" t="s">
        <v>179</v>
      </c>
      <c r="DR146" s="85" t="s">
        <v>2025</v>
      </c>
      <c r="DS146" s="85" t="s">
        <v>179</v>
      </c>
      <c r="DT146" s="85"/>
      <c r="DU146" s="85" t="s">
        <v>179</v>
      </c>
      <c r="DV146" s="85"/>
      <c r="DW146" s="85" t="s">
        <v>179</v>
      </c>
      <c r="DX146" s="85"/>
      <c r="DY146" s="85" t="s">
        <v>179</v>
      </c>
      <c r="DZ146" s="85"/>
      <c r="EA146" s="85" t="s">
        <v>179</v>
      </c>
      <c r="EB146" s="85"/>
      <c r="EC146" s="85" t="s">
        <v>179</v>
      </c>
      <c r="ED146" s="85" t="s">
        <v>2026</v>
      </c>
      <c r="EE146" s="85" t="s">
        <v>179</v>
      </c>
      <c r="EF146" s="85"/>
      <c r="EG146" s="85" t="s">
        <v>179</v>
      </c>
      <c r="EH146" s="85"/>
      <c r="EI146" s="85" t="s">
        <v>179</v>
      </c>
      <c r="EJ146" s="85"/>
      <c r="EK146" s="85" t="s">
        <v>179</v>
      </c>
      <c r="EL146" s="85"/>
      <c r="EM146" s="85" t="s">
        <v>179</v>
      </c>
      <c r="EN146" s="85" t="s">
        <v>2027</v>
      </c>
      <c r="EO146" s="85" t="s">
        <v>179</v>
      </c>
      <c r="EP146" s="85"/>
      <c r="EQ146" s="85" t="s">
        <v>179</v>
      </c>
      <c r="ER146" s="85"/>
      <c r="ES146" s="85" t="s">
        <v>179</v>
      </c>
      <c r="ET146" s="85" t="s">
        <v>2028</v>
      </c>
      <c r="EU146" s="85" t="s">
        <v>179</v>
      </c>
      <c r="EV146" s="85"/>
      <c r="EW146" s="85" t="s">
        <v>179</v>
      </c>
      <c r="EX146" s="85"/>
      <c r="EY146" s="85" t="s">
        <v>179</v>
      </c>
      <c r="EZ146" s="85" t="s">
        <v>2029</v>
      </c>
      <c r="FA146" s="85" t="s">
        <v>181</v>
      </c>
      <c r="FB146" s="85" t="s">
        <v>2030</v>
      </c>
      <c r="FC146" s="85" t="s">
        <v>179</v>
      </c>
      <c r="FD146" s="85" t="s">
        <v>182</v>
      </c>
      <c r="FE146" t="b">
        <v>0</v>
      </c>
    </row>
    <row r="147" spans="1:161" x14ac:dyDescent="0.25">
      <c r="A147" t="s">
        <v>6486</v>
      </c>
      <c r="B147" t="s">
        <v>6630</v>
      </c>
      <c r="C147" s="90" t="s">
        <v>2031</v>
      </c>
      <c r="D147" s="91" t="s">
        <v>206</v>
      </c>
      <c r="G147" s="85" t="s">
        <v>177</v>
      </c>
      <c r="I147" t="s">
        <v>213</v>
      </c>
      <c r="J147" s="85"/>
      <c r="K147" s="85" t="s">
        <v>6627</v>
      </c>
      <c r="L147" s="85"/>
      <c r="M147" s="85" t="s">
        <v>6525</v>
      </c>
      <c r="N147" s="85" t="s">
        <v>6628</v>
      </c>
      <c r="O147" s="85" t="s">
        <v>6629</v>
      </c>
      <c r="P147" s="85"/>
      <c r="Q147" s="85"/>
      <c r="R147" s="85"/>
      <c r="S147" s="85"/>
      <c r="T147" s="85"/>
      <c r="U147" s="97" t="s">
        <v>198</v>
      </c>
      <c r="V147" s="85"/>
      <c r="W147" s="85"/>
      <c r="X147" s="85"/>
      <c r="Z147" s="85"/>
      <c r="AA147" s="85"/>
      <c r="AB147" s="85"/>
      <c r="AC147" s="85"/>
      <c r="AD147" s="85"/>
      <c r="AE147" t="s">
        <v>1497</v>
      </c>
      <c r="AG147" t="s">
        <v>1497</v>
      </c>
      <c r="AI147" t="s">
        <v>1497</v>
      </c>
      <c r="AK147" t="s">
        <v>1497</v>
      </c>
      <c r="AM147" t="s">
        <v>1497</v>
      </c>
      <c r="AN147" s="85"/>
      <c r="AO147" s="85"/>
      <c r="AP147" s="85"/>
      <c r="AQ147" s="85"/>
      <c r="AR147" s="85"/>
      <c r="AS147" s="85"/>
      <c r="AT147" s="85"/>
      <c r="AU147" s="85"/>
      <c r="AV147" s="85"/>
      <c r="AW147" s="85"/>
      <c r="AX147" s="85"/>
      <c r="AY147" s="85"/>
      <c r="AZ147" s="85"/>
      <c r="BA147" s="85"/>
      <c r="BB147" s="85"/>
      <c r="BC147" t="s">
        <v>203</v>
      </c>
      <c r="BD147" s="85"/>
      <c r="BE147" s="85"/>
      <c r="BF147" s="85"/>
      <c r="BG147" s="85"/>
      <c r="BH147" s="85"/>
      <c r="BI147" t="s">
        <v>182</v>
      </c>
      <c r="BJ147" s="85"/>
      <c r="BK147" s="85"/>
      <c r="BL147" s="85"/>
      <c r="BM147" s="85"/>
      <c r="BN147" s="85"/>
      <c r="BO147" s="85"/>
      <c r="BP147" s="85"/>
      <c r="BQ147" s="85"/>
      <c r="BR147" s="85"/>
      <c r="BS147" s="85"/>
      <c r="BT147" s="85"/>
      <c r="BU147" s="85"/>
      <c r="BV147" s="85"/>
      <c r="BW147" s="85"/>
      <c r="BX147" s="85"/>
      <c r="BY147" s="85"/>
      <c r="BZ147" s="85"/>
      <c r="CA147" s="85"/>
      <c r="CB147" s="85"/>
      <c r="CC147" s="85"/>
      <c r="CD147" s="85"/>
      <c r="CE147" s="85"/>
      <c r="CF147" s="85"/>
      <c r="CG147" s="85"/>
      <c r="CH147" s="85"/>
      <c r="CI147" s="85"/>
      <c r="CJ147" s="85"/>
      <c r="CK147" t="s">
        <v>203</v>
      </c>
      <c r="CL147" s="85"/>
      <c r="CM147" s="85"/>
      <c r="CN147" s="85"/>
      <c r="CO147" s="85"/>
      <c r="CP147" s="85"/>
      <c r="CQ147" s="85"/>
      <c r="CR147" s="85"/>
      <c r="CS147" s="85"/>
      <c r="CT147" s="85"/>
      <c r="CU147" s="85"/>
      <c r="CV147" s="85"/>
      <c r="CW147" s="85"/>
      <c r="CX147" s="85"/>
      <c r="CY147" t="s">
        <v>182</v>
      </c>
      <c r="CZ147" s="85"/>
      <c r="DA147" s="85"/>
      <c r="DB147" s="85"/>
      <c r="DC147" s="85"/>
      <c r="DD147" s="85"/>
      <c r="DE147" s="85"/>
      <c r="DF147" s="85"/>
      <c r="DG147" s="85"/>
      <c r="DH147" s="85"/>
      <c r="DI147" t="s">
        <v>182</v>
      </c>
      <c r="DJ147" s="85"/>
      <c r="DK147" s="85"/>
      <c r="DL147" s="85"/>
      <c r="DM147" s="85"/>
      <c r="DN147" s="85"/>
      <c r="DO147" s="85"/>
      <c r="DP147" s="85"/>
      <c r="DQ147" t="s">
        <v>182</v>
      </c>
      <c r="DR147" s="85"/>
      <c r="DS147" s="85"/>
      <c r="DT147" s="85"/>
      <c r="DU147" s="85"/>
      <c r="DV147" s="85"/>
      <c r="DW147" s="85"/>
      <c r="DX147" s="85"/>
      <c r="DY147" s="85"/>
      <c r="DZ147" s="85"/>
      <c r="EA147" s="85"/>
      <c r="EB147" s="85"/>
      <c r="EC147" t="s">
        <v>203</v>
      </c>
      <c r="ED147" s="85"/>
      <c r="EE147" s="85"/>
      <c r="EF147" s="85"/>
      <c r="EG147" s="85"/>
      <c r="EH147" s="85"/>
      <c r="EI147" s="85"/>
      <c r="EJ147" s="85"/>
      <c r="EK147" s="85"/>
      <c r="EL147" s="85"/>
      <c r="EM147" t="s">
        <v>203</v>
      </c>
      <c r="EN147" s="85"/>
      <c r="EO147" s="85"/>
      <c r="EP147" s="85"/>
      <c r="EQ147" s="85"/>
      <c r="ER147" s="85"/>
      <c r="ES147" t="s">
        <v>203</v>
      </c>
      <c r="ET147" s="85"/>
      <c r="EU147" s="85"/>
      <c r="EV147" s="85"/>
      <c r="EW147" s="85"/>
      <c r="EX147" s="85"/>
      <c r="EY147" t="s">
        <v>182</v>
      </c>
      <c r="EZ147" s="85"/>
      <c r="FA147" t="s">
        <v>182</v>
      </c>
      <c r="FB147" s="85"/>
      <c r="FC147" s="85" t="s">
        <v>182</v>
      </c>
      <c r="FD147" s="85"/>
      <c r="FE147" t="b">
        <v>0</v>
      </c>
    </row>
    <row r="148" spans="1:161" x14ac:dyDescent="0.25">
      <c r="B148" t="s">
        <v>6087</v>
      </c>
      <c r="C148" s="90" t="s">
        <v>6380</v>
      </c>
      <c r="D148" s="91" t="s">
        <v>206</v>
      </c>
      <c r="G148" s="85" t="s">
        <v>6126</v>
      </c>
      <c r="I148" s="85" t="s">
        <v>213</v>
      </c>
      <c r="J148" s="85"/>
      <c r="K148" s="85" t="s">
        <v>6381</v>
      </c>
      <c r="L148" s="85"/>
      <c r="M148" s="85" t="s">
        <v>6382</v>
      </c>
      <c r="N148" s="85"/>
      <c r="O148" s="85" t="s">
        <v>6383</v>
      </c>
      <c r="P148" s="85" t="s">
        <v>213</v>
      </c>
      <c r="Q148" s="85"/>
      <c r="R148" s="85"/>
      <c r="S148" s="85"/>
      <c r="T148" s="85"/>
      <c r="V148" s="85"/>
      <c r="W148" s="85"/>
      <c r="X148" s="85"/>
      <c r="Z148" s="85"/>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c r="AW148" s="85"/>
      <c r="AX148" s="85"/>
      <c r="AY148" s="85"/>
      <c r="AZ148" s="85"/>
      <c r="BA148" s="85"/>
      <c r="BB148" s="85"/>
      <c r="BC148" s="85"/>
      <c r="BD148" s="85"/>
      <c r="BE148" s="85"/>
      <c r="BF148" s="85"/>
      <c r="BG148" s="85"/>
      <c r="BH148" s="85"/>
      <c r="BI148" s="85"/>
      <c r="BJ148" s="85"/>
      <c r="BK148" s="85"/>
      <c r="BL148" s="85"/>
      <c r="BM148" s="85"/>
      <c r="BN148" s="85"/>
      <c r="BO148" s="85"/>
      <c r="BP148" s="85"/>
      <c r="BQ148" s="85"/>
      <c r="BR148" s="85"/>
      <c r="BS148" s="85"/>
      <c r="BT148" s="85"/>
      <c r="BU148" s="85"/>
      <c r="BV148" s="85"/>
      <c r="BW148" s="85"/>
      <c r="BX148" s="85"/>
      <c r="BY148" s="85"/>
      <c r="BZ148" s="85"/>
      <c r="CA148" s="85"/>
      <c r="CB148" s="85"/>
      <c r="CC148" s="85"/>
      <c r="CD148" s="85"/>
      <c r="CE148" s="85"/>
      <c r="CF148" s="85"/>
      <c r="CG148" s="85"/>
      <c r="CH148" s="85"/>
      <c r="CI148" s="85"/>
      <c r="CJ148" s="85"/>
      <c r="CK148" s="85"/>
      <c r="CL148" s="85"/>
      <c r="CM148" s="85"/>
      <c r="CN148" s="85"/>
      <c r="CO148" s="85"/>
      <c r="CP148" s="85"/>
      <c r="CQ148" s="85"/>
      <c r="CR148" s="85"/>
      <c r="CS148" s="85"/>
      <c r="CT148" s="85"/>
      <c r="CU148" s="85"/>
      <c r="CV148" s="85"/>
      <c r="CW148" s="85"/>
      <c r="CX148" s="85"/>
      <c r="CY148" s="85"/>
      <c r="CZ148" s="85"/>
      <c r="DA148" s="85"/>
      <c r="DB148" s="85"/>
      <c r="DC148" s="85"/>
      <c r="DD148" s="85"/>
      <c r="DE148" s="85"/>
      <c r="DF148" s="85"/>
      <c r="DG148" s="85"/>
      <c r="DH148" s="85"/>
      <c r="DI148" s="85"/>
      <c r="DJ148" s="85"/>
      <c r="DK148" s="85"/>
      <c r="DL148" s="85"/>
      <c r="DM148" s="85"/>
      <c r="DN148" s="85"/>
      <c r="DO148" s="85"/>
      <c r="DP148" s="85"/>
      <c r="DQ148" s="85"/>
      <c r="DR148" s="85"/>
      <c r="DS148" s="85"/>
      <c r="DT148" s="85"/>
      <c r="DU148" s="85"/>
      <c r="DV148" s="85"/>
      <c r="DW148" s="85"/>
      <c r="DX148" s="85"/>
      <c r="DY148" s="85"/>
      <c r="DZ148" s="85"/>
      <c r="EA148" s="85"/>
      <c r="EB148" s="85"/>
      <c r="EC148" s="85"/>
      <c r="ED148" s="85"/>
      <c r="EE148" s="85"/>
      <c r="EF148" s="85"/>
      <c r="EG148" s="85"/>
      <c r="EH148" s="85"/>
      <c r="EI148" s="85"/>
      <c r="EJ148" s="85"/>
      <c r="EK148" s="85"/>
      <c r="EL148" s="85"/>
      <c r="EM148" s="85"/>
      <c r="EN148" s="85"/>
      <c r="EO148" s="85"/>
      <c r="EP148" s="85"/>
      <c r="EQ148" s="85"/>
      <c r="ER148" s="85"/>
      <c r="ES148" s="85"/>
      <c r="ET148" s="85"/>
      <c r="EU148" s="85"/>
      <c r="EV148" s="85"/>
      <c r="EW148" s="85"/>
      <c r="EX148" s="85"/>
      <c r="EY148" s="85"/>
      <c r="EZ148" s="85"/>
      <c r="FA148" s="85"/>
      <c r="FB148" s="85"/>
      <c r="FC148" s="85"/>
      <c r="FD148" s="85"/>
    </row>
    <row r="149" spans="1:161" x14ac:dyDescent="0.25">
      <c r="A149">
        <v>2030</v>
      </c>
      <c r="B149" t="s">
        <v>6156</v>
      </c>
      <c r="C149" s="90" t="s">
        <v>2032</v>
      </c>
      <c r="D149" s="91" t="s">
        <v>200</v>
      </c>
      <c r="E149">
        <v>0</v>
      </c>
      <c r="F149">
        <v>92</v>
      </c>
      <c r="G149" s="85" t="s">
        <v>187</v>
      </c>
      <c r="H149">
        <v>1</v>
      </c>
      <c r="I149" s="85" t="s">
        <v>213</v>
      </c>
      <c r="J149" s="85" t="s">
        <v>1478</v>
      </c>
      <c r="K149" s="85" t="s">
        <v>5922</v>
      </c>
      <c r="L149" s="85" t="s">
        <v>2032</v>
      </c>
      <c r="M149" s="85" t="s">
        <v>5923</v>
      </c>
      <c r="N149" s="85" t="s">
        <v>1478</v>
      </c>
      <c r="O149" s="85" t="s">
        <v>5924</v>
      </c>
      <c r="P149" s="85" t="s">
        <v>213</v>
      </c>
      <c r="Q149" s="85" t="s">
        <v>200</v>
      </c>
      <c r="R149" s="85"/>
      <c r="S149" s="85"/>
      <c r="T149" s="85" t="s">
        <v>218</v>
      </c>
      <c r="U149" s="97">
        <v>4</v>
      </c>
      <c r="V149" s="85" t="s">
        <v>181</v>
      </c>
      <c r="W149" s="85" t="s">
        <v>186</v>
      </c>
      <c r="X149" s="85"/>
      <c r="Y149">
        <v>0</v>
      </c>
      <c r="Z149" s="85" t="s">
        <v>181</v>
      </c>
      <c r="AA149" s="85"/>
      <c r="AB149" s="85" t="s">
        <v>181</v>
      </c>
      <c r="AC149" s="85" t="s">
        <v>181</v>
      </c>
      <c r="AD149" s="85" t="s">
        <v>181</v>
      </c>
      <c r="AE149" s="85" t="s">
        <v>181</v>
      </c>
      <c r="AF149" s="85"/>
      <c r="AG149" s="85" t="s">
        <v>181</v>
      </c>
      <c r="AH149" s="85"/>
      <c r="AI149" s="85" t="s">
        <v>181</v>
      </c>
      <c r="AJ149" s="85"/>
      <c r="AK149" s="85" t="s">
        <v>181</v>
      </c>
      <c r="AL149" s="85"/>
      <c r="AM149" s="85" t="s">
        <v>181</v>
      </c>
      <c r="AN149" s="85"/>
      <c r="AO149" s="85" t="s">
        <v>181</v>
      </c>
      <c r="AP149" s="85"/>
      <c r="AQ149" s="85" t="s">
        <v>179</v>
      </c>
      <c r="AR149" s="85"/>
      <c r="AS149" s="85" t="s">
        <v>179</v>
      </c>
      <c r="AT149" s="85"/>
      <c r="AU149" s="85" t="s">
        <v>179</v>
      </c>
      <c r="AV149" s="85"/>
      <c r="AW149" s="85" t="s">
        <v>179</v>
      </c>
      <c r="AX149" s="85"/>
      <c r="AY149" s="85" t="s">
        <v>179</v>
      </c>
      <c r="AZ149" s="85"/>
      <c r="BA149" s="85" t="s">
        <v>179</v>
      </c>
      <c r="BB149" s="85"/>
      <c r="BC149" s="85" t="s">
        <v>179</v>
      </c>
      <c r="BD149" s="85" t="s">
        <v>5925</v>
      </c>
      <c r="BE149" s="85" t="s">
        <v>179</v>
      </c>
      <c r="BF149" s="85"/>
      <c r="BG149" s="85" t="s">
        <v>179</v>
      </c>
      <c r="BH149" s="85"/>
      <c r="BI149" s="85" t="s">
        <v>179</v>
      </c>
      <c r="BJ149" s="85" t="s">
        <v>5926</v>
      </c>
      <c r="BK149" s="85" t="s">
        <v>179</v>
      </c>
      <c r="BL149" s="85"/>
      <c r="BM149" s="85" t="s">
        <v>179</v>
      </c>
      <c r="BN149" s="85"/>
      <c r="BO149" s="85" t="s">
        <v>179</v>
      </c>
      <c r="BP149" s="85"/>
      <c r="BQ149" s="85" t="s">
        <v>179</v>
      </c>
      <c r="BR149" s="85"/>
      <c r="BS149" s="85" t="s">
        <v>179</v>
      </c>
      <c r="BT149" s="85"/>
      <c r="BU149" s="85" t="s">
        <v>179</v>
      </c>
      <c r="BV149" s="85"/>
      <c r="BW149" s="85" t="s">
        <v>179</v>
      </c>
      <c r="BX149" s="85"/>
      <c r="BY149" s="85" t="s">
        <v>179</v>
      </c>
      <c r="BZ149" s="85"/>
      <c r="CA149" s="85" t="s">
        <v>179</v>
      </c>
      <c r="CB149" s="85"/>
      <c r="CC149" s="85" t="s">
        <v>179</v>
      </c>
      <c r="CD149" s="85"/>
      <c r="CE149" s="85" t="s">
        <v>181</v>
      </c>
      <c r="CF149" s="85"/>
      <c r="CG149" s="85" t="s">
        <v>181</v>
      </c>
      <c r="CH149" s="85"/>
      <c r="CI149" s="85" t="s">
        <v>181</v>
      </c>
      <c r="CJ149" s="85"/>
      <c r="CK149" s="85" t="s">
        <v>179</v>
      </c>
      <c r="CL149" s="85" t="s">
        <v>5927</v>
      </c>
      <c r="CM149" s="85" t="s">
        <v>179</v>
      </c>
      <c r="CN149" s="85"/>
      <c r="CO149" s="85" t="s">
        <v>179</v>
      </c>
      <c r="CP149" s="85"/>
      <c r="CQ149" s="85" t="s">
        <v>179</v>
      </c>
      <c r="CR149" s="85"/>
      <c r="CS149" s="85" t="s">
        <v>179</v>
      </c>
      <c r="CT149" s="85"/>
      <c r="CU149" s="85" t="s">
        <v>179</v>
      </c>
      <c r="CV149" s="85"/>
      <c r="CW149" s="85" t="s">
        <v>179</v>
      </c>
      <c r="CX149" s="85"/>
      <c r="CY149" s="85" t="s">
        <v>179</v>
      </c>
      <c r="CZ149" s="85" t="s">
        <v>5928</v>
      </c>
      <c r="DA149" s="85" t="s">
        <v>179</v>
      </c>
      <c r="DB149" s="85"/>
      <c r="DC149" s="85" t="s">
        <v>179</v>
      </c>
      <c r="DD149" s="85"/>
      <c r="DE149" s="85" t="s">
        <v>179</v>
      </c>
      <c r="DF149" s="85"/>
      <c r="DG149" s="85" t="s">
        <v>179</v>
      </c>
      <c r="DH149" s="85"/>
      <c r="DI149" s="85" t="s">
        <v>179</v>
      </c>
      <c r="DJ149" s="85" t="s">
        <v>5929</v>
      </c>
      <c r="DK149" s="85" t="s">
        <v>179</v>
      </c>
      <c r="DL149" s="85"/>
      <c r="DM149" s="85" t="s">
        <v>179</v>
      </c>
      <c r="DN149" s="85"/>
      <c r="DO149" s="85" t="s">
        <v>179</v>
      </c>
      <c r="DP149" s="85"/>
      <c r="DQ149" s="85" t="s">
        <v>179</v>
      </c>
      <c r="DR149" s="85" t="s">
        <v>5930</v>
      </c>
      <c r="DS149" s="85" t="s">
        <v>179</v>
      </c>
      <c r="DT149" s="85"/>
      <c r="DU149" s="85" t="s">
        <v>179</v>
      </c>
      <c r="DV149" s="85"/>
      <c r="DW149" s="85" t="s">
        <v>179</v>
      </c>
      <c r="DX149" s="85"/>
      <c r="DY149" s="85" t="s">
        <v>179</v>
      </c>
      <c r="DZ149" s="85"/>
      <c r="EA149" s="85" t="s">
        <v>179</v>
      </c>
      <c r="EB149" s="85"/>
      <c r="EC149" s="85" t="s">
        <v>179</v>
      </c>
      <c r="ED149" s="85" t="s">
        <v>5931</v>
      </c>
      <c r="EE149" s="85" t="s">
        <v>179</v>
      </c>
      <c r="EF149" s="85"/>
      <c r="EG149" s="85" t="s">
        <v>179</v>
      </c>
      <c r="EH149" s="85"/>
      <c r="EI149" s="85" t="s">
        <v>179</v>
      </c>
      <c r="EJ149" s="85"/>
      <c r="EK149" s="85" t="s">
        <v>179</v>
      </c>
      <c r="EL149" s="85"/>
      <c r="EM149" s="85" t="s">
        <v>179</v>
      </c>
      <c r="EN149" s="85" t="s">
        <v>5932</v>
      </c>
      <c r="EO149" s="85" t="s">
        <v>179</v>
      </c>
      <c r="EP149" s="85"/>
      <c r="EQ149" s="85" t="s">
        <v>179</v>
      </c>
      <c r="ER149" s="85"/>
      <c r="ES149" s="85" t="s">
        <v>179</v>
      </c>
      <c r="ET149" s="85" t="s">
        <v>5899</v>
      </c>
      <c r="EU149" s="85" t="s">
        <v>179</v>
      </c>
      <c r="EV149" s="85"/>
      <c r="EW149" s="85" t="s">
        <v>179</v>
      </c>
      <c r="EX149" s="85"/>
      <c r="EY149" s="85" t="s">
        <v>179</v>
      </c>
      <c r="EZ149" s="85" t="s">
        <v>5933</v>
      </c>
      <c r="FA149" s="85" t="s">
        <v>181</v>
      </c>
      <c r="FB149" s="85"/>
      <c r="FC149" s="85" t="s">
        <v>179</v>
      </c>
      <c r="FD149" s="85" t="s">
        <v>182</v>
      </c>
      <c r="FE149" t="b">
        <v>0</v>
      </c>
    </row>
    <row r="150" spans="1:161" x14ac:dyDescent="0.25">
      <c r="A150">
        <v>2031</v>
      </c>
      <c r="B150" t="s">
        <v>6157</v>
      </c>
      <c r="C150" s="90" t="s">
        <v>2033</v>
      </c>
      <c r="D150" s="91" t="s">
        <v>262</v>
      </c>
      <c r="E150">
        <v>0</v>
      </c>
      <c r="F150">
        <v>95</v>
      </c>
      <c r="G150" s="85" t="s">
        <v>187</v>
      </c>
      <c r="H150">
        <v>1</v>
      </c>
      <c r="I150" s="85" t="s">
        <v>213</v>
      </c>
      <c r="J150" s="85" t="s">
        <v>2034</v>
      </c>
      <c r="K150" s="85" t="s">
        <v>2035</v>
      </c>
      <c r="L150" s="85" t="s">
        <v>2033</v>
      </c>
      <c r="M150" s="85" t="s">
        <v>2036</v>
      </c>
      <c r="N150" s="85" t="s">
        <v>2037</v>
      </c>
      <c r="O150" s="85" t="s">
        <v>2038</v>
      </c>
      <c r="P150" s="85" t="s">
        <v>213</v>
      </c>
      <c r="Q150" s="85" t="s">
        <v>262</v>
      </c>
      <c r="R150" s="85"/>
      <c r="S150" s="85"/>
      <c r="T150" s="85" t="s">
        <v>218</v>
      </c>
      <c r="U150" s="97">
        <v>2</v>
      </c>
      <c r="V150" s="85" t="s">
        <v>179</v>
      </c>
      <c r="W150" s="85" t="s">
        <v>1</v>
      </c>
      <c r="X150" s="85" t="s">
        <v>2039</v>
      </c>
      <c r="Y150">
        <v>0</v>
      </c>
      <c r="Z150" s="85" t="s">
        <v>179</v>
      </c>
      <c r="AA150" s="85" t="s">
        <v>1</v>
      </c>
      <c r="AB150" s="85" t="s">
        <v>179</v>
      </c>
      <c r="AC150" s="85" t="s">
        <v>179</v>
      </c>
      <c r="AD150" s="85" t="s">
        <v>180</v>
      </c>
      <c r="AE150" s="85" t="s">
        <v>181</v>
      </c>
      <c r="AF150" s="85"/>
      <c r="AG150" s="85" t="s">
        <v>181</v>
      </c>
      <c r="AH150" s="85"/>
      <c r="AI150" s="85" t="s">
        <v>181</v>
      </c>
      <c r="AJ150" s="85"/>
      <c r="AK150" s="85" t="s">
        <v>181</v>
      </c>
      <c r="AL150" s="85"/>
      <c r="AM150" s="85" t="s">
        <v>181</v>
      </c>
      <c r="AN150" s="85"/>
      <c r="AO150" s="85" t="s">
        <v>181</v>
      </c>
      <c r="AP150" s="85"/>
      <c r="AQ150" s="85" t="s">
        <v>179</v>
      </c>
      <c r="AR150" s="85" t="s">
        <v>2040</v>
      </c>
      <c r="AS150" s="85" t="s">
        <v>179</v>
      </c>
      <c r="AT150" s="85" t="s">
        <v>2041</v>
      </c>
      <c r="AU150" s="85" t="s">
        <v>181</v>
      </c>
      <c r="AV150" s="85" t="s">
        <v>2042</v>
      </c>
      <c r="AW150" s="85" t="s">
        <v>179</v>
      </c>
      <c r="AX150" s="85" t="s">
        <v>2043</v>
      </c>
      <c r="AY150" s="85" t="s">
        <v>179</v>
      </c>
      <c r="AZ150" s="85" t="s">
        <v>2044</v>
      </c>
      <c r="BA150" s="85" t="s">
        <v>179</v>
      </c>
      <c r="BB150" s="85" t="s">
        <v>2045</v>
      </c>
      <c r="BC150" s="85" t="s">
        <v>179</v>
      </c>
      <c r="BD150" s="85" t="s">
        <v>2046</v>
      </c>
      <c r="BE150" s="85" t="s">
        <v>179</v>
      </c>
      <c r="BF150" s="85" t="s">
        <v>2047</v>
      </c>
      <c r="BG150" s="85" t="s">
        <v>179</v>
      </c>
      <c r="BH150" s="85" t="s">
        <v>2048</v>
      </c>
      <c r="BI150" s="85" t="s">
        <v>179</v>
      </c>
      <c r="BJ150" s="85" t="s">
        <v>2049</v>
      </c>
      <c r="BK150" s="85" t="s">
        <v>179</v>
      </c>
      <c r="BL150" s="85" t="s">
        <v>2050</v>
      </c>
      <c r="BM150" s="85" t="s">
        <v>179</v>
      </c>
      <c r="BN150" s="85" t="s">
        <v>2051</v>
      </c>
      <c r="BO150" s="85" t="s">
        <v>179</v>
      </c>
      <c r="BP150" s="85" t="s">
        <v>2052</v>
      </c>
      <c r="BQ150" s="85" t="s">
        <v>179</v>
      </c>
      <c r="BR150" s="85" t="s">
        <v>2053</v>
      </c>
      <c r="BS150" s="85" t="s">
        <v>179</v>
      </c>
      <c r="BT150" s="85" t="s">
        <v>2054</v>
      </c>
      <c r="BU150" s="85" t="s">
        <v>179</v>
      </c>
      <c r="BV150" s="85" t="s">
        <v>2055</v>
      </c>
      <c r="BW150" s="85" t="s">
        <v>179</v>
      </c>
      <c r="BX150" s="85" t="s">
        <v>2056</v>
      </c>
      <c r="BY150" s="85" t="s">
        <v>179</v>
      </c>
      <c r="BZ150" s="85" t="s">
        <v>2057</v>
      </c>
      <c r="CA150" s="85" t="s">
        <v>179</v>
      </c>
      <c r="CB150" s="85" t="s">
        <v>2058</v>
      </c>
      <c r="CC150" s="85" t="s">
        <v>179</v>
      </c>
      <c r="CD150" s="85" t="s">
        <v>2059</v>
      </c>
      <c r="CE150" s="85" t="s">
        <v>181</v>
      </c>
      <c r="CF150" s="85" t="s">
        <v>2060</v>
      </c>
      <c r="CG150" s="85" t="s">
        <v>181</v>
      </c>
      <c r="CH150" s="85" t="s">
        <v>2061</v>
      </c>
      <c r="CI150" s="85" t="s">
        <v>181</v>
      </c>
      <c r="CJ150" s="85" t="s">
        <v>2062</v>
      </c>
      <c r="CK150" s="85" t="s">
        <v>179</v>
      </c>
      <c r="CL150" s="85" t="s">
        <v>2063</v>
      </c>
      <c r="CM150" s="85" t="s">
        <v>179</v>
      </c>
      <c r="CN150" s="85" t="s">
        <v>2064</v>
      </c>
      <c r="CO150" s="85" t="s">
        <v>179</v>
      </c>
      <c r="CP150" s="85" t="s">
        <v>2065</v>
      </c>
      <c r="CQ150" s="85" t="s">
        <v>179</v>
      </c>
      <c r="CR150" s="85" t="s">
        <v>2066</v>
      </c>
      <c r="CS150" s="85" t="s">
        <v>179</v>
      </c>
      <c r="CT150" s="85" t="s">
        <v>2067</v>
      </c>
      <c r="CU150" s="85" t="s">
        <v>179</v>
      </c>
      <c r="CV150" s="85" t="s">
        <v>2068</v>
      </c>
      <c r="CW150" s="85" t="s">
        <v>179</v>
      </c>
      <c r="CX150" s="85" t="s">
        <v>2069</v>
      </c>
      <c r="CY150" s="85" t="s">
        <v>179</v>
      </c>
      <c r="CZ150" s="85" t="s">
        <v>2070</v>
      </c>
      <c r="DA150" s="85" t="s">
        <v>179</v>
      </c>
      <c r="DB150" s="85" t="s">
        <v>2071</v>
      </c>
      <c r="DC150" s="85" t="s">
        <v>179</v>
      </c>
      <c r="DD150" s="85" t="s">
        <v>2072</v>
      </c>
      <c r="DE150" s="85" t="s">
        <v>179</v>
      </c>
      <c r="DF150" s="85" t="s">
        <v>2073</v>
      </c>
      <c r="DG150" s="85" t="s">
        <v>179</v>
      </c>
      <c r="DH150" s="85" t="s">
        <v>2074</v>
      </c>
      <c r="DI150" s="85" t="s">
        <v>179</v>
      </c>
      <c r="DJ150" s="85" t="s">
        <v>2075</v>
      </c>
      <c r="DK150" s="85" t="s">
        <v>179</v>
      </c>
      <c r="DL150" s="85" t="s">
        <v>2076</v>
      </c>
      <c r="DM150" s="85" t="s">
        <v>179</v>
      </c>
      <c r="DN150" s="85" t="s">
        <v>2077</v>
      </c>
      <c r="DO150" s="85" t="s">
        <v>179</v>
      </c>
      <c r="DP150" s="85" t="s">
        <v>2078</v>
      </c>
      <c r="DQ150" s="85" t="s">
        <v>179</v>
      </c>
      <c r="DR150" s="85" t="s">
        <v>2079</v>
      </c>
      <c r="DS150" s="85" t="s">
        <v>179</v>
      </c>
      <c r="DT150" s="85" t="s">
        <v>2080</v>
      </c>
      <c r="DU150" s="85" t="s">
        <v>179</v>
      </c>
      <c r="DV150" s="85" t="s">
        <v>2080</v>
      </c>
      <c r="DW150" s="85" t="s">
        <v>179</v>
      </c>
      <c r="DX150" s="85" t="s">
        <v>2081</v>
      </c>
      <c r="DY150" s="85" t="s">
        <v>179</v>
      </c>
      <c r="DZ150" s="85" t="s">
        <v>2082</v>
      </c>
      <c r="EA150" s="85" t="s">
        <v>179</v>
      </c>
      <c r="EB150" s="85" t="s">
        <v>2083</v>
      </c>
      <c r="EC150" s="85" t="s">
        <v>179</v>
      </c>
      <c r="ED150" s="85" t="s">
        <v>2084</v>
      </c>
      <c r="EE150" s="85" t="s">
        <v>199</v>
      </c>
      <c r="EF150" s="85" t="s">
        <v>2085</v>
      </c>
      <c r="EG150" s="85" t="s">
        <v>179</v>
      </c>
      <c r="EH150" s="85" t="s">
        <v>2086</v>
      </c>
      <c r="EI150" s="85" t="s">
        <v>179</v>
      </c>
      <c r="EJ150" s="85" t="s">
        <v>2087</v>
      </c>
      <c r="EK150" s="85" t="s">
        <v>179</v>
      </c>
      <c r="EL150" s="85" t="s">
        <v>2088</v>
      </c>
      <c r="EM150" s="85" t="s">
        <v>179</v>
      </c>
      <c r="EN150" s="85" t="s">
        <v>2089</v>
      </c>
      <c r="EO150" s="85" t="s">
        <v>179</v>
      </c>
      <c r="EP150" s="85" t="s">
        <v>2090</v>
      </c>
      <c r="EQ150" s="85" t="s">
        <v>179</v>
      </c>
      <c r="ER150" s="85" t="s">
        <v>2091</v>
      </c>
      <c r="ES150" s="85" t="s">
        <v>179</v>
      </c>
      <c r="ET150" s="85" t="s">
        <v>2092</v>
      </c>
      <c r="EU150" s="85" t="s">
        <v>179</v>
      </c>
      <c r="EV150" s="85" t="s">
        <v>2093</v>
      </c>
      <c r="EW150" s="85" t="s">
        <v>179</v>
      </c>
      <c r="EX150" s="85" t="s">
        <v>2094</v>
      </c>
      <c r="EY150" s="85" t="s">
        <v>179</v>
      </c>
      <c r="EZ150" s="85" t="s">
        <v>2095</v>
      </c>
      <c r="FA150" s="85" t="s">
        <v>181</v>
      </c>
      <c r="FB150" s="85" t="s">
        <v>2096</v>
      </c>
      <c r="FC150" s="85" t="s">
        <v>179</v>
      </c>
      <c r="FD150" s="85" t="s">
        <v>182</v>
      </c>
      <c r="FE150" t="b">
        <v>0</v>
      </c>
    </row>
    <row r="151" spans="1:161" x14ac:dyDescent="0.25">
      <c r="A151">
        <v>2032</v>
      </c>
      <c r="B151" t="s">
        <v>6158</v>
      </c>
      <c r="C151" s="90" t="s">
        <v>2097</v>
      </c>
      <c r="D151" s="91" t="s">
        <v>206</v>
      </c>
      <c r="E151">
        <v>0</v>
      </c>
      <c r="F151">
        <v>96</v>
      </c>
      <c r="G151" s="85" t="s">
        <v>187</v>
      </c>
      <c r="H151">
        <v>1</v>
      </c>
      <c r="I151" s="85" t="s">
        <v>213</v>
      </c>
      <c r="J151" s="85" t="s">
        <v>2098</v>
      </c>
      <c r="K151" s="85" t="s">
        <v>2099</v>
      </c>
      <c r="L151" s="85" t="s">
        <v>2097</v>
      </c>
      <c r="M151" s="85" t="s">
        <v>2100</v>
      </c>
      <c r="N151" s="85" t="s">
        <v>2101</v>
      </c>
      <c r="O151" s="85" t="s">
        <v>2102</v>
      </c>
      <c r="P151" s="85" t="s">
        <v>213</v>
      </c>
      <c r="Q151" s="85" t="s">
        <v>206</v>
      </c>
      <c r="R151" s="85" t="s">
        <v>304</v>
      </c>
      <c r="S151" s="85"/>
      <c r="T151" s="85" t="s">
        <v>218</v>
      </c>
      <c r="U151" s="97">
        <v>4</v>
      </c>
      <c r="V151" s="85" t="s">
        <v>179</v>
      </c>
      <c r="W151" s="85" t="s">
        <v>191</v>
      </c>
      <c r="X151" s="85" t="s">
        <v>2103</v>
      </c>
      <c r="Y151">
        <v>3</v>
      </c>
      <c r="Z151" s="85" t="s">
        <v>179</v>
      </c>
      <c r="AA151" s="85" t="s">
        <v>1</v>
      </c>
      <c r="AB151" s="85" t="s">
        <v>180</v>
      </c>
      <c r="AC151" s="85" t="s">
        <v>179</v>
      </c>
      <c r="AD151" s="85" t="s">
        <v>179</v>
      </c>
      <c r="AE151" s="85" t="s">
        <v>179</v>
      </c>
      <c r="AF151" s="85" t="s">
        <v>2104</v>
      </c>
      <c r="AG151" s="85" t="s">
        <v>181</v>
      </c>
      <c r="AH151" s="85" t="s">
        <v>251</v>
      </c>
      <c r="AI151" s="85" t="s">
        <v>181</v>
      </c>
      <c r="AJ151" s="85" t="s">
        <v>251</v>
      </c>
      <c r="AK151" s="85" t="s">
        <v>181</v>
      </c>
      <c r="AL151" s="85" t="s">
        <v>260</v>
      </c>
      <c r="AM151" s="85" t="s">
        <v>181</v>
      </c>
      <c r="AN151" s="85" t="s">
        <v>260</v>
      </c>
      <c r="AO151" s="85" t="s">
        <v>181</v>
      </c>
      <c r="AP151" s="85" t="s">
        <v>260</v>
      </c>
      <c r="AQ151" s="85" t="s">
        <v>179</v>
      </c>
      <c r="AR151" s="85" t="s">
        <v>305</v>
      </c>
      <c r="AS151" s="85" t="s">
        <v>179</v>
      </c>
      <c r="AT151" s="85" t="s">
        <v>305</v>
      </c>
      <c r="AU151" s="85" t="s">
        <v>179</v>
      </c>
      <c r="AV151" s="85" t="s">
        <v>305</v>
      </c>
      <c r="AW151" s="85" t="s">
        <v>179</v>
      </c>
      <c r="AX151" s="85" t="s">
        <v>305</v>
      </c>
      <c r="AY151" s="85" t="s">
        <v>179</v>
      </c>
      <c r="AZ151" s="85" t="s">
        <v>305</v>
      </c>
      <c r="BA151" s="85" t="s">
        <v>179</v>
      </c>
      <c r="BB151" s="85" t="s">
        <v>305</v>
      </c>
      <c r="BC151" s="85" t="s">
        <v>179</v>
      </c>
      <c r="BD151" s="85" t="s">
        <v>2105</v>
      </c>
      <c r="BE151" s="85" t="s">
        <v>179</v>
      </c>
      <c r="BF151" s="85" t="s">
        <v>305</v>
      </c>
      <c r="BG151" s="85" t="s">
        <v>179</v>
      </c>
      <c r="BH151" s="85" t="s">
        <v>305</v>
      </c>
      <c r="BI151" s="85" t="s">
        <v>179</v>
      </c>
      <c r="BJ151" s="85" t="s">
        <v>2106</v>
      </c>
      <c r="BK151" s="85" t="s">
        <v>179</v>
      </c>
      <c r="BL151" s="85" t="s">
        <v>305</v>
      </c>
      <c r="BM151" s="85" t="s">
        <v>179</v>
      </c>
      <c r="BN151" s="85" t="s">
        <v>304</v>
      </c>
      <c r="BO151" s="85" t="s">
        <v>179</v>
      </c>
      <c r="BP151" s="85" t="s">
        <v>305</v>
      </c>
      <c r="BQ151" s="85" t="s">
        <v>179</v>
      </c>
      <c r="BR151" s="85" t="s">
        <v>305</v>
      </c>
      <c r="BS151" s="85" t="s">
        <v>179</v>
      </c>
      <c r="BT151" s="85" t="s">
        <v>304</v>
      </c>
      <c r="BU151" s="85" t="s">
        <v>179</v>
      </c>
      <c r="BV151" s="85" t="s">
        <v>305</v>
      </c>
      <c r="BW151" s="85" t="s">
        <v>179</v>
      </c>
      <c r="BX151" s="85" t="s">
        <v>305</v>
      </c>
      <c r="BY151" s="85" t="s">
        <v>179</v>
      </c>
      <c r="BZ151" s="85" t="s">
        <v>305</v>
      </c>
      <c r="CA151" s="85" t="s">
        <v>179</v>
      </c>
      <c r="CB151" s="85" t="s">
        <v>305</v>
      </c>
      <c r="CC151" s="85" t="s">
        <v>179</v>
      </c>
      <c r="CD151" s="85" t="s">
        <v>305</v>
      </c>
      <c r="CE151" s="85" t="s">
        <v>179</v>
      </c>
      <c r="CF151" s="85" t="s">
        <v>305</v>
      </c>
      <c r="CG151" s="85" t="s">
        <v>199</v>
      </c>
      <c r="CH151" s="85" t="s">
        <v>305</v>
      </c>
      <c r="CI151" s="85" t="s">
        <v>181</v>
      </c>
      <c r="CJ151" s="85" t="s">
        <v>305</v>
      </c>
      <c r="CK151" s="85" t="s">
        <v>179</v>
      </c>
      <c r="CL151" s="85" t="s">
        <v>2106</v>
      </c>
      <c r="CM151" s="85" t="s">
        <v>179</v>
      </c>
      <c r="CN151" s="85" t="s">
        <v>305</v>
      </c>
      <c r="CO151" s="85" t="s">
        <v>227</v>
      </c>
      <c r="CP151" s="85" t="s">
        <v>305</v>
      </c>
      <c r="CQ151" s="85" t="s">
        <v>179</v>
      </c>
      <c r="CR151" s="85" t="s">
        <v>305</v>
      </c>
      <c r="CS151" s="85" t="s">
        <v>179</v>
      </c>
      <c r="CT151" s="85" t="s">
        <v>305</v>
      </c>
      <c r="CU151" s="85" t="s">
        <v>179</v>
      </c>
      <c r="CV151" s="85" t="s">
        <v>305</v>
      </c>
      <c r="CW151" s="85" t="s">
        <v>179</v>
      </c>
      <c r="CX151" s="85" t="s">
        <v>305</v>
      </c>
      <c r="CY151" s="85" t="s">
        <v>179</v>
      </c>
      <c r="CZ151" s="85" t="s">
        <v>2107</v>
      </c>
      <c r="DA151" s="85" t="s">
        <v>179</v>
      </c>
      <c r="DB151" s="85" t="s">
        <v>305</v>
      </c>
      <c r="DC151" s="85" t="s">
        <v>179</v>
      </c>
      <c r="DD151" s="85" t="s">
        <v>305</v>
      </c>
      <c r="DE151" s="85" t="s">
        <v>179</v>
      </c>
      <c r="DF151" s="85" t="s">
        <v>305</v>
      </c>
      <c r="DG151" s="85" t="s">
        <v>209</v>
      </c>
      <c r="DH151" s="85" t="s">
        <v>305</v>
      </c>
      <c r="DI151" s="85" t="s">
        <v>179</v>
      </c>
      <c r="DJ151" s="85" t="s">
        <v>2107</v>
      </c>
      <c r="DK151" s="85" t="s">
        <v>179</v>
      </c>
      <c r="DL151" s="85" t="s">
        <v>305</v>
      </c>
      <c r="DM151" s="85" t="s">
        <v>179</v>
      </c>
      <c r="DN151" s="85" t="s">
        <v>305</v>
      </c>
      <c r="DO151" s="85" t="s">
        <v>179</v>
      </c>
      <c r="DP151" s="85" t="s">
        <v>305</v>
      </c>
      <c r="DQ151" s="85" t="s">
        <v>179</v>
      </c>
      <c r="DR151" s="85" t="s">
        <v>2107</v>
      </c>
      <c r="DS151" s="85" t="s">
        <v>179</v>
      </c>
      <c r="DT151" s="85" t="s">
        <v>305</v>
      </c>
      <c r="DU151" s="85" t="s">
        <v>179</v>
      </c>
      <c r="DV151" s="85" t="s">
        <v>305</v>
      </c>
      <c r="DW151" s="85" t="s">
        <v>179</v>
      </c>
      <c r="DX151" s="85" t="s">
        <v>304</v>
      </c>
      <c r="DY151" s="85" t="s">
        <v>199</v>
      </c>
      <c r="DZ151" s="85" t="s">
        <v>305</v>
      </c>
      <c r="EA151" s="85" t="s">
        <v>179</v>
      </c>
      <c r="EB151" s="85" t="s">
        <v>305</v>
      </c>
      <c r="EC151" s="85" t="s">
        <v>179</v>
      </c>
      <c r="ED151" s="85" t="s">
        <v>2107</v>
      </c>
      <c r="EE151" s="85" t="s">
        <v>227</v>
      </c>
      <c r="EF151" s="85" t="s">
        <v>305</v>
      </c>
      <c r="EG151" s="85" t="s">
        <v>199</v>
      </c>
      <c r="EH151" s="85" t="s">
        <v>305</v>
      </c>
      <c r="EI151" s="85" t="s">
        <v>179</v>
      </c>
      <c r="EJ151" s="85" t="s">
        <v>305</v>
      </c>
      <c r="EK151" s="85" t="s">
        <v>179</v>
      </c>
      <c r="EL151" s="85" t="s">
        <v>305</v>
      </c>
      <c r="EM151" s="85" t="s">
        <v>179</v>
      </c>
      <c r="EN151" s="85" t="s">
        <v>2107</v>
      </c>
      <c r="EO151" s="85" t="s">
        <v>179</v>
      </c>
      <c r="EP151" s="85" t="s">
        <v>305</v>
      </c>
      <c r="EQ151" s="85" t="s">
        <v>179</v>
      </c>
      <c r="ER151" s="85" t="s">
        <v>305</v>
      </c>
      <c r="ES151" s="85" t="s">
        <v>179</v>
      </c>
      <c r="ET151" s="85" t="s">
        <v>2107</v>
      </c>
      <c r="EU151" s="85" t="s">
        <v>179</v>
      </c>
      <c r="EV151" s="85" t="s">
        <v>305</v>
      </c>
      <c r="EW151" s="85" t="s">
        <v>179</v>
      </c>
      <c r="EX151" s="85" t="s">
        <v>305</v>
      </c>
      <c r="EY151" s="85" t="s">
        <v>179</v>
      </c>
      <c r="EZ151" s="85" t="s">
        <v>2107</v>
      </c>
      <c r="FA151" s="85" t="s">
        <v>181</v>
      </c>
      <c r="FB151" s="85" t="s">
        <v>305</v>
      </c>
      <c r="FC151" s="85" t="s">
        <v>179</v>
      </c>
      <c r="FD151" s="85" t="s">
        <v>182</v>
      </c>
      <c r="FE151" t="b">
        <v>1</v>
      </c>
    </row>
    <row r="152" spans="1:161" x14ac:dyDescent="0.25">
      <c r="A152">
        <v>2033</v>
      </c>
      <c r="B152" t="s">
        <v>6159</v>
      </c>
      <c r="C152" s="90" t="s">
        <v>2108</v>
      </c>
      <c r="D152" s="91" t="s">
        <v>257</v>
      </c>
      <c r="E152">
        <v>0</v>
      </c>
      <c r="G152" s="85" t="s">
        <v>177</v>
      </c>
      <c r="H152">
        <v>1</v>
      </c>
      <c r="I152" s="85" t="s">
        <v>213</v>
      </c>
      <c r="J152" s="85" t="s">
        <v>2109</v>
      </c>
      <c r="K152" s="85" t="s">
        <v>2110</v>
      </c>
      <c r="L152" s="85" t="s">
        <v>2108</v>
      </c>
      <c r="M152" s="85" t="s">
        <v>2111</v>
      </c>
      <c r="N152" s="85" t="s">
        <v>2109</v>
      </c>
      <c r="O152" s="85" t="s">
        <v>2112</v>
      </c>
      <c r="P152" s="85" t="s">
        <v>213</v>
      </c>
      <c r="Q152" s="85" t="s">
        <v>257</v>
      </c>
      <c r="R152" s="85" t="s">
        <v>251</v>
      </c>
      <c r="S152" s="85"/>
      <c r="T152" s="85" t="s">
        <v>354</v>
      </c>
      <c r="U152" s="97">
        <v>58</v>
      </c>
      <c r="V152" s="85" t="s">
        <v>179</v>
      </c>
      <c r="W152" s="85" t="s">
        <v>186</v>
      </c>
      <c r="X152" s="85"/>
      <c r="Y152">
        <v>2</v>
      </c>
      <c r="Z152" s="85" t="s">
        <v>181</v>
      </c>
      <c r="AA152" s="85" t="s">
        <v>186</v>
      </c>
      <c r="AB152" s="85" t="s">
        <v>179</v>
      </c>
      <c r="AC152" s="85" t="s">
        <v>179</v>
      </c>
      <c r="AD152" s="85" t="s">
        <v>181</v>
      </c>
      <c r="AE152" s="85" t="s">
        <v>181</v>
      </c>
      <c r="AF152" s="85" t="s">
        <v>251</v>
      </c>
      <c r="AG152" s="85" t="s">
        <v>181</v>
      </c>
      <c r="AH152" s="85" t="s">
        <v>251</v>
      </c>
      <c r="AI152" s="85" t="s">
        <v>181</v>
      </c>
      <c r="AJ152" s="85" t="s">
        <v>251</v>
      </c>
      <c r="AK152" s="85" t="s">
        <v>181</v>
      </c>
      <c r="AL152" s="85" t="s">
        <v>260</v>
      </c>
      <c r="AM152" s="85" t="s">
        <v>181</v>
      </c>
      <c r="AN152" s="85" t="s">
        <v>260</v>
      </c>
      <c r="AO152" s="85" t="s">
        <v>179</v>
      </c>
      <c r="AP152" s="85" t="s">
        <v>260</v>
      </c>
      <c r="AQ152" s="85" t="s">
        <v>179</v>
      </c>
      <c r="AR152" s="85"/>
      <c r="AS152" s="85" t="s">
        <v>179</v>
      </c>
      <c r="AT152" s="85"/>
      <c r="AU152" s="85" t="s">
        <v>179</v>
      </c>
      <c r="AV152" s="85"/>
      <c r="AW152" s="85" t="s">
        <v>179</v>
      </c>
      <c r="AX152" s="85"/>
      <c r="AY152" s="85" t="s">
        <v>179</v>
      </c>
      <c r="AZ152" s="85"/>
      <c r="BA152" s="85" t="s">
        <v>179</v>
      </c>
      <c r="BB152" s="85"/>
      <c r="BC152" s="85" t="s">
        <v>179</v>
      </c>
      <c r="BD152" s="85"/>
      <c r="BE152" s="85" t="s">
        <v>179</v>
      </c>
      <c r="BF152" s="85"/>
      <c r="BG152" s="85" t="s">
        <v>181</v>
      </c>
      <c r="BH152" s="85"/>
      <c r="BI152" s="85" t="s">
        <v>179</v>
      </c>
      <c r="BJ152" s="85" t="s">
        <v>2113</v>
      </c>
      <c r="BK152" s="85" t="s">
        <v>179</v>
      </c>
      <c r="BL152" s="85"/>
      <c r="BM152" s="85" t="s">
        <v>179</v>
      </c>
      <c r="BN152" s="85"/>
      <c r="BO152" s="85" t="s">
        <v>179</v>
      </c>
      <c r="BP152" s="85"/>
      <c r="BQ152" s="85" t="s">
        <v>179</v>
      </c>
      <c r="BR152" s="85"/>
      <c r="BS152" s="85" t="s">
        <v>179</v>
      </c>
      <c r="BT152" s="85"/>
      <c r="BU152" s="85" t="s">
        <v>179</v>
      </c>
      <c r="BV152" s="85"/>
      <c r="BW152" s="85" t="s">
        <v>179</v>
      </c>
      <c r="BX152" s="85"/>
      <c r="BY152" s="85" t="s">
        <v>179</v>
      </c>
      <c r="BZ152" s="85"/>
      <c r="CA152" s="85" t="s">
        <v>179</v>
      </c>
      <c r="CB152" s="85"/>
      <c r="CC152" s="85" t="s">
        <v>179</v>
      </c>
      <c r="CD152" s="85"/>
      <c r="CE152" s="85" t="s">
        <v>181</v>
      </c>
      <c r="CF152" s="85"/>
      <c r="CG152" s="85" t="s">
        <v>181</v>
      </c>
      <c r="CH152" s="85"/>
      <c r="CI152" s="85" t="s">
        <v>181</v>
      </c>
      <c r="CJ152" s="85"/>
      <c r="CK152" s="85" t="s">
        <v>179</v>
      </c>
      <c r="CL152" s="85"/>
      <c r="CM152" s="85" t="s">
        <v>179</v>
      </c>
      <c r="CN152" s="85"/>
      <c r="CO152" s="85" t="s">
        <v>179</v>
      </c>
      <c r="CP152" s="85"/>
      <c r="CQ152" s="85" t="s">
        <v>179</v>
      </c>
      <c r="CR152" s="85"/>
      <c r="CS152" s="85" t="s">
        <v>179</v>
      </c>
      <c r="CT152" s="85"/>
      <c r="CU152" s="85" t="s">
        <v>179</v>
      </c>
      <c r="CV152" s="85"/>
      <c r="CW152" s="85" t="s">
        <v>179</v>
      </c>
      <c r="CX152" s="85"/>
      <c r="CY152" s="85" t="s">
        <v>179</v>
      </c>
      <c r="CZ152" s="85" t="s">
        <v>2114</v>
      </c>
      <c r="DA152" s="85" t="s">
        <v>179</v>
      </c>
      <c r="DB152" s="85"/>
      <c r="DC152" s="85" t="s">
        <v>179</v>
      </c>
      <c r="DD152" s="85"/>
      <c r="DE152" s="85" t="s">
        <v>179</v>
      </c>
      <c r="DF152" s="85"/>
      <c r="DG152" s="85" t="s">
        <v>179</v>
      </c>
      <c r="DH152" s="85"/>
      <c r="DI152" s="85" t="s">
        <v>179</v>
      </c>
      <c r="DJ152" s="85" t="s">
        <v>2115</v>
      </c>
      <c r="DK152" s="85"/>
      <c r="DL152" s="85"/>
      <c r="DM152" s="85"/>
      <c r="DN152" s="85"/>
      <c r="DO152" s="85"/>
      <c r="DP152" s="85"/>
      <c r="DQ152" s="85"/>
      <c r="DR152" s="85"/>
      <c r="DS152" s="85"/>
      <c r="DT152" s="85"/>
      <c r="DU152" s="85"/>
      <c r="DV152" s="85"/>
      <c r="DW152" s="85"/>
      <c r="DX152" s="85"/>
      <c r="DY152" s="85"/>
      <c r="DZ152" s="85"/>
      <c r="EA152" s="85"/>
      <c r="EB152" s="85"/>
      <c r="EC152" s="85"/>
      <c r="ED152" s="85"/>
      <c r="EE152" s="85"/>
      <c r="EF152" s="85"/>
      <c r="EG152" s="85"/>
      <c r="EH152" s="85"/>
      <c r="EI152" s="85"/>
      <c r="EJ152" s="85"/>
      <c r="EK152" s="85"/>
      <c r="EL152" s="85"/>
      <c r="EM152" s="85"/>
      <c r="EN152" s="85"/>
      <c r="EO152" s="85"/>
      <c r="EP152" s="85"/>
      <c r="EQ152" s="85"/>
      <c r="ER152" s="85"/>
      <c r="ES152" s="85"/>
      <c r="ET152" s="85"/>
      <c r="EU152" s="85"/>
      <c r="EV152" s="85"/>
      <c r="EW152" s="85"/>
      <c r="EX152" s="85"/>
      <c r="EY152" s="85"/>
      <c r="EZ152" s="85"/>
      <c r="FA152" s="85" t="s">
        <v>181</v>
      </c>
      <c r="FB152" s="85"/>
      <c r="FC152" s="85" t="s">
        <v>179</v>
      </c>
      <c r="FD152" s="85" t="s">
        <v>182</v>
      </c>
      <c r="FE152" t="b">
        <v>0</v>
      </c>
    </row>
    <row r="153" spans="1:161" x14ac:dyDescent="0.25">
      <c r="A153">
        <v>2034</v>
      </c>
      <c r="B153" t="s">
        <v>6160</v>
      </c>
      <c r="C153" s="90" t="s">
        <v>2116</v>
      </c>
      <c r="D153" s="91" t="s">
        <v>257</v>
      </c>
      <c r="E153">
        <v>0</v>
      </c>
      <c r="F153">
        <v>90</v>
      </c>
      <c r="G153" s="85" t="s">
        <v>187</v>
      </c>
      <c r="H153">
        <v>1</v>
      </c>
      <c r="I153" s="85" t="s">
        <v>213</v>
      </c>
      <c r="J153" s="85" t="s">
        <v>1491</v>
      </c>
      <c r="K153" s="85" t="s">
        <v>2117</v>
      </c>
      <c r="L153" s="85" t="s">
        <v>2116</v>
      </c>
      <c r="M153" s="85" t="s">
        <v>2118</v>
      </c>
      <c r="N153" s="85" t="s">
        <v>2119</v>
      </c>
      <c r="O153" s="85" t="s">
        <v>2120</v>
      </c>
      <c r="P153" s="85" t="s">
        <v>213</v>
      </c>
      <c r="Q153" s="85" t="s">
        <v>257</v>
      </c>
      <c r="R153" s="85"/>
      <c r="S153" s="85"/>
      <c r="T153" s="85" t="s">
        <v>218</v>
      </c>
      <c r="U153" s="97">
        <v>21</v>
      </c>
      <c r="V153" s="85" t="s">
        <v>179</v>
      </c>
      <c r="W153" s="85" t="s">
        <v>191</v>
      </c>
      <c r="X153" s="85" t="s">
        <v>2121</v>
      </c>
      <c r="Y153">
        <v>3</v>
      </c>
      <c r="Z153" s="85" t="s">
        <v>179</v>
      </c>
      <c r="AA153" s="85" t="s">
        <v>191</v>
      </c>
      <c r="AB153" s="85" t="s">
        <v>180</v>
      </c>
      <c r="AC153" s="85" t="s">
        <v>179</v>
      </c>
      <c r="AD153" s="85" t="s">
        <v>179</v>
      </c>
      <c r="AE153" s="85" t="s">
        <v>181</v>
      </c>
      <c r="AF153" s="85"/>
      <c r="AG153" s="85" t="s">
        <v>181</v>
      </c>
      <c r="AH153" s="85"/>
      <c r="AI153" s="85" t="s">
        <v>181</v>
      </c>
      <c r="AJ153" s="85"/>
      <c r="AK153" s="85" t="s">
        <v>181</v>
      </c>
      <c r="AL153" s="85"/>
      <c r="AM153" s="85" t="s">
        <v>181</v>
      </c>
      <c r="AN153" s="85"/>
      <c r="AO153" s="85" t="s">
        <v>181</v>
      </c>
      <c r="AP153" s="85"/>
      <c r="AQ153" s="85" t="s">
        <v>179</v>
      </c>
      <c r="AR153" s="85"/>
      <c r="AS153" s="85" t="s">
        <v>179</v>
      </c>
      <c r="AT153" s="85" t="s">
        <v>2122</v>
      </c>
      <c r="AU153" s="85" t="s">
        <v>179</v>
      </c>
      <c r="AV153" s="85"/>
      <c r="AW153" s="85" t="s">
        <v>179</v>
      </c>
      <c r="AX153" s="85"/>
      <c r="AY153" s="85" t="s">
        <v>179</v>
      </c>
      <c r="AZ153" s="85"/>
      <c r="BA153" s="85" t="s">
        <v>179</v>
      </c>
      <c r="BB153" s="85"/>
      <c r="BC153" s="85" t="s">
        <v>203</v>
      </c>
      <c r="BD153" s="85" t="s">
        <v>2123</v>
      </c>
      <c r="BE153" s="85" t="s">
        <v>179</v>
      </c>
      <c r="BF153" s="85"/>
      <c r="BG153" s="85" t="s">
        <v>179</v>
      </c>
      <c r="BH153" s="85"/>
      <c r="BI153" s="85" t="s">
        <v>179</v>
      </c>
      <c r="BJ153" s="85" t="s">
        <v>2124</v>
      </c>
      <c r="BK153" s="85" t="s">
        <v>179</v>
      </c>
      <c r="BL153" s="85"/>
      <c r="BM153" s="85" t="s">
        <v>179</v>
      </c>
      <c r="BN153" s="85"/>
      <c r="BO153" s="85" t="s">
        <v>179</v>
      </c>
      <c r="BP153" s="85"/>
      <c r="BQ153" s="85" t="s">
        <v>179</v>
      </c>
      <c r="BR153" s="85"/>
      <c r="BS153" s="85" t="s">
        <v>179</v>
      </c>
      <c r="BT153" s="85"/>
      <c r="BU153" s="85" t="s">
        <v>179</v>
      </c>
      <c r="BV153" s="85"/>
      <c r="BW153" s="85" t="s">
        <v>179</v>
      </c>
      <c r="BX153" s="85"/>
      <c r="BY153" s="85" t="s">
        <v>179</v>
      </c>
      <c r="BZ153" s="85"/>
      <c r="CA153" s="85" t="s">
        <v>179</v>
      </c>
      <c r="CB153" s="85"/>
      <c r="CC153" s="85" t="s">
        <v>179</v>
      </c>
      <c r="CD153" s="85"/>
      <c r="CE153" s="85" t="s">
        <v>181</v>
      </c>
      <c r="CF153" s="85"/>
      <c r="CG153" s="85" t="s">
        <v>181</v>
      </c>
      <c r="CH153" s="85"/>
      <c r="CI153" s="85" t="s">
        <v>181</v>
      </c>
      <c r="CJ153" s="85"/>
      <c r="CK153" s="85" t="s">
        <v>179</v>
      </c>
      <c r="CL153" s="85" t="s">
        <v>2125</v>
      </c>
      <c r="CM153" s="85" t="s">
        <v>179</v>
      </c>
      <c r="CN153" s="85"/>
      <c r="CO153" s="85" t="s">
        <v>179</v>
      </c>
      <c r="CP153" s="85"/>
      <c r="CQ153" s="85" t="s">
        <v>179</v>
      </c>
      <c r="CR153" s="85"/>
      <c r="CS153" s="85" t="s">
        <v>179</v>
      </c>
      <c r="CT153" s="85"/>
      <c r="CU153" s="85" t="s">
        <v>179</v>
      </c>
      <c r="CV153" s="85"/>
      <c r="CW153" s="85" t="s">
        <v>179</v>
      </c>
      <c r="CX153" s="85"/>
      <c r="CY153" s="85" t="s">
        <v>179</v>
      </c>
      <c r="CZ153" s="85" t="s">
        <v>2126</v>
      </c>
      <c r="DA153" s="85" t="s">
        <v>179</v>
      </c>
      <c r="DB153" s="85"/>
      <c r="DC153" s="85" t="s">
        <v>179</v>
      </c>
      <c r="DD153" s="85"/>
      <c r="DE153" s="85" t="s">
        <v>179</v>
      </c>
      <c r="DF153" s="85"/>
      <c r="DG153" s="85" t="s">
        <v>179</v>
      </c>
      <c r="DH153" s="85"/>
      <c r="DI153" s="85" t="s">
        <v>179</v>
      </c>
      <c r="DJ153" s="85" t="s">
        <v>1495</v>
      </c>
      <c r="DK153" s="85"/>
      <c r="DL153" s="85"/>
      <c r="DM153" s="85"/>
      <c r="DN153" s="85"/>
      <c r="DO153" s="85"/>
      <c r="DP153" s="85"/>
      <c r="DQ153" s="85"/>
      <c r="DR153" s="85"/>
      <c r="DS153" s="85"/>
      <c r="DT153" s="85"/>
      <c r="DU153" s="85"/>
      <c r="DV153" s="85"/>
      <c r="DW153" s="85"/>
      <c r="DX153" s="85"/>
      <c r="DY153" s="85"/>
      <c r="DZ153" s="85"/>
      <c r="EA153" s="85"/>
      <c r="EB153" s="85"/>
      <c r="EC153" s="85"/>
      <c r="ED153" s="85"/>
      <c r="EE153" s="85"/>
      <c r="EF153" s="85"/>
      <c r="EG153" s="85"/>
      <c r="EH153" s="85"/>
      <c r="EI153" s="85"/>
      <c r="EJ153" s="85"/>
      <c r="EK153" s="85"/>
      <c r="EL153" s="85"/>
      <c r="EM153" s="85"/>
      <c r="EN153" s="85"/>
      <c r="EO153" s="85"/>
      <c r="EP153" s="85"/>
      <c r="EQ153" s="85"/>
      <c r="ER153" s="85"/>
      <c r="ES153" s="85"/>
      <c r="ET153" s="85"/>
      <c r="EU153" s="85"/>
      <c r="EV153" s="85"/>
      <c r="EW153" s="85"/>
      <c r="EX153" s="85"/>
      <c r="EY153" s="85"/>
      <c r="EZ153" s="85"/>
      <c r="FA153" s="85" t="s">
        <v>181</v>
      </c>
      <c r="FB153" s="85"/>
      <c r="FC153" s="85" t="s">
        <v>179</v>
      </c>
      <c r="FD153" s="85" t="s">
        <v>182</v>
      </c>
      <c r="FE153" t="b">
        <v>0</v>
      </c>
    </row>
    <row r="154" spans="1:161" x14ac:dyDescent="0.25">
      <c r="A154" t="s">
        <v>6486</v>
      </c>
      <c r="B154" t="s">
        <v>6145</v>
      </c>
      <c r="C154" s="90" t="s">
        <v>2127</v>
      </c>
      <c r="D154" s="91" t="s">
        <v>200</v>
      </c>
      <c r="G154" s="85" t="s">
        <v>177</v>
      </c>
      <c r="I154" t="s">
        <v>213</v>
      </c>
      <c r="J154" s="85"/>
      <c r="K154" s="85" t="s">
        <v>6631</v>
      </c>
      <c r="L154" s="85"/>
      <c r="M154" s="85" t="s">
        <v>6526</v>
      </c>
      <c r="N154" s="85" t="s">
        <v>1730</v>
      </c>
      <c r="O154" s="85" t="s">
        <v>6632</v>
      </c>
      <c r="P154" s="85"/>
      <c r="Q154" s="85"/>
      <c r="R154" s="85"/>
      <c r="S154" s="85"/>
      <c r="T154" s="85"/>
      <c r="U154" s="97" t="s">
        <v>190</v>
      </c>
      <c r="V154" s="85"/>
      <c r="W154" s="85"/>
      <c r="X154" s="85"/>
      <c r="Z154" s="85"/>
      <c r="AA154" s="85"/>
      <c r="AB154" s="85"/>
      <c r="AC154" s="85"/>
      <c r="AD154" s="85"/>
      <c r="AE154" t="s">
        <v>1497</v>
      </c>
      <c r="AG154" t="s">
        <v>1497</v>
      </c>
      <c r="AI154" t="s">
        <v>1497</v>
      </c>
      <c r="AK154" t="s">
        <v>1497</v>
      </c>
      <c r="AM154" t="s">
        <v>1497</v>
      </c>
      <c r="AN154" s="85"/>
      <c r="AO154" s="85"/>
      <c r="AP154" s="85"/>
      <c r="AQ154" s="85"/>
      <c r="AR154" s="85"/>
      <c r="AS154" s="85"/>
      <c r="AT154" s="85"/>
      <c r="AU154" s="85"/>
      <c r="AV154" s="85"/>
      <c r="AW154" s="85"/>
      <c r="AX154" s="85"/>
      <c r="AY154" s="85"/>
      <c r="AZ154" s="85"/>
      <c r="BA154" s="85"/>
      <c r="BB154" s="85"/>
      <c r="BC154" t="s">
        <v>203</v>
      </c>
      <c r="BD154" s="85"/>
      <c r="BE154" s="85"/>
      <c r="BF154" s="85"/>
      <c r="BG154" s="85"/>
      <c r="BH154" s="85"/>
      <c r="BI154" t="s">
        <v>203</v>
      </c>
      <c r="BJ154" s="85"/>
      <c r="BK154" s="85"/>
      <c r="BL154" s="85"/>
      <c r="BM154" s="85"/>
      <c r="BN154" s="85"/>
      <c r="BO154" s="85"/>
      <c r="BP154" s="85"/>
      <c r="BQ154" s="85"/>
      <c r="BR154" s="85"/>
      <c r="BS154" s="85"/>
      <c r="BT154" s="85"/>
      <c r="BU154" s="85"/>
      <c r="BV154" s="85"/>
      <c r="BW154" s="85"/>
      <c r="BX154" s="85"/>
      <c r="BY154" s="85"/>
      <c r="BZ154" s="85"/>
      <c r="CA154" s="85"/>
      <c r="CB154" s="85"/>
      <c r="CC154" s="85"/>
      <c r="CD154" s="85"/>
      <c r="CE154" s="85"/>
      <c r="CF154" s="85"/>
      <c r="CG154" s="85"/>
      <c r="CH154" s="85"/>
      <c r="CI154" s="85"/>
      <c r="CJ154" s="85"/>
      <c r="CK154" t="s">
        <v>203</v>
      </c>
      <c r="CL154" s="85"/>
      <c r="CM154" s="85"/>
      <c r="CN154" s="85"/>
      <c r="CO154" s="85"/>
      <c r="CP154" s="85"/>
      <c r="CQ154" s="85"/>
      <c r="CR154" s="85"/>
      <c r="CS154" s="85"/>
      <c r="CT154" s="85"/>
      <c r="CU154" s="85"/>
      <c r="CV154" s="85"/>
      <c r="CW154" s="85"/>
      <c r="CX154" s="85"/>
      <c r="CY154" t="s">
        <v>203</v>
      </c>
      <c r="CZ154" s="85"/>
      <c r="DA154" s="85"/>
      <c r="DB154" s="85"/>
      <c r="DC154" s="85"/>
      <c r="DD154" s="85"/>
      <c r="DE154" s="85"/>
      <c r="DF154" s="85"/>
      <c r="DG154" s="85"/>
      <c r="DH154" s="85"/>
      <c r="DI154" t="s">
        <v>182</v>
      </c>
      <c r="DJ154" s="85"/>
      <c r="DK154" s="85"/>
      <c r="DL154" s="85"/>
      <c r="DM154" s="85"/>
      <c r="DN154" s="85"/>
      <c r="DO154" s="85"/>
      <c r="DP154" s="85"/>
      <c r="DQ154" t="s">
        <v>182</v>
      </c>
      <c r="DR154" s="85"/>
      <c r="DS154" s="85"/>
      <c r="DT154" s="85"/>
      <c r="DU154" s="85"/>
      <c r="DV154" s="85"/>
      <c r="DW154" s="85"/>
      <c r="DX154" s="85"/>
      <c r="DY154" s="85"/>
      <c r="DZ154" s="85"/>
      <c r="EA154" s="85"/>
      <c r="EB154" s="85"/>
      <c r="EC154" t="s">
        <v>203</v>
      </c>
      <c r="ED154" s="85"/>
      <c r="EE154" s="85"/>
      <c r="EF154" s="85"/>
      <c r="EG154" s="85"/>
      <c r="EH154" s="85"/>
      <c r="EI154" s="85"/>
      <c r="EJ154" s="85"/>
      <c r="EK154" s="85"/>
      <c r="EL154" s="85"/>
      <c r="EM154" t="s">
        <v>203</v>
      </c>
      <c r="EN154" s="85"/>
      <c r="EO154" s="85"/>
      <c r="EP154" s="85"/>
      <c r="EQ154" s="85"/>
      <c r="ER154" s="85"/>
      <c r="ES154" t="s">
        <v>203</v>
      </c>
      <c r="ET154" s="85"/>
      <c r="EU154" s="85"/>
      <c r="EV154" s="85"/>
      <c r="EW154" s="85"/>
      <c r="EX154" s="85"/>
      <c r="EY154" t="s">
        <v>182</v>
      </c>
      <c r="EZ154" s="85"/>
      <c r="FA154" t="s">
        <v>182</v>
      </c>
      <c r="FB154" s="85"/>
      <c r="FC154" s="85" t="s">
        <v>182</v>
      </c>
      <c r="FD154" s="85"/>
      <c r="FE154" t="b">
        <v>0</v>
      </c>
    </row>
    <row r="155" spans="1:161" x14ac:dyDescent="0.25">
      <c r="B155" t="s">
        <v>6087</v>
      </c>
      <c r="C155" s="90" t="s">
        <v>6376</v>
      </c>
      <c r="D155" s="91" t="s">
        <v>206</v>
      </c>
      <c r="G155" s="85" t="s">
        <v>6126</v>
      </c>
      <c r="I155" s="85" t="s">
        <v>213</v>
      </c>
      <c r="J155" s="85"/>
      <c r="K155" s="85" t="s">
        <v>6377</v>
      </c>
      <c r="L155" s="85"/>
      <c r="M155" s="85" t="s">
        <v>6378</v>
      </c>
      <c r="N155" s="85"/>
      <c r="O155" s="85" t="s">
        <v>6379</v>
      </c>
      <c r="P155" s="85" t="s">
        <v>213</v>
      </c>
      <c r="Q155" s="85"/>
      <c r="R155" s="85"/>
      <c r="S155" s="85"/>
      <c r="T155" s="85"/>
      <c r="V155" s="85"/>
      <c r="W155" s="85"/>
      <c r="X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M155" s="85"/>
      <c r="BN155" s="85"/>
      <c r="BO155" s="85"/>
      <c r="BP155" s="85"/>
      <c r="BQ155" s="85"/>
      <c r="BR155" s="85"/>
      <c r="BS155" s="85"/>
      <c r="BT155" s="85"/>
      <c r="BU155" s="85"/>
      <c r="BV155" s="85"/>
      <c r="BW155" s="85"/>
      <c r="BX155" s="85"/>
      <c r="BY155" s="85"/>
      <c r="BZ155" s="85"/>
      <c r="CA155" s="85"/>
      <c r="CB155" s="85"/>
      <c r="CC155" s="85"/>
      <c r="CD155" s="85"/>
      <c r="CE155" s="85"/>
      <c r="CF155" s="85"/>
      <c r="CG155" s="85"/>
      <c r="CH155" s="85"/>
      <c r="CI155" s="85"/>
      <c r="CJ155" s="85"/>
      <c r="CK155" s="85"/>
      <c r="CL155" s="85"/>
      <c r="CM155" s="85"/>
      <c r="CN155" s="85"/>
      <c r="CO155" s="85"/>
      <c r="CP155" s="85"/>
      <c r="CQ155" s="85"/>
      <c r="CR155" s="85"/>
      <c r="CS155" s="85"/>
      <c r="CT155" s="85"/>
      <c r="CU155" s="85"/>
      <c r="CV155" s="85"/>
      <c r="CW155" s="85"/>
      <c r="CX155" s="85"/>
      <c r="CY155" s="85"/>
      <c r="CZ155" s="85"/>
      <c r="DA155" s="85"/>
      <c r="DB155" s="85"/>
      <c r="DC155" s="85"/>
      <c r="DD155" s="85"/>
      <c r="DE155" s="85"/>
      <c r="DF155" s="85"/>
      <c r="DG155" s="85"/>
      <c r="DH155" s="85"/>
      <c r="DI155" s="85"/>
      <c r="DJ155" s="85"/>
      <c r="DK155" s="85"/>
      <c r="DL155" s="85"/>
      <c r="DM155" s="85"/>
      <c r="DN155" s="85"/>
      <c r="DO155" s="85"/>
      <c r="DP155" s="85"/>
      <c r="DQ155" s="85"/>
      <c r="DR155" s="85"/>
      <c r="DS155" s="85"/>
      <c r="DT155" s="85"/>
      <c r="DU155" s="85"/>
      <c r="DV155" s="85"/>
      <c r="DW155" s="85"/>
      <c r="DX155" s="85"/>
      <c r="DY155" s="85"/>
      <c r="DZ155" s="85"/>
      <c r="EA155" s="85"/>
      <c r="EB155" s="85"/>
      <c r="EC155" s="85"/>
      <c r="ED155" s="85"/>
      <c r="EE155" s="85"/>
      <c r="EF155" s="85"/>
      <c r="EG155" s="85"/>
      <c r="EH155" s="85"/>
      <c r="EI155" s="85"/>
      <c r="EJ155" s="85"/>
      <c r="EK155" s="85"/>
      <c r="EL155" s="85"/>
      <c r="EM155" s="85"/>
      <c r="EN155" s="85"/>
      <c r="EO155" s="85"/>
      <c r="EP155" s="85"/>
      <c r="EQ155" s="85"/>
      <c r="ER155" s="85"/>
      <c r="ES155" s="85"/>
      <c r="ET155" s="85"/>
      <c r="EU155" s="85"/>
      <c r="EV155" s="85"/>
      <c r="EW155" s="85"/>
      <c r="EX155" s="85"/>
      <c r="EY155" s="85"/>
      <c r="EZ155" s="85"/>
      <c r="FA155" s="85"/>
      <c r="FB155" s="85"/>
      <c r="FC155" s="85"/>
      <c r="FD155" s="85"/>
    </row>
    <row r="156" spans="1:161" x14ac:dyDescent="0.25">
      <c r="A156">
        <v>2036</v>
      </c>
      <c r="B156" t="s">
        <v>6161</v>
      </c>
      <c r="C156" s="90" t="s">
        <v>2131</v>
      </c>
      <c r="D156" s="91" t="s">
        <v>206</v>
      </c>
      <c r="E156">
        <v>0</v>
      </c>
      <c r="F156">
        <v>95</v>
      </c>
      <c r="G156" s="85" t="s">
        <v>187</v>
      </c>
      <c r="H156">
        <v>1</v>
      </c>
      <c r="I156" s="85" t="s">
        <v>213</v>
      </c>
      <c r="J156" s="85" t="s">
        <v>2132</v>
      </c>
      <c r="K156" s="85" t="s">
        <v>2132</v>
      </c>
      <c r="L156" s="85" t="s">
        <v>2131</v>
      </c>
      <c r="M156" s="85" t="s">
        <v>2133</v>
      </c>
      <c r="N156" s="85" t="s">
        <v>2132</v>
      </c>
      <c r="O156" s="85" t="s">
        <v>2134</v>
      </c>
      <c r="P156" s="85" t="s">
        <v>213</v>
      </c>
      <c r="Q156" s="85" t="s">
        <v>206</v>
      </c>
      <c r="R156" s="85" t="s">
        <v>194</v>
      </c>
      <c r="S156" s="85"/>
      <c r="T156" s="85" t="s">
        <v>218</v>
      </c>
      <c r="U156" s="97">
        <v>4</v>
      </c>
      <c r="V156" s="85" t="s">
        <v>179</v>
      </c>
      <c r="W156" s="85" t="s">
        <v>186</v>
      </c>
      <c r="X156" s="85" t="s">
        <v>2135</v>
      </c>
      <c r="Y156">
        <v>3</v>
      </c>
      <c r="Z156" s="85" t="s">
        <v>179</v>
      </c>
      <c r="AA156" s="85" t="s">
        <v>186</v>
      </c>
      <c r="AB156" s="85" t="s">
        <v>180</v>
      </c>
      <c r="AC156" s="85" t="s">
        <v>179</v>
      </c>
      <c r="AD156" s="85" t="s">
        <v>180</v>
      </c>
      <c r="AE156" s="85" t="s">
        <v>181</v>
      </c>
      <c r="AF156" s="85" t="s">
        <v>194</v>
      </c>
      <c r="AG156" s="85" t="s">
        <v>181</v>
      </c>
      <c r="AH156" s="85" t="s">
        <v>194</v>
      </c>
      <c r="AI156" s="85" t="s">
        <v>181</v>
      </c>
      <c r="AJ156" s="85" t="s">
        <v>194</v>
      </c>
      <c r="AK156" s="85" t="s">
        <v>181</v>
      </c>
      <c r="AL156" s="85" t="s">
        <v>195</v>
      </c>
      <c r="AM156" s="85" t="s">
        <v>181</v>
      </c>
      <c r="AN156" s="85" t="s">
        <v>195</v>
      </c>
      <c r="AO156" s="85" t="s">
        <v>181</v>
      </c>
      <c r="AP156" s="85" t="s">
        <v>195</v>
      </c>
      <c r="AQ156" s="85" t="s">
        <v>179</v>
      </c>
      <c r="AR156" s="85" t="s">
        <v>195</v>
      </c>
      <c r="AS156" s="85" t="s">
        <v>179</v>
      </c>
      <c r="AT156" s="85" t="s">
        <v>195</v>
      </c>
      <c r="AU156" s="85" t="s">
        <v>179</v>
      </c>
      <c r="AV156" s="85" t="s">
        <v>195</v>
      </c>
      <c r="AW156" s="85" t="s">
        <v>179</v>
      </c>
      <c r="AX156" s="85" t="s">
        <v>195</v>
      </c>
      <c r="AY156" s="85" t="s">
        <v>179</v>
      </c>
      <c r="AZ156" s="85" t="s">
        <v>195</v>
      </c>
      <c r="BA156" s="85" t="s">
        <v>179</v>
      </c>
      <c r="BB156" s="85" t="s">
        <v>195</v>
      </c>
      <c r="BC156" s="85" t="s">
        <v>179</v>
      </c>
      <c r="BD156" s="85" t="s">
        <v>2136</v>
      </c>
      <c r="BE156" s="85" t="s">
        <v>179</v>
      </c>
      <c r="BF156" s="85" t="s">
        <v>195</v>
      </c>
      <c r="BG156" s="85" t="s">
        <v>179</v>
      </c>
      <c r="BH156" s="85" t="s">
        <v>195</v>
      </c>
      <c r="BI156" s="85" t="s">
        <v>179</v>
      </c>
      <c r="BJ156" s="85" t="s">
        <v>1548</v>
      </c>
      <c r="BK156" s="85" t="s">
        <v>179</v>
      </c>
      <c r="BL156" s="85" t="s">
        <v>195</v>
      </c>
      <c r="BM156" s="85" t="s">
        <v>179</v>
      </c>
      <c r="BN156" s="85" t="s">
        <v>195</v>
      </c>
      <c r="BO156" s="85" t="s">
        <v>179</v>
      </c>
      <c r="BP156" s="85" t="s">
        <v>195</v>
      </c>
      <c r="BQ156" s="85" t="s">
        <v>179</v>
      </c>
      <c r="BR156" s="85" t="s">
        <v>195</v>
      </c>
      <c r="BS156" s="85" t="s">
        <v>179</v>
      </c>
      <c r="BT156" s="85" t="s">
        <v>195</v>
      </c>
      <c r="BU156" s="85" t="s">
        <v>179</v>
      </c>
      <c r="BV156" s="85" t="s">
        <v>195</v>
      </c>
      <c r="BW156" s="85" t="s">
        <v>179</v>
      </c>
      <c r="BX156" s="85" t="s">
        <v>195</v>
      </c>
      <c r="BY156" s="85" t="s">
        <v>179</v>
      </c>
      <c r="BZ156" s="85" t="s">
        <v>195</v>
      </c>
      <c r="CA156" s="85" t="s">
        <v>179</v>
      </c>
      <c r="CB156" s="85" t="s">
        <v>195</v>
      </c>
      <c r="CC156" s="85" t="s">
        <v>179</v>
      </c>
      <c r="CD156" s="85" t="s">
        <v>195</v>
      </c>
      <c r="CE156" s="85" t="s">
        <v>181</v>
      </c>
      <c r="CF156" s="85" t="s">
        <v>195</v>
      </c>
      <c r="CG156" s="85" t="s">
        <v>181</v>
      </c>
      <c r="CH156" s="85" t="s">
        <v>195</v>
      </c>
      <c r="CI156" s="85" t="s">
        <v>181</v>
      </c>
      <c r="CJ156" s="85" t="s">
        <v>195</v>
      </c>
      <c r="CK156" s="85" t="s">
        <v>179</v>
      </c>
      <c r="CL156" s="85" t="s">
        <v>2137</v>
      </c>
      <c r="CM156" s="85" t="s">
        <v>179</v>
      </c>
      <c r="CN156" s="85" t="s">
        <v>195</v>
      </c>
      <c r="CO156" s="85" t="s">
        <v>179</v>
      </c>
      <c r="CP156" s="85" t="s">
        <v>195</v>
      </c>
      <c r="CQ156" s="85" t="s">
        <v>179</v>
      </c>
      <c r="CR156" s="85" t="s">
        <v>195</v>
      </c>
      <c r="CS156" s="85" t="s">
        <v>179</v>
      </c>
      <c r="CT156" s="85" t="s">
        <v>195</v>
      </c>
      <c r="CU156" s="85" t="s">
        <v>179</v>
      </c>
      <c r="CV156" s="85" t="s">
        <v>195</v>
      </c>
      <c r="CW156" s="85" t="s">
        <v>179</v>
      </c>
      <c r="CX156" s="85" t="s">
        <v>195</v>
      </c>
      <c r="CY156" s="85" t="s">
        <v>179</v>
      </c>
      <c r="CZ156" s="85" t="s">
        <v>2138</v>
      </c>
      <c r="DA156" s="85" t="s">
        <v>179</v>
      </c>
      <c r="DB156" s="85" t="s">
        <v>195</v>
      </c>
      <c r="DC156" s="85" t="s">
        <v>179</v>
      </c>
      <c r="DD156" s="85" t="s">
        <v>195</v>
      </c>
      <c r="DE156" s="85" t="s">
        <v>179</v>
      </c>
      <c r="DF156" s="85" t="s">
        <v>195</v>
      </c>
      <c r="DG156" s="85" t="s">
        <v>209</v>
      </c>
      <c r="DH156" s="85" t="s">
        <v>195</v>
      </c>
      <c r="DI156" s="85" t="s">
        <v>179</v>
      </c>
      <c r="DJ156" s="85" t="s">
        <v>2139</v>
      </c>
      <c r="DK156" s="85" t="s">
        <v>179</v>
      </c>
      <c r="DL156" s="85" t="s">
        <v>195</v>
      </c>
      <c r="DM156" s="85" t="s">
        <v>179</v>
      </c>
      <c r="DN156" s="85" t="s">
        <v>195</v>
      </c>
      <c r="DO156" s="85" t="s">
        <v>179</v>
      </c>
      <c r="DP156" s="85" t="s">
        <v>195</v>
      </c>
      <c r="DQ156" s="85" t="s">
        <v>179</v>
      </c>
      <c r="DR156" s="85" t="s">
        <v>2140</v>
      </c>
      <c r="DS156" s="85" t="s">
        <v>179</v>
      </c>
      <c r="DT156" s="85" t="s">
        <v>195</v>
      </c>
      <c r="DU156" s="85" t="s">
        <v>179</v>
      </c>
      <c r="DV156" s="85" t="s">
        <v>195</v>
      </c>
      <c r="DW156" s="85" t="s">
        <v>179</v>
      </c>
      <c r="DX156" s="85" t="s">
        <v>195</v>
      </c>
      <c r="DY156" s="85" t="s">
        <v>179</v>
      </c>
      <c r="DZ156" s="85" t="s">
        <v>195</v>
      </c>
      <c r="EA156" s="85" t="s">
        <v>179</v>
      </c>
      <c r="EB156" s="85" t="s">
        <v>195</v>
      </c>
      <c r="EC156" s="85" t="s">
        <v>179</v>
      </c>
      <c r="ED156" s="85" t="s">
        <v>2141</v>
      </c>
      <c r="EE156" s="85" t="s">
        <v>179</v>
      </c>
      <c r="EF156" s="85"/>
      <c r="EG156" s="85" t="s">
        <v>179</v>
      </c>
      <c r="EH156" s="85"/>
      <c r="EI156" s="85" t="s">
        <v>179</v>
      </c>
      <c r="EJ156" s="85"/>
      <c r="EK156" s="85" t="s">
        <v>179</v>
      </c>
      <c r="EL156" s="85"/>
      <c r="EM156" s="85" t="s">
        <v>179</v>
      </c>
      <c r="EN156" s="85" t="s">
        <v>2142</v>
      </c>
      <c r="EO156" s="85" t="s">
        <v>179</v>
      </c>
      <c r="EP156" s="85"/>
      <c r="EQ156" s="85" t="s">
        <v>179</v>
      </c>
      <c r="ER156" s="85"/>
      <c r="ES156" s="85" t="s">
        <v>179</v>
      </c>
      <c r="ET156" s="85" t="s">
        <v>2143</v>
      </c>
      <c r="EU156" s="85" t="s">
        <v>179</v>
      </c>
      <c r="EV156" s="85"/>
      <c r="EW156" s="85" t="s">
        <v>179</v>
      </c>
      <c r="EX156" s="85"/>
      <c r="EY156" s="85" t="s">
        <v>179</v>
      </c>
      <c r="EZ156" s="85" t="s">
        <v>2144</v>
      </c>
      <c r="FA156" s="85" t="s">
        <v>181</v>
      </c>
      <c r="FB156" s="85"/>
      <c r="FC156" s="85" t="s">
        <v>179</v>
      </c>
      <c r="FD156" s="85" t="s">
        <v>182</v>
      </c>
      <c r="FE156" t="b">
        <v>0</v>
      </c>
    </row>
    <row r="157" spans="1:161" x14ac:dyDescent="0.25">
      <c r="A157">
        <v>2037</v>
      </c>
      <c r="B157" t="s">
        <v>6162</v>
      </c>
      <c r="C157" s="90" t="s">
        <v>2145</v>
      </c>
      <c r="D157" s="91" t="s">
        <v>206</v>
      </c>
      <c r="E157">
        <v>0</v>
      </c>
      <c r="F157">
        <v>95</v>
      </c>
      <c r="G157" s="85" t="s">
        <v>177</v>
      </c>
      <c r="H157">
        <v>1</v>
      </c>
      <c r="I157" s="85" t="s">
        <v>213</v>
      </c>
      <c r="J157" s="85" t="s">
        <v>2146</v>
      </c>
      <c r="K157" s="85" t="s">
        <v>2147</v>
      </c>
      <c r="L157" s="85" t="s">
        <v>2145</v>
      </c>
      <c r="M157" s="85" t="s">
        <v>2148</v>
      </c>
      <c r="N157" s="85" t="s">
        <v>2149</v>
      </c>
      <c r="O157" s="85" t="s">
        <v>2150</v>
      </c>
      <c r="P157" s="85" t="s">
        <v>213</v>
      </c>
      <c r="Q157" s="85" t="s">
        <v>206</v>
      </c>
      <c r="R157" s="85" t="s">
        <v>353</v>
      </c>
      <c r="S157" s="85"/>
      <c r="T157" s="85" t="s">
        <v>218</v>
      </c>
      <c r="U157" s="97">
        <v>4</v>
      </c>
      <c r="V157" s="85" t="s">
        <v>181</v>
      </c>
      <c r="W157" s="85" t="s">
        <v>186</v>
      </c>
      <c r="X157" s="85" t="s">
        <v>251</v>
      </c>
      <c r="Y157">
        <v>1</v>
      </c>
      <c r="Z157" s="85" t="s">
        <v>181</v>
      </c>
      <c r="AA157" s="85" t="s">
        <v>186</v>
      </c>
      <c r="AB157" s="85" t="s">
        <v>181</v>
      </c>
      <c r="AC157" s="85" t="s">
        <v>181</v>
      </c>
      <c r="AD157" s="85" t="s">
        <v>181</v>
      </c>
      <c r="AE157" s="85" t="s">
        <v>181</v>
      </c>
      <c r="AF157" s="85" t="s">
        <v>251</v>
      </c>
      <c r="AG157" s="85" t="s">
        <v>181</v>
      </c>
      <c r="AH157" s="85" t="s">
        <v>251</v>
      </c>
      <c r="AI157" s="85" t="s">
        <v>181</v>
      </c>
      <c r="AJ157" s="85" t="s">
        <v>251</v>
      </c>
      <c r="AK157" s="85" t="s">
        <v>181</v>
      </c>
      <c r="AL157" s="85" t="s">
        <v>260</v>
      </c>
      <c r="AM157" s="85" t="s">
        <v>181</v>
      </c>
      <c r="AN157" s="85" t="s">
        <v>260</v>
      </c>
      <c r="AO157" s="85" t="s">
        <v>181</v>
      </c>
      <c r="AP157" s="85" t="s">
        <v>260</v>
      </c>
      <c r="AQ157" s="85" t="s">
        <v>179</v>
      </c>
      <c r="AR157" s="85"/>
      <c r="AS157" s="85" t="s">
        <v>179</v>
      </c>
      <c r="AT157" s="85"/>
      <c r="AU157" s="85" t="s">
        <v>179</v>
      </c>
      <c r="AV157" s="85"/>
      <c r="AW157" s="85" t="s">
        <v>179</v>
      </c>
      <c r="AX157" s="85"/>
      <c r="AY157" s="85" t="s">
        <v>179</v>
      </c>
      <c r="AZ157" s="85"/>
      <c r="BA157" s="85" t="s">
        <v>179</v>
      </c>
      <c r="BB157" s="85"/>
      <c r="BC157" s="85" t="s">
        <v>181</v>
      </c>
      <c r="BD157" s="85" t="s">
        <v>2151</v>
      </c>
      <c r="BE157" s="85" t="s">
        <v>179</v>
      </c>
      <c r="BF157" s="85"/>
      <c r="BG157" s="85" t="s">
        <v>179</v>
      </c>
      <c r="BH157" s="85"/>
      <c r="BI157" s="85" t="s">
        <v>179</v>
      </c>
      <c r="BJ157" s="85" t="s">
        <v>2151</v>
      </c>
      <c r="BK157" s="85" t="s">
        <v>179</v>
      </c>
      <c r="BL157" s="85"/>
      <c r="BM157" s="85" t="s">
        <v>179</v>
      </c>
      <c r="BN157" s="85"/>
      <c r="BO157" s="85" t="s">
        <v>179</v>
      </c>
      <c r="BP157" s="85"/>
      <c r="BQ157" s="85" t="s">
        <v>179</v>
      </c>
      <c r="BR157" s="85"/>
      <c r="BS157" s="85" t="s">
        <v>179</v>
      </c>
      <c r="BT157" s="85"/>
      <c r="BU157" s="85" t="s">
        <v>179</v>
      </c>
      <c r="BV157" s="85"/>
      <c r="BW157" s="85" t="s">
        <v>179</v>
      </c>
      <c r="BX157" s="85"/>
      <c r="BY157" s="85" t="s">
        <v>179</v>
      </c>
      <c r="BZ157" s="85"/>
      <c r="CA157" s="85" t="s">
        <v>179</v>
      </c>
      <c r="CB157" s="85"/>
      <c r="CC157" s="85" t="s">
        <v>179</v>
      </c>
      <c r="CD157" s="85"/>
      <c r="CE157" s="85" t="s">
        <v>181</v>
      </c>
      <c r="CF157" s="85"/>
      <c r="CG157" s="85" t="s">
        <v>181</v>
      </c>
      <c r="CH157" s="85"/>
      <c r="CI157" s="85" t="s">
        <v>181</v>
      </c>
      <c r="CJ157" s="85"/>
      <c r="CK157" s="85" t="s">
        <v>179</v>
      </c>
      <c r="CL157" s="85" t="s">
        <v>2151</v>
      </c>
      <c r="CM157" s="85" t="s">
        <v>179</v>
      </c>
      <c r="CN157" s="85"/>
      <c r="CO157" s="85" t="s">
        <v>179</v>
      </c>
      <c r="CP157" s="85"/>
      <c r="CQ157" s="85" t="s">
        <v>179</v>
      </c>
      <c r="CR157" s="85"/>
      <c r="CS157" s="85" t="s">
        <v>179</v>
      </c>
      <c r="CT157" s="85"/>
      <c r="CU157" s="85" t="s">
        <v>179</v>
      </c>
      <c r="CV157" s="85"/>
      <c r="CW157" s="85" t="s">
        <v>179</v>
      </c>
      <c r="CX157" s="85"/>
      <c r="CY157" s="85" t="s">
        <v>179</v>
      </c>
      <c r="CZ157" s="85" t="s">
        <v>2151</v>
      </c>
      <c r="DA157" s="85" t="s">
        <v>179</v>
      </c>
      <c r="DB157" s="85"/>
      <c r="DC157" s="85" t="s">
        <v>179</v>
      </c>
      <c r="DD157" s="85"/>
      <c r="DE157" s="85" t="s">
        <v>179</v>
      </c>
      <c r="DF157" s="85"/>
      <c r="DG157" s="85" t="s">
        <v>179</v>
      </c>
      <c r="DH157" s="85"/>
      <c r="DI157" s="85" t="s">
        <v>179</v>
      </c>
      <c r="DJ157" s="85" t="s">
        <v>2151</v>
      </c>
      <c r="DK157" s="85" t="s">
        <v>179</v>
      </c>
      <c r="DL157" s="85"/>
      <c r="DM157" s="85" t="s">
        <v>179</v>
      </c>
      <c r="DN157" s="85"/>
      <c r="DO157" s="85" t="s">
        <v>179</v>
      </c>
      <c r="DP157" s="85"/>
      <c r="DQ157" s="85" t="s">
        <v>179</v>
      </c>
      <c r="DR157" s="85" t="s">
        <v>2151</v>
      </c>
      <c r="DS157" s="85" t="s">
        <v>179</v>
      </c>
      <c r="DT157" s="85"/>
      <c r="DU157" s="85" t="s">
        <v>179</v>
      </c>
      <c r="DV157" s="85"/>
      <c r="DW157" s="85" t="s">
        <v>179</v>
      </c>
      <c r="DX157" s="85"/>
      <c r="DY157" s="85" t="s">
        <v>179</v>
      </c>
      <c r="DZ157" s="85"/>
      <c r="EA157" s="85" t="s">
        <v>179</v>
      </c>
      <c r="EB157" s="85"/>
      <c r="EC157" s="85" t="s">
        <v>179</v>
      </c>
      <c r="ED157" s="85" t="s">
        <v>2151</v>
      </c>
      <c r="EE157" s="85" t="s">
        <v>179</v>
      </c>
      <c r="EF157" s="85"/>
      <c r="EG157" s="85" t="s">
        <v>179</v>
      </c>
      <c r="EH157" s="85"/>
      <c r="EI157" s="85" t="s">
        <v>179</v>
      </c>
      <c r="EJ157" s="85"/>
      <c r="EK157" s="85" t="s">
        <v>179</v>
      </c>
      <c r="EL157" s="85"/>
      <c r="EM157" s="85" t="s">
        <v>179</v>
      </c>
      <c r="EN157" s="85" t="s">
        <v>2151</v>
      </c>
      <c r="EO157" s="85" t="s">
        <v>179</v>
      </c>
      <c r="EP157" s="85"/>
      <c r="EQ157" s="85" t="s">
        <v>179</v>
      </c>
      <c r="ER157" s="85"/>
      <c r="ES157" s="85" t="s">
        <v>179</v>
      </c>
      <c r="ET157" s="85" t="s">
        <v>2151</v>
      </c>
      <c r="EU157" s="85" t="s">
        <v>179</v>
      </c>
      <c r="EV157" s="85"/>
      <c r="EW157" s="85" t="s">
        <v>179</v>
      </c>
      <c r="EX157" s="85"/>
      <c r="EY157" s="85" t="s">
        <v>179</v>
      </c>
      <c r="EZ157" s="85" t="s">
        <v>2151</v>
      </c>
      <c r="FA157" s="85" t="s">
        <v>179</v>
      </c>
      <c r="FB157" s="85"/>
      <c r="FC157" s="85" t="s">
        <v>179</v>
      </c>
      <c r="FD157" s="85" t="s">
        <v>182</v>
      </c>
      <c r="FE157" t="b">
        <v>0</v>
      </c>
    </row>
    <row r="158" spans="1:161" x14ac:dyDescent="0.25">
      <c r="B158" t="s">
        <v>6087</v>
      </c>
      <c r="C158" s="90" t="s">
        <v>6372</v>
      </c>
      <c r="D158" s="91" t="s">
        <v>206</v>
      </c>
      <c r="G158" s="85" t="s">
        <v>6126</v>
      </c>
      <c r="I158" s="85" t="s">
        <v>213</v>
      </c>
      <c r="J158" s="85"/>
      <c r="K158" s="85" t="s">
        <v>6373</v>
      </c>
      <c r="L158" s="85"/>
      <c r="M158" s="85" t="s">
        <v>6374</v>
      </c>
      <c r="N158" s="85"/>
      <c r="O158" s="85" t="s">
        <v>6375</v>
      </c>
      <c r="P158" s="85" t="s">
        <v>213</v>
      </c>
      <c r="Q158" s="85"/>
      <c r="R158" s="85"/>
      <c r="S158" s="85"/>
      <c r="T158" s="85"/>
      <c r="V158" s="85"/>
      <c r="W158" s="85"/>
      <c r="X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5"/>
      <c r="AY158" s="85"/>
      <c r="AZ158" s="85"/>
      <c r="BA158" s="85"/>
      <c r="BB158" s="85"/>
      <c r="BC158" s="85"/>
      <c r="BD158" s="85"/>
      <c r="BE158" s="85"/>
      <c r="BF158" s="85"/>
      <c r="BG158" s="85"/>
      <c r="BH158" s="85"/>
      <c r="BI158" s="85"/>
      <c r="BJ158" s="85"/>
      <c r="BK158" s="85"/>
      <c r="BL158" s="85"/>
      <c r="BM158" s="85"/>
      <c r="BN158" s="85"/>
      <c r="BO158" s="85"/>
      <c r="BP158" s="85"/>
      <c r="BQ158" s="85"/>
      <c r="BR158" s="85"/>
      <c r="BS158" s="85"/>
      <c r="BT158" s="85"/>
      <c r="BU158" s="85"/>
      <c r="BV158" s="85"/>
      <c r="BW158" s="85"/>
      <c r="BX158" s="85"/>
      <c r="BY158" s="85"/>
      <c r="BZ158" s="85"/>
      <c r="CA158" s="85"/>
      <c r="CB158" s="85"/>
      <c r="CC158" s="85"/>
      <c r="CD158" s="85"/>
      <c r="CE158" s="85"/>
      <c r="CF158" s="85"/>
      <c r="CG158" s="85"/>
      <c r="CH158" s="85"/>
      <c r="CI158" s="85"/>
      <c r="CJ158" s="85"/>
      <c r="CK158" s="85"/>
      <c r="CL158" s="85"/>
      <c r="CM158" s="85"/>
      <c r="CN158" s="85"/>
      <c r="CO158" s="85"/>
      <c r="CP158" s="85"/>
      <c r="CQ158" s="85"/>
      <c r="CR158" s="85"/>
      <c r="CS158" s="85"/>
      <c r="CT158" s="85"/>
      <c r="CU158" s="85"/>
      <c r="CV158" s="85"/>
      <c r="CW158" s="85"/>
      <c r="CX158" s="85"/>
      <c r="CY158" s="85"/>
      <c r="CZ158" s="85"/>
      <c r="DA158" s="85"/>
      <c r="DB158" s="85"/>
      <c r="DC158" s="85"/>
      <c r="DD158" s="85"/>
      <c r="DE158" s="85"/>
      <c r="DF158" s="85"/>
      <c r="DG158" s="85"/>
      <c r="DH158" s="85"/>
      <c r="DI158" s="85"/>
      <c r="DJ158" s="85"/>
      <c r="DK158" s="85"/>
      <c r="DL158" s="85"/>
      <c r="DM158" s="85"/>
      <c r="DN158" s="85"/>
      <c r="DO158" s="85"/>
      <c r="DP158" s="85"/>
      <c r="DQ158" s="85"/>
      <c r="DR158" s="85"/>
      <c r="DS158" s="85"/>
      <c r="DT158" s="85"/>
      <c r="DU158" s="85"/>
      <c r="DV158" s="85"/>
      <c r="DW158" s="85"/>
      <c r="DX158" s="85"/>
      <c r="DY158" s="85"/>
      <c r="DZ158" s="85"/>
      <c r="EA158" s="85"/>
      <c r="EB158" s="85"/>
      <c r="EC158" s="85"/>
      <c r="ED158" s="85"/>
      <c r="EE158" s="85"/>
      <c r="EF158" s="85"/>
      <c r="EG158" s="85"/>
      <c r="EH158" s="85"/>
      <c r="EI158" s="85"/>
      <c r="EJ158" s="85"/>
      <c r="EK158" s="85"/>
      <c r="EL158" s="85"/>
      <c r="EM158" s="85"/>
      <c r="EN158" s="85"/>
      <c r="EO158" s="85"/>
      <c r="EP158" s="85"/>
      <c r="EQ158" s="85"/>
      <c r="ER158" s="85"/>
      <c r="ES158" s="85"/>
      <c r="ET158" s="85"/>
      <c r="EU158" s="85"/>
      <c r="EV158" s="85"/>
      <c r="EW158" s="85"/>
      <c r="EX158" s="85"/>
      <c r="EY158" s="85"/>
      <c r="EZ158" s="85"/>
      <c r="FA158" s="85"/>
      <c r="FB158" s="85"/>
      <c r="FC158" s="85"/>
      <c r="FD158" s="85"/>
    </row>
    <row r="159" spans="1:161" x14ac:dyDescent="0.25">
      <c r="A159" t="s">
        <v>6486</v>
      </c>
      <c r="B159" t="s">
        <v>6145</v>
      </c>
      <c r="C159" s="90" t="s">
        <v>6483</v>
      </c>
      <c r="D159" s="91" t="s">
        <v>261</v>
      </c>
      <c r="G159" s="85" t="s">
        <v>177</v>
      </c>
      <c r="I159" t="s">
        <v>213</v>
      </c>
      <c r="J159" s="85"/>
      <c r="K159" s="85" t="s">
        <v>2154</v>
      </c>
      <c r="L159" s="85"/>
      <c r="M159" s="85" t="s">
        <v>6527</v>
      </c>
      <c r="N159" s="85" t="s">
        <v>1730</v>
      </c>
      <c r="O159" s="85" t="s">
        <v>6632</v>
      </c>
      <c r="P159" s="85"/>
      <c r="Q159" s="85"/>
      <c r="R159" s="85"/>
      <c r="S159" s="85"/>
      <c r="T159" s="85"/>
      <c r="U159" s="97" t="s">
        <v>6587</v>
      </c>
      <c r="V159" s="85"/>
      <c r="W159" s="85"/>
      <c r="X159" s="85"/>
      <c r="Z159" s="85"/>
      <c r="AA159" s="85"/>
      <c r="AB159" s="85"/>
      <c r="AC159" s="85"/>
      <c r="AD159" s="85"/>
      <c r="AE159" t="s">
        <v>1497</v>
      </c>
      <c r="AG159" t="s">
        <v>1497</v>
      </c>
      <c r="AI159" t="s">
        <v>1497</v>
      </c>
      <c r="AK159" t="s">
        <v>1497</v>
      </c>
      <c r="AM159" t="s">
        <v>1497</v>
      </c>
      <c r="AN159" s="85"/>
      <c r="AO159" s="85"/>
      <c r="AP159" s="85"/>
      <c r="AQ159" s="85"/>
      <c r="AR159" s="85"/>
      <c r="AS159" s="85"/>
      <c r="AT159" s="85"/>
      <c r="AU159" s="85"/>
      <c r="AV159" s="85"/>
      <c r="AW159" s="85"/>
      <c r="AX159" s="85"/>
      <c r="AY159" s="85"/>
      <c r="AZ159" s="85"/>
      <c r="BA159" s="85"/>
      <c r="BB159" s="85"/>
      <c r="BC159" t="s">
        <v>182</v>
      </c>
      <c r="BD159" s="85"/>
      <c r="BE159" s="85"/>
      <c r="BF159" s="85"/>
      <c r="BG159" s="85"/>
      <c r="BH159" s="85"/>
      <c r="BI159" t="s">
        <v>182</v>
      </c>
      <c r="BJ159" s="85"/>
      <c r="BK159" s="85"/>
      <c r="BL159" s="85"/>
      <c r="BM159" s="85"/>
      <c r="BN159" s="85"/>
      <c r="BO159" s="85"/>
      <c r="BP159" s="85"/>
      <c r="BQ159" s="85"/>
      <c r="BR159" s="85"/>
      <c r="BS159" s="85"/>
      <c r="BT159" s="85"/>
      <c r="BU159" s="85"/>
      <c r="BV159" s="85"/>
      <c r="BW159" s="85"/>
      <c r="BX159" s="85"/>
      <c r="BY159" s="85"/>
      <c r="BZ159" s="85"/>
      <c r="CA159" s="85"/>
      <c r="CB159" s="85"/>
      <c r="CC159" s="85"/>
      <c r="CD159" s="85"/>
      <c r="CE159" s="85"/>
      <c r="CF159" s="85"/>
      <c r="CG159" s="85"/>
      <c r="CH159" s="85"/>
      <c r="CI159" s="85"/>
      <c r="CJ159" s="85"/>
      <c r="CK159" t="s">
        <v>203</v>
      </c>
      <c r="CL159" s="85"/>
      <c r="CM159" s="85"/>
      <c r="CN159" s="85"/>
      <c r="CO159" s="85"/>
      <c r="CP159" s="85"/>
      <c r="CQ159" s="85"/>
      <c r="CR159" s="85"/>
      <c r="CS159" s="85"/>
      <c r="CT159" s="85"/>
      <c r="CU159" s="85"/>
      <c r="CV159" s="85"/>
      <c r="CW159" s="85"/>
      <c r="CX159" s="85"/>
      <c r="CY159" t="s">
        <v>182</v>
      </c>
      <c r="CZ159" s="85"/>
      <c r="DA159" s="85"/>
      <c r="DB159" s="85"/>
      <c r="DC159" s="85"/>
      <c r="DD159" s="85"/>
      <c r="DE159" s="85"/>
      <c r="DF159" s="85"/>
      <c r="DG159" s="85"/>
      <c r="DH159" s="85"/>
      <c r="DI159" t="s">
        <v>182</v>
      </c>
      <c r="DJ159" s="85"/>
      <c r="DK159" s="85"/>
      <c r="DL159" s="85"/>
      <c r="DM159" s="85"/>
      <c r="DN159" s="85"/>
      <c r="DO159" s="85"/>
      <c r="DP159" s="85"/>
      <c r="DQ159" t="s">
        <v>6087</v>
      </c>
      <c r="DR159" s="85"/>
      <c r="DS159" s="85"/>
      <c r="DT159" s="85"/>
      <c r="DU159" s="85"/>
      <c r="DV159" s="85"/>
      <c r="DW159" s="85"/>
      <c r="DX159" s="85"/>
      <c r="DY159" s="85"/>
      <c r="DZ159" s="85"/>
      <c r="EA159" s="85"/>
      <c r="EB159" s="85"/>
      <c r="EC159" t="s">
        <v>6087</v>
      </c>
      <c r="ED159" s="85"/>
      <c r="EE159" s="85"/>
      <c r="EF159" s="85"/>
      <c r="EG159" s="85"/>
      <c r="EH159" s="85"/>
      <c r="EI159" s="85"/>
      <c r="EJ159" s="85"/>
      <c r="EK159" s="85"/>
      <c r="EL159" s="85"/>
      <c r="EM159" t="s">
        <v>6087</v>
      </c>
      <c r="EN159" s="85"/>
      <c r="EO159" s="85"/>
      <c r="EP159" s="85"/>
      <c r="EQ159" s="85"/>
      <c r="ER159" s="85"/>
      <c r="ES159" t="s">
        <v>6087</v>
      </c>
      <c r="ET159" s="85"/>
      <c r="EU159" s="85"/>
      <c r="EV159" s="85"/>
      <c r="EW159" s="85"/>
      <c r="EX159" s="85"/>
      <c r="EY159" t="s">
        <v>182</v>
      </c>
      <c r="EZ159" s="85"/>
      <c r="FA159" t="s">
        <v>182</v>
      </c>
      <c r="FB159" s="85"/>
      <c r="FC159" s="85" t="s">
        <v>182</v>
      </c>
      <c r="FD159" s="85"/>
      <c r="FE159" t="b">
        <v>0</v>
      </c>
    </row>
    <row r="160" spans="1:161" x14ac:dyDescent="0.25">
      <c r="A160">
        <v>2041</v>
      </c>
      <c r="B160" t="s">
        <v>6151</v>
      </c>
      <c r="C160" s="90" t="s">
        <v>2157</v>
      </c>
      <c r="D160" s="91" t="s">
        <v>175</v>
      </c>
      <c r="E160">
        <v>0</v>
      </c>
      <c r="F160">
        <v>90</v>
      </c>
      <c r="G160" s="85" t="s">
        <v>187</v>
      </c>
      <c r="H160">
        <v>1</v>
      </c>
      <c r="I160" s="85" t="s">
        <v>213</v>
      </c>
      <c r="J160" s="85" t="s">
        <v>1873</v>
      </c>
      <c r="K160" s="85" t="s">
        <v>1876</v>
      </c>
      <c r="L160" s="85" t="s">
        <v>2157</v>
      </c>
      <c r="M160" s="85" t="s">
        <v>2158</v>
      </c>
      <c r="N160" s="85" t="s">
        <v>1876</v>
      </c>
      <c r="O160" s="85" t="s">
        <v>1877</v>
      </c>
      <c r="P160" s="85" t="s">
        <v>213</v>
      </c>
      <c r="Q160" s="85" t="s">
        <v>272</v>
      </c>
      <c r="R160" s="85"/>
      <c r="S160" s="85"/>
      <c r="T160" s="85" t="s">
        <v>218</v>
      </c>
      <c r="U160" s="97">
        <v>11</v>
      </c>
      <c r="V160" s="85" t="s">
        <v>179</v>
      </c>
      <c r="W160" s="85" t="s">
        <v>357</v>
      </c>
      <c r="X160" s="85" t="s">
        <v>1878</v>
      </c>
      <c r="Y160">
        <v>11</v>
      </c>
      <c r="Z160" s="85" t="s">
        <v>179</v>
      </c>
      <c r="AA160" s="85" t="s">
        <v>510</v>
      </c>
      <c r="AB160" s="85" t="s">
        <v>179</v>
      </c>
      <c r="AC160" s="85" t="s">
        <v>179</v>
      </c>
      <c r="AD160" s="85" t="s">
        <v>179</v>
      </c>
      <c r="AE160" s="85" t="s">
        <v>181</v>
      </c>
      <c r="AF160" s="85"/>
      <c r="AG160" s="85" t="s">
        <v>181</v>
      </c>
      <c r="AH160" s="85"/>
      <c r="AI160" s="85" t="s">
        <v>181</v>
      </c>
      <c r="AJ160" s="85"/>
      <c r="AK160" s="85" t="s">
        <v>181</v>
      </c>
      <c r="AL160" s="85"/>
      <c r="AM160" s="85" t="s">
        <v>181</v>
      </c>
      <c r="AN160" s="85"/>
      <c r="AO160" s="85" t="s">
        <v>181</v>
      </c>
      <c r="AP160" s="85"/>
      <c r="AQ160" s="85" t="s">
        <v>179</v>
      </c>
      <c r="AR160" s="85"/>
      <c r="AS160" s="85" t="s">
        <v>179</v>
      </c>
      <c r="AT160" s="85"/>
      <c r="AU160" s="85" t="s">
        <v>179</v>
      </c>
      <c r="AV160" s="85"/>
      <c r="AW160" s="85" t="s">
        <v>179</v>
      </c>
      <c r="AX160" s="85"/>
      <c r="AY160" s="85" t="s">
        <v>179</v>
      </c>
      <c r="AZ160" s="85"/>
      <c r="BA160" s="85" t="s">
        <v>179</v>
      </c>
      <c r="BB160" s="85"/>
      <c r="BC160" s="85" t="s">
        <v>179</v>
      </c>
      <c r="BD160" s="85" t="s">
        <v>2159</v>
      </c>
      <c r="BE160" s="85" t="s">
        <v>179</v>
      </c>
      <c r="BF160" s="85"/>
      <c r="BG160" s="85" t="s">
        <v>179</v>
      </c>
      <c r="BH160" s="85"/>
      <c r="BI160" s="85" t="s">
        <v>179</v>
      </c>
      <c r="BJ160" s="85" t="s">
        <v>2160</v>
      </c>
      <c r="BK160" s="85" t="s">
        <v>179</v>
      </c>
      <c r="BL160" s="85"/>
      <c r="BM160" s="85" t="s">
        <v>179</v>
      </c>
      <c r="BN160" s="85"/>
      <c r="BO160" s="85" t="s">
        <v>179</v>
      </c>
      <c r="BP160" s="85"/>
      <c r="BQ160" s="85" t="s">
        <v>179</v>
      </c>
      <c r="BR160" s="85"/>
      <c r="BS160" s="85" t="s">
        <v>179</v>
      </c>
      <c r="BT160" s="85"/>
      <c r="BU160" s="85" t="s">
        <v>179</v>
      </c>
      <c r="BV160" s="85"/>
      <c r="BW160" s="85" t="s">
        <v>179</v>
      </c>
      <c r="BX160" s="85"/>
      <c r="BY160" s="85" t="s">
        <v>179</v>
      </c>
      <c r="BZ160" s="85"/>
      <c r="CA160" s="85" t="s">
        <v>179</v>
      </c>
      <c r="CB160" s="85"/>
      <c r="CC160" s="85" t="s">
        <v>179</v>
      </c>
      <c r="CD160" s="85"/>
      <c r="CE160" s="85" t="s">
        <v>181</v>
      </c>
      <c r="CF160" s="85"/>
      <c r="CG160" s="85" t="s">
        <v>181</v>
      </c>
      <c r="CH160" s="85"/>
      <c r="CI160" s="85" t="s">
        <v>181</v>
      </c>
      <c r="CJ160" s="85"/>
      <c r="CK160" s="85" t="s">
        <v>179</v>
      </c>
      <c r="CL160" s="85" t="s">
        <v>1893</v>
      </c>
      <c r="CM160" s="85" t="s">
        <v>179</v>
      </c>
      <c r="CN160" s="85"/>
      <c r="CO160" s="85" t="s">
        <v>179</v>
      </c>
      <c r="CP160" s="85"/>
      <c r="CQ160" s="85" t="s">
        <v>179</v>
      </c>
      <c r="CR160" s="85"/>
      <c r="CS160" s="85" t="s">
        <v>179</v>
      </c>
      <c r="CT160" s="85"/>
      <c r="CU160" s="85" t="s">
        <v>179</v>
      </c>
      <c r="CV160" s="85"/>
      <c r="CW160" s="85" t="s">
        <v>179</v>
      </c>
      <c r="CX160" s="85"/>
      <c r="CY160" s="85" t="s">
        <v>179</v>
      </c>
      <c r="CZ160" s="85" t="s">
        <v>2161</v>
      </c>
      <c r="DA160" s="85" t="s">
        <v>179</v>
      </c>
      <c r="DB160" s="85"/>
      <c r="DC160" s="85" t="s">
        <v>179</v>
      </c>
      <c r="DD160" s="85"/>
      <c r="DE160" s="85" t="s">
        <v>179</v>
      </c>
      <c r="DF160" s="85"/>
      <c r="DG160" s="85" t="s">
        <v>179</v>
      </c>
      <c r="DH160" s="85"/>
      <c r="DI160" s="85" t="s">
        <v>179</v>
      </c>
      <c r="DJ160" s="85" t="s">
        <v>2162</v>
      </c>
      <c r="DK160" s="85"/>
      <c r="DL160" s="85"/>
      <c r="DM160" s="85"/>
      <c r="DN160" s="85"/>
      <c r="DO160" s="85"/>
      <c r="DP160" s="85"/>
      <c r="DQ160" s="85"/>
      <c r="DR160" s="85"/>
      <c r="DS160" s="85"/>
      <c r="DT160" s="85"/>
      <c r="DU160" s="85"/>
      <c r="DV160" s="85"/>
      <c r="DW160" s="85"/>
      <c r="DX160" s="85"/>
      <c r="DY160" s="85"/>
      <c r="DZ160" s="85"/>
      <c r="EA160" s="85"/>
      <c r="EB160" s="85"/>
      <c r="EC160" s="85"/>
      <c r="ED160" s="85"/>
      <c r="EE160" s="85"/>
      <c r="EF160" s="85"/>
      <c r="EG160" s="85"/>
      <c r="EH160" s="85"/>
      <c r="EI160" s="85"/>
      <c r="EJ160" s="85"/>
      <c r="EK160" s="85"/>
      <c r="EL160" s="85"/>
      <c r="EM160" s="85"/>
      <c r="EN160" s="85"/>
      <c r="EO160" s="85"/>
      <c r="EP160" s="85"/>
      <c r="EQ160" s="85"/>
      <c r="ER160" s="85"/>
      <c r="ES160" s="85"/>
      <c r="ET160" s="85"/>
      <c r="EU160" s="85"/>
      <c r="EV160" s="85"/>
      <c r="EW160" s="85"/>
      <c r="EX160" s="85"/>
      <c r="EY160" s="85"/>
      <c r="EZ160" s="85"/>
      <c r="FA160" s="85" t="s">
        <v>181</v>
      </c>
      <c r="FB160" s="85"/>
      <c r="FC160" s="85" t="s">
        <v>181</v>
      </c>
      <c r="FD160" s="85" t="s">
        <v>182</v>
      </c>
      <c r="FE160" t="b">
        <v>0</v>
      </c>
    </row>
    <row r="161" spans="1:161" x14ac:dyDescent="0.25">
      <c r="A161">
        <v>2042</v>
      </c>
      <c r="B161" t="s">
        <v>6163</v>
      </c>
      <c r="C161" s="90" t="s">
        <v>2163</v>
      </c>
      <c r="D161" s="91" t="s">
        <v>206</v>
      </c>
      <c r="E161">
        <v>0</v>
      </c>
      <c r="F161">
        <v>92</v>
      </c>
      <c r="G161" s="85" t="s">
        <v>187</v>
      </c>
      <c r="H161">
        <v>1</v>
      </c>
      <c r="I161" s="85" t="s">
        <v>213</v>
      </c>
      <c r="J161" s="85" t="s">
        <v>276</v>
      </c>
      <c r="K161" s="85" t="s">
        <v>277</v>
      </c>
      <c r="L161" s="85" t="s">
        <v>2163</v>
      </c>
      <c r="M161" s="85" t="s">
        <v>278</v>
      </c>
      <c r="N161" s="85" t="s">
        <v>276</v>
      </c>
      <c r="O161" s="85" t="s">
        <v>279</v>
      </c>
      <c r="P161" s="85" t="s">
        <v>213</v>
      </c>
      <c r="Q161" s="85" t="s">
        <v>206</v>
      </c>
      <c r="R161" s="85" t="s">
        <v>281</v>
      </c>
      <c r="S161" s="85"/>
      <c r="T161" s="85" t="s">
        <v>218</v>
      </c>
      <c r="U161" s="97">
        <v>3</v>
      </c>
      <c r="V161" s="85" t="s">
        <v>181</v>
      </c>
      <c r="W161" s="85"/>
      <c r="X161" s="85" t="s">
        <v>280</v>
      </c>
      <c r="Y161">
        <v>0</v>
      </c>
      <c r="Z161" s="85" t="s">
        <v>181</v>
      </c>
      <c r="AA161" s="85"/>
      <c r="AB161" s="85" t="s">
        <v>181</v>
      </c>
      <c r="AC161" s="85" t="s">
        <v>179</v>
      </c>
      <c r="AD161" s="85" t="s">
        <v>181</v>
      </c>
      <c r="AE161" s="85" t="s">
        <v>181</v>
      </c>
      <c r="AF161" s="85" t="s">
        <v>280</v>
      </c>
      <c r="AG161" s="85" t="s">
        <v>181</v>
      </c>
      <c r="AH161" s="85" t="s">
        <v>280</v>
      </c>
      <c r="AI161" s="85" t="s">
        <v>181</v>
      </c>
      <c r="AJ161" s="85" t="s">
        <v>280</v>
      </c>
      <c r="AK161" s="85" t="s">
        <v>181</v>
      </c>
      <c r="AL161" s="85" t="s">
        <v>281</v>
      </c>
      <c r="AM161" s="85" t="s">
        <v>181</v>
      </c>
      <c r="AN161" s="85" t="s">
        <v>281</v>
      </c>
      <c r="AO161" s="85" t="s">
        <v>181</v>
      </c>
      <c r="AP161" s="85" t="s">
        <v>281</v>
      </c>
      <c r="AQ161" s="85" t="s">
        <v>179</v>
      </c>
      <c r="AR161" s="85" t="s">
        <v>281</v>
      </c>
      <c r="AS161" s="85" t="s">
        <v>179</v>
      </c>
      <c r="AT161" s="85" t="s">
        <v>281</v>
      </c>
      <c r="AU161" s="85" t="s">
        <v>179</v>
      </c>
      <c r="AV161" s="85" t="s">
        <v>281</v>
      </c>
      <c r="AW161" s="85" t="s">
        <v>179</v>
      </c>
      <c r="AX161" s="85" t="s">
        <v>281</v>
      </c>
      <c r="AY161" s="85" t="s">
        <v>179</v>
      </c>
      <c r="AZ161" s="85" t="s">
        <v>281</v>
      </c>
      <c r="BA161" s="85" t="s">
        <v>179</v>
      </c>
      <c r="BB161" s="85" t="s">
        <v>281</v>
      </c>
      <c r="BC161" s="85" t="s">
        <v>179</v>
      </c>
      <c r="BD161" s="85" t="s">
        <v>282</v>
      </c>
      <c r="BE161" s="85" t="s">
        <v>179</v>
      </c>
      <c r="BF161" s="85" t="s">
        <v>281</v>
      </c>
      <c r="BG161" s="85" t="s">
        <v>179</v>
      </c>
      <c r="BH161" s="85" t="s">
        <v>281</v>
      </c>
      <c r="BI161" s="85" t="s">
        <v>179</v>
      </c>
      <c r="BJ161" s="85" t="s">
        <v>2164</v>
      </c>
      <c r="BK161" s="85" t="s">
        <v>179</v>
      </c>
      <c r="BL161" s="85" t="s">
        <v>281</v>
      </c>
      <c r="BM161" s="85" t="s">
        <v>179</v>
      </c>
      <c r="BN161" s="85" t="s">
        <v>281</v>
      </c>
      <c r="BO161" s="85" t="s">
        <v>179</v>
      </c>
      <c r="BP161" s="85" t="s">
        <v>281</v>
      </c>
      <c r="BQ161" s="85" t="s">
        <v>179</v>
      </c>
      <c r="BR161" s="85" t="s">
        <v>281</v>
      </c>
      <c r="BS161" s="85" t="s">
        <v>179</v>
      </c>
      <c r="BT161" s="85" t="s">
        <v>281</v>
      </c>
      <c r="BU161" s="85" t="s">
        <v>179</v>
      </c>
      <c r="BV161" s="85" t="s">
        <v>281</v>
      </c>
      <c r="BW161" s="85" t="s">
        <v>179</v>
      </c>
      <c r="BX161" s="85" t="s">
        <v>281</v>
      </c>
      <c r="BY161" s="85" t="s">
        <v>179</v>
      </c>
      <c r="BZ161" s="85" t="s">
        <v>281</v>
      </c>
      <c r="CA161" s="85" t="s">
        <v>179</v>
      </c>
      <c r="CB161" s="85" t="s">
        <v>281</v>
      </c>
      <c r="CC161" s="85" t="s">
        <v>179</v>
      </c>
      <c r="CD161" s="85" t="s">
        <v>281</v>
      </c>
      <c r="CE161" s="85" t="s">
        <v>179</v>
      </c>
      <c r="CF161" s="85" t="s">
        <v>281</v>
      </c>
      <c r="CG161" s="85" t="s">
        <v>181</v>
      </c>
      <c r="CH161" s="85" t="s">
        <v>281</v>
      </c>
      <c r="CI161" s="85" t="s">
        <v>181</v>
      </c>
      <c r="CJ161" s="85" t="s">
        <v>281</v>
      </c>
      <c r="CK161" s="85" t="s">
        <v>179</v>
      </c>
      <c r="CL161" s="85" t="s">
        <v>2165</v>
      </c>
      <c r="CM161" s="85" t="s">
        <v>179</v>
      </c>
      <c r="CN161" s="85" t="s">
        <v>281</v>
      </c>
      <c r="CO161" s="85" t="s">
        <v>179</v>
      </c>
      <c r="CP161" s="85" t="s">
        <v>2166</v>
      </c>
      <c r="CQ161" s="85" t="s">
        <v>179</v>
      </c>
      <c r="CR161" s="85" t="s">
        <v>2167</v>
      </c>
      <c r="CS161" s="85" t="s">
        <v>179</v>
      </c>
      <c r="CT161" s="85"/>
      <c r="CU161" s="85" t="s">
        <v>179</v>
      </c>
      <c r="CV161" s="85" t="s">
        <v>281</v>
      </c>
      <c r="CW161" s="85" t="s">
        <v>179</v>
      </c>
      <c r="CX161" s="85" t="s">
        <v>281</v>
      </c>
      <c r="CY161" s="85" t="s">
        <v>179</v>
      </c>
      <c r="CZ161" s="85" t="s">
        <v>283</v>
      </c>
      <c r="DA161" s="85" t="s">
        <v>179</v>
      </c>
      <c r="DB161" s="85" t="s">
        <v>284</v>
      </c>
      <c r="DC161" s="85" t="s">
        <v>179</v>
      </c>
      <c r="DD161" s="85" t="s">
        <v>281</v>
      </c>
      <c r="DE161" s="85" t="s">
        <v>179</v>
      </c>
      <c r="DF161" s="85" t="s">
        <v>2168</v>
      </c>
      <c r="DG161" s="85" t="s">
        <v>179</v>
      </c>
      <c r="DH161" s="85" t="s">
        <v>285</v>
      </c>
      <c r="DI161" s="85" t="s">
        <v>179</v>
      </c>
      <c r="DJ161" s="85" t="s">
        <v>286</v>
      </c>
      <c r="DK161" s="85" t="s">
        <v>179</v>
      </c>
      <c r="DL161" s="85" t="s">
        <v>281</v>
      </c>
      <c r="DM161" s="85" t="s">
        <v>179</v>
      </c>
      <c r="DN161" s="85" t="s">
        <v>281</v>
      </c>
      <c r="DO161" s="85" t="s">
        <v>179</v>
      </c>
      <c r="DP161" s="85" t="s">
        <v>281</v>
      </c>
      <c r="DQ161" s="85" t="s">
        <v>179</v>
      </c>
      <c r="DR161" s="85" t="s">
        <v>2169</v>
      </c>
      <c r="DS161" s="85" t="s">
        <v>179</v>
      </c>
      <c r="DT161" s="85" t="s">
        <v>2170</v>
      </c>
      <c r="DU161" s="85" t="s">
        <v>179</v>
      </c>
      <c r="DV161" s="85" t="s">
        <v>2171</v>
      </c>
      <c r="DW161" s="85" t="s">
        <v>179</v>
      </c>
      <c r="DX161" s="85" t="s">
        <v>281</v>
      </c>
      <c r="DY161" s="85" t="s">
        <v>179</v>
      </c>
      <c r="DZ161" s="85" t="s">
        <v>281</v>
      </c>
      <c r="EA161" s="85" t="s">
        <v>179</v>
      </c>
      <c r="EB161" s="85" t="s">
        <v>2172</v>
      </c>
      <c r="EC161" s="85" t="s">
        <v>179</v>
      </c>
      <c r="ED161" s="85" t="s">
        <v>2173</v>
      </c>
      <c r="EE161" s="85" t="s">
        <v>179</v>
      </c>
      <c r="EF161" s="85" t="s">
        <v>2174</v>
      </c>
      <c r="EG161" s="85" t="s">
        <v>179</v>
      </c>
      <c r="EH161" s="85" t="s">
        <v>2175</v>
      </c>
      <c r="EI161" s="85" t="s">
        <v>179</v>
      </c>
      <c r="EJ161" s="85" t="s">
        <v>281</v>
      </c>
      <c r="EK161" s="85" t="s">
        <v>179</v>
      </c>
      <c r="EL161" s="85" t="s">
        <v>2176</v>
      </c>
      <c r="EM161" s="85" t="s">
        <v>179</v>
      </c>
      <c r="EN161" s="85" t="s">
        <v>2177</v>
      </c>
      <c r="EO161" s="85" t="s">
        <v>179</v>
      </c>
      <c r="EP161" s="85" t="s">
        <v>2178</v>
      </c>
      <c r="EQ161" s="85" t="s">
        <v>179</v>
      </c>
      <c r="ER161" s="85" t="s">
        <v>2179</v>
      </c>
      <c r="ES161" s="85" t="s">
        <v>179</v>
      </c>
      <c r="ET161" s="85" t="s">
        <v>2180</v>
      </c>
      <c r="EU161" s="85" t="s">
        <v>179</v>
      </c>
      <c r="EV161" s="85" t="s">
        <v>281</v>
      </c>
      <c r="EW161" s="85" t="s">
        <v>179</v>
      </c>
      <c r="EX161" s="85" t="s">
        <v>281</v>
      </c>
      <c r="EY161" s="85" t="s">
        <v>179</v>
      </c>
      <c r="EZ161" s="85" t="s">
        <v>2181</v>
      </c>
      <c r="FA161" s="85" t="s">
        <v>181</v>
      </c>
      <c r="FB161" s="85" t="s">
        <v>281</v>
      </c>
      <c r="FC161" s="85" t="s">
        <v>181</v>
      </c>
      <c r="FD161" s="85" t="s">
        <v>182</v>
      </c>
      <c r="FE161" t="b">
        <v>0</v>
      </c>
    </row>
    <row r="162" spans="1:161" x14ac:dyDescent="0.25">
      <c r="A162" t="s">
        <v>6486</v>
      </c>
      <c r="B162" t="s">
        <v>6253</v>
      </c>
      <c r="C162" s="90" t="s">
        <v>6371</v>
      </c>
      <c r="D162" s="91" t="s">
        <v>355</v>
      </c>
      <c r="G162" s="85" t="s">
        <v>177</v>
      </c>
      <c r="I162" t="s">
        <v>213</v>
      </c>
      <c r="J162" s="85"/>
      <c r="K162" s="85" t="s">
        <v>6036</v>
      </c>
      <c r="L162" s="85"/>
      <c r="M162" s="85" t="s">
        <v>6528</v>
      </c>
      <c r="N162" s="85" t="s">
        <v>6035</v>
      </c>
      <c r="O162" s="85" t="s">
        <v>6038</v>
      </c>
      <c r="P162" s="85"/>
      <c r="Q162" s="85"/>
      <c r="R162" s="85"/>
      <c r="S162" s="85"/>
      <c r="T162" s="85"/>
      <c r="U162" s="97" t="s">
        <v>6568</v>
      </c>
      <c r="V162" s="85"/>
      <c r="W162" s="85"/>
      <c r="X162" s="85"/>
      <c r="Z162" s="85"/>
      <c r="AA162" s="85"/>
      <c r="AB162" s="85"/>
      <c r="AC162" s="85"/>
      <c r="AD162" s="85"/>
      <c r="AE162" t="s">
        <v>1497</v>
      </c>
      <c r="AG162" t="s">
        <v>1497</v>
      </c>
      <c r="AI162" t="s">
        <v>1497</v>
      </c>
      <c r="AK162" t="s">
        <v>1497</v>
      </c>
      <c r="AM162" t="s">
        <v>1497</v>
      </c>
      <c r="AN162" s="85"/>
      <c r="AO162" s="85"/>
      <c r="AP162" s="85"/>
      <c r="AQ162" s="85"/>
      <c r="AR162" s="85"/>
      <c r="AS162" s="85"/>
      <c r="AT162" s="85"/>
      <c r="AU162" s="85"/>
      <c r="AV162" s="85"/>
      <c r="AW162" s="85"/>
      <c r="AX162" s="85"/>
      <c r="AY162" s="85"/>
      <c r="AZ162" s="85"/>
      <c r="BA162" s="85"/>
      <c r="BB162" s="85"/>
      <c r="BC162" t="s">
        <v>182</v>
      </c>
      <c r="BD162" s="85"/>
      <c r="BE162" s="85"/>
      <c r="BF162" s="85"/>
      <c r="BG162" s="85"/>
      <c r="BH162" s="85"/>
      <c r="BI162" t="s">
        <v>182</v>
      </c>
      <c r="BJ162" s="85"/>
      <c r="BK162" s="85"/>
      <c r="BL162" s="85"/>
      <c r="BM162" s="85"/>
      <c r="BN162" s="85"/>
      <c r="BO162" s="85"/>
      <c r="BP162" s="85"/>
      <c r="BQ162" s="85"/>
      <c r="BR162" s="85"/>
      <c r="BS162" s="85"/>
      <c r="BT162" s="85"/>
      <c r="BU162" s="85"/>
      <c r="BV162" s="85"/>
      <c r="BW162" s="85"/>
      <c r="BX162" s="85"/>
      <c r="BY162" s="85"/>
      <c r="BZ162" s="85"/>
      <c r="CA162" s="85"/>
      <c r="CB162" s="85"/>
      <c r="CC162" s="85"/>
      <c r="CD162" s="85"/>
      <c r="CE162" s="85"/>
      <c r="CF162" s="85"/>
      <c r="CG162" s="85"/>
      <c r="CH162" s="85"/>
      <c r="CI162" s="85"/>
      <c r="CJ162" s="85"/>
      <c r="CK162" t="s">
        <v>203</v>
      </c>
      <c r="CL162" s="85"/>
      <c r="CM162" s="85"/>
      <c r="CN162" s="85"/>
      <c r="CO162" s="85"/>
      <c r="CP162" s="85"/>
      <c r="CQ162" s="85"/>
      <c r="CR162" s="85"/>
      <c r="CS162" s="85"/>
      <c r="CT162" s="85"/>
      <c r="CU162" s="85"/>
      <c r="CV162" s="85"/>
      <c r="CW162" s="85"/>
      <c r="CX162" s="85"/>
      <c r="CY162" t="s">
        <v>182</v>
      </c>
      <c r="CZ162" s="85"/>
      <c r="DA162" s="85"/>
      <c r="DB162" s="85"/>
      <c r="DC162" s="85"/>
      <c r="DD162" s="85"/>
      <c r="DE162" s="85"/>
      <c r="DF162" s="85"/>
      <c r="DG162" s="85"/>
      <c r="DH162" s="85"/>
      <c r="DI162" t="s">
        <v>182</v>
      </c>
      <c r="DJ162" s="85"/>
      <c r="DK162" s="85"/>
      <c r="DL162" s="85"/>
      <c r="DM162" s="85"/>
      <c r="DN162" s="85"/>
      <c r="DO162" s="85"/>
      <c r="DP162" s="85"/>
      <c r="DQ162" t="s">
        <v>6087</v>
      </c>
      <c r="DR162" s="85"/>
      <c r="DS162" s="85"/>
      <c r="DT162" s="85"/>
      <c r="DU162" s="85"/>
      <c r="DV162" s="85"/>
      <c r="DW162" s="85"/>
      <c r="DX162" s="85"/>
      <c r="DY162" s="85"/>
      <c r="DZ162" s="85"/>
      <c r="EA162" s="85"/>
      <c r="EB162" s="85"/>
      <c r="EC162" t="s">
        <v>6087</v>
      </c>
      <c r="ED162" s="85"/>
      <c r="EE162" s="85"/>
      <c r="EF162" s="85"/>
      <c r="EG162" s="85"/>
      <c r="EH162" s="85"/>
      <c r="EI162" s="85"/>
      <c r="EJ162" s="85"/>
      <c r="EK162" s="85"/>
      <c r="EL162" s="85"/>
      <c r="EM162" t="s">
        <v>6087</v>
      </c>
      <c r="EN162" s="85"/>
      <c r="EO162" s="85"/>
      <c r="EP162" s="85"/>
      <c r="EQ162" s="85"/>
      <c r="ER162" s="85"/>
      <c r="ES162" t="s">
        <v>6087</v>
      </c>
      <c r="ET162" s="85"/>
      <c r="EU162" s="85"/>
      <c r="EV162" s="85"/>
      <c r="EW162" s="85"/>
      <c r="EX162" s="85"/>
      <c r="EY162" t="s">
        <v>182</v>
      </c>
      <c r="EZ162" s="85"/>
      <c r="FA162" t="s">
        <v>182</v>
      </c>
      <c r="FB162" s="85"/>
      <c r="FC162" s="85" t="s">
        <v>182</v>
      </c>
      <c r="FD162" s="85"/>
      <c r="FE162" t="b">
        <v>0</v>
      </c>
    </row>
    <row r="163" spans="1:161" x14ac:dyDescent="0.25">
      <c r="B163" t="s">
        <v>6087</v>
      </c>
      <c r="C163" s="90" t="s">
        <v>6367</v>
      </c>
      <c r="D163" s="91" t="s">
        <v>206</v>
      </c>
      <c r="G163" s="85" t="s">
        <v>6126</v>
      </c>
      <c r="I163" s="85" t="s">
        <v>213</v>
      </c>
      <c r="J163" s="85"/>
      <c r="K163" s="85" t="s">
        <v>6368</v>
      </c>
      <c r="L163" s="85"/>
      <c r="M163" s="85" t="s">
        <v>6369</v>
      </c>
      <c r="N163" s="85"/>
      <c r="O163" s="85" t="s">
        <v>6370</v>
      </c>
      <c r="P163" s="85" t="s">
        <v>213</v>
      </c>
      <c r="Q163" s="85"/>
      <c r="R163" s="85"/>
      <c r="S163" s="85"/>
      <c r="T163" s="85"/>
      <c r="V163" s="85"/>
      <c r="W163" s="85"/>
      <c r="X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c r="AZ163" s="85"/>
      <c r="BA163" s="85"/>
      <c r="BB163" s="85"/>
      <c r="BC163" s="85"/>
      <c r="BD163" s="85"/>
      <c r="BE163" s="85"/>
      <c r="BF163" s="85"/>
      <c r="BG163" s="85"/>
      <c r="BH163" s="85"/>
      <c r="BI163" s="85"/>
      <c r="BJ163" s="85"/>
      <c r="BK163" s="85"/>
      <c r="BL163" s="85"/>
      <c r="BM163" s="85"/>
      <c r="BN163" s="85"/>
      <c r="BO163" s="85"/>
      <c r="BP163" s="85"/>
      <c r="BQ163" s="85"/>
      <c r="BR163" s="85"/>
      <c r="BS163" s="85"/>
      <c r="BT163" s="85"/>
      <c r="BU163" s="85"/>
      <c r="BV163" s="85"/>
      <c r="BW163" s="85"/>
      <c r="BX163" s="85"/>
      <c r="BY163" s="85"/>
      <c r="BZ163" s="85"/>
      <c r="CA163" s="85"/>
      <c r="CB163" s="85"/>
      <c r="CC163" s="85"/>
      <c r="CD163" s="85"/>
      <c r="CE163" s="85"/>
      <c r="CF163" s="85"/>
      <c r="CG163" s="85"/>
      <c r="CH163" s="85"/>
      <c r="CI163" s="85"/>
      <c r="CJ163" s="85"/>
      <c r="CK163" s="85"/>
      <c r="CL163" s="85"/>
      <c r="CM163" s="85"/>
      <c r="CN163" s="85"/>
      <c r="CO163" s="85"/>
      <c r="CP163" s="85"/>
      <c r="CQ163" s="85"/>
      <c r="CR163" s="85"/>
      <c r="CS163" s="85"/>
      <c r="CT163" s="85"/>
      <c r="CU163" s="85"/>
      <c r="CV163" s="85"/>
      <c r="CW163" s="85"/>
      <c r="CX163" s="85"/>
      <c r="CY163" s="85"/>
      <c r="CZ163" s="85"/>
      <c r="DA163" s="85"/>
      <c r="DB163" s="85"/>
      <c r="DC163" s="85"/>
      <c r="DD163" s="85"/>
      <c r="DE163" s="85"/>
      <c r="DF163" s="85"/>
      <c r="DG163" s="85"/>
      <c r="DH163" s="85"/>
      <c r="DI163" s="85"/>
      <c r="DJ163" s="85"/>
      <c r="DK163" s="85"/>
      <c r="DL163" s="85"/>
      <c r="DM163" s="85"/>
      <c r="DN163" s="85"/>
      <c r="DO163" s="85"/>
      <c r="DP163" s="85"/>
      <c r="DQ163" s="85"/>
      <c r="DR163" s="85"/>
      <c r="DS163" s="85"/>
      <c r="DT163" s="85"/>
      <c r="DU163" s="85"/>
      <c r="DV163" s="85"/>
      <c r="DW163" s="85"/>
      <c r="DX163" s="85"/>
      <c r="DY163" s="85"/>
      <c r="DZ163" s="85"/>
      <c r="EA163" s="85"/>
      <c r="EB163" s="85"/>
      <c r="EC163" s="85"/>
      <c r="ED163" s="85"/>
      <c r="EE163" s="85"/>
      <c r="EF163" s="85"/>
      <c r="EG163" s="85"/>
      <c r="EH163" s="85"/>
      <c r="EI163" s="85"/>
      <c r="EJ163" s="85"/>
      <c r="EK163" s="85"/>
      <c r="EL163" s="85"/>
      <c r="EM163" s="85"/>
      <c r="EN163" s="85"/>
      <c r="EO163" s="85"/>
      <c r="EP163" s="85"/>
      <c r="EQ163" s="85"/>
      <c r="ER163" s="85"/>
      <c r="ES163" s="85"/>
      <c r="ET163" s="85"/>
      <c r="EU163" s="85"/>
      <c r="EV163" s="85"/>
      <c r="EW163" s="85"/>
      <c r="EX163" s="85"/>
      <c r="EY163" s="85"/>
      <c r="EZ163" s="85"/>
      <c r="FA163" s="85"/>
      <c r="FB163" s="85"/>
      <c r="FC163" s="85"/>
      <c r="FD163" s="85"/>
    </row>
    <row r="164" spans="1:161" x14ac:dyDescent="0.25">
      <c r="A164" t="s">
        <v>6486</v>
      </c>
      <c r="B164" t="s">
        <v>6637</v>
      </c>
      <c r="C164" s="90" t="s">
        <v>2182</v>
      </c>
      <c r="D164" s="91" t="s">
        <v>200</v>
      </c>
      <c r="G164" s="85" t="s">
        <v>177</v>
      </c>
      <c r="I164" t="s">
        <v>213</v>
      </c>
      <c r="J164" s="85"/>
      <c r="K164" s="85" t="s">
        <v>6634</v>
      </c>
      <c r="L164" s="85"/>
      <c r="M164" s="85" t="s">
        <v>6529</v>
      </c>
      <c r="N164" s="85" t="s">
        <v>6635</v>
      </c>
      <c r="O164" s="85" t="s">
        <v>6636</v>
      </c>
      <c r="P164" s="85"/>
      <c r="Q164" s="85"/>
      <c r="R164" s="85"/>
      <c r="S164" s="85"/>
      <c r="T164" s="85"/>
      <c r="U164" s="97" t="s">
        <v>6565</v>
      </c>
      <c r="V164" s="85"/>
      <c r="W164" s="85"/>
      <c r="X164" s="85"/>
      <c r="Z164" s="85"/>
      <c r="AA164" s="85"/>
      <c r="AB164" s="85"/>
      <c r="AC164" s="85"/>
      <c r="AD164" s="85"/>
      <c r="AE164" t="s">
        <v>1497</v>
      </c>
      <c r="AG164" t="s">
        <v>1497</v>
      </c>
      <c r="AI164" t="s">
        <v>1497</v>
      </c>
      <c r="AK164" t="s">
        <v>1497</v>
      </c>
      <c r="AM164" t="s">
        <v>1497</v>
      </c>
      <c r="AN164" s="85"/>
      <c r="AO164" s="85"/>
      <c r="AP164" s="85"/>
      <c r="AQ164" s="85"/>
      <c r="AR164" s="85"/>
      <c r="AS164" s="85"/>
      <c r="AT164" s="85"/>
      <c r="AU164" s="85"/>
      <c r="AV164" s="85"/>
      <c r="AW164" s="85"/>
      <c r="AX164" s="85"/>
      <c r="AY164" s="85"/>
      <c r="AZ164" s="85"/>
      <c r="BA164" s="85"/>
      <c r="BB164" s="85"/>
      <c r="BC164" t="s">
        <v>203</v>
      </c>
      <c r="BD164" s="85"/>
      <c r="BE164" s="85"/>
      <c r="BF164" s="85"/>
      <c r="BG164" s="85"/>
      <c r="BH164" s="85"/>
      <c r="BI164" t="s">
        <v>182</v>
      </c>
      <c r="BJ164" s="85"/>
      <c r="BK164" s="85"/>
      <c r="BL164" s="85"/>
      <c r="BM164" s="85"/>
      <c r="BN164" s="85"/>
      <c r="BO164" s="85"/>
      <c r="BP164" s="85"/>
      <c r="BQ164" s="85"/>
      <c r="BR164" s="85"/>
      <c r="BS164" s="85"/>
      <c r="BT164" s="85"/>
      <c r="BU164" s="85"/>
      <c r="BV164" s="85"/>
      <c r="BW164" s="85"/>
      <c r="BX164" s="85"/>
      <c r="BY164" s="85"/>
      <c r="BZ164" s="85"/>
      <c r="CA164" s="85"/>
      <c r="CB164" s="85"/>
      <c r="CC164" s="85"/>
      <c r="CD164" s="85"/>
      <c r="CE164" s="85"/>
      <c r="CF164" s="85"/>
      <c r="CG164" s="85"/>
      <c r="CH164" s="85"/>
      <c r="CI164" s="85"/>
      <c r="CJ164" s="85"/>
      <c r="CK164" t="s">
        <v>203</v>
      </c>
      <c r="CL164" s="85"/>
      <c r="CM164" s="85"/>
      <c r="CN164" s="85"/>
      <c r="CO164" s="85"/>
      <c r="CP164" s="85"/>
      <c r="CQ164" s="85"/>
      <c r="CR164" s="85"/>
      <c r="CS164" s="85"/>
      <c r="CT164" s="85"/>
      <c r="CU164" s="85"/>
      <c r="CV164" s="85"/>
      <c r="CW164" s="85"/>
      <c r="CX164" s="85"/>
      <c r="CY164" t="s">
        <v>203</v>
      </c>
      <c r="CZ164" s="85"/>
      <c r="DA164" s="85"/>
      <c r="DB164" s="85"/>
      <c r="DC164" s="85"/>
      <c r="DD164" s="85"/>
      <c r="DE164" s="85"/>
      <c r="DF164" s="85"/>
      <c r="DG164" s="85"/>
      <c r="DH164" s="85"/>
      <c r="DI164" t="s">
        <v>182</v>
      </c>
      <c r="DJ164" s="85"/>
      <c r="DK164" s="85"/>
      <c r="DL164" s="85"/>
      <c r="DM164" s="85"/>
      <c r="DN164" s="85"/>
      <c r="DO164" s="85"/>
      <c r="DP164" s="85"/>
      <c r="DQ164" t="s">
        <v>182</v>
      </c>
      <c r="DR164" s="85"/>
      <c r="DS164" s="85"/>
      <c r="DT164" s="85"/>
      <c r="DU164" s="85"/>
      <c r="DV164" s="85"/>
      <c r="DW164" s="85"/>
      <c r="DX164" s="85"/>
      <c r="DY164" s="85"/>
      <c r="DZ164" s="85"/>
      <c r="EA164" s="85"/>
      <c r="EB164" s="85"/>
      <c r="EC164" t="s">
        <v>182</v>
      </c>
      <c r="ED164" s="85"/>
      <c r="EE164" s="85"/>
      <c r="EF164" s="85"/>
      <c r="EG164" s="85"/>
      <c r="EH164" s="85"/>
      <c r="EI164" s="85"/>
      <c r="EJ164" s="85"/>
      <c r="EK164" s="85"/>
      <c r="EL164" s="85"/>
      <c r="EM164" t="s">
        <v>203</v>
      </c>
      <c r="EN164" s="85"/>
      <c r="EO164" s="85"/>
      <c r="EP164" s="85"/>
      <c r="EQ164" s="85"/>
      <c r="ER164" s="85"/>
      <c r="ES164" t="s">
        <v>203</v>
      </c>
      <c r="ET164" s="85"/>
      <c r="EU164" s="85"/>
      <c r="EV164" s="85"/>
      <c r="EW164" s="85"/>
      <c r="EX164" s="85"/>
      <c r="EY164" t="s">
        <v>182</v>
      </c>
      <c r="EZ164" s="85"/>
      <c r="FA164" t="s">
        <v>182</v>
      </c>
      <c r="FB164" s="85"/>
      <c r="FC164" s="85" t="s">
        <v>182</v>
      </c>
      <c r="FD164" s="85"/>
      <c r="FE164" t="b">
        <v>0</v>
      </c>
    </row>
    <row r="165" spans="1:161" x14ac:dyDescent="0.25">
      <c r="A165">
        <v>10451</v>
      </c>
      <c r="B165" t="s">
        <v>6164</v>
      </c>
      <c r="C165" s="90" t="s">
        <v>2183</v>
      </c>
      <c r="D165" s="91" t="s">
        <v>206</v>
      </c>
      <c r="E165">
        <v>0</v>
      </c>
      <c r="F165">
        <v>95</v>
      </c>
      <c r="G165" s="85" t="s">
        <v>177</v>
      </c>
      <c r="H165">
        <v>1</v>
      </c>
      <c r="I165" s="85" t="s">
        <v>213</v>
      </c>
      <c r="J165" s="85" t="s">
        <v>2184</v>
      </c>
      <c r="K165" s="85" t="s">
        <v>2185</v>
      </c>
      <c r="L165" s="85" t="s">
        <v>2183</v>
      </c>
      <c r="M165" s="85" t="s">
        <v>2186</v>
      </c>
      <c r="N165" s="85" t="s">
        <v>2185</v>
      </c>
      <c r="O165" s="85" t="s">
        <v>2187</v>
      </c>
      <c r="P165" s="85" t="s">
        <v>213</v>
      </c>
      <c r="Q165" s="85" t="s">
        <v>206</v>
      </c>
      <c r="R165" s="85" t="s">
        <v>424</v>
      </c>
      <c r="S165" s="85"/>
      <c r="T165" s="85" t="s">
        <v>218</v>
      </c>
      <c r="U165" s="97">
        <v>3</v>
      </c>
      <c r="V165" s="85" t="s">
        <v>179</v>
      </c>
      <c r="W165" s="85" t="s">
        <v>191</v>
      </c>
      <c r="X165" s="85" t="s">
        <v>2188</v>
      </c>
      <c r="Y165">
        <v>4</v>
      </c>
      <c r="Z165" s="85" t="s">
        <v>179</v>
      </c>
      <c r="AA165" s="85" t="s">
        <v>186</v>
      </c>
      <c r="AB165" s="85" t="s">
        <v>180</v>
      </c>
      <c r="AC165" s="85" t="s">
        <v>179</v>
      </c>
      <c r="AD165" s="85" t="s">
        <v>179</v>
      </c>
      <c r="AE165" s="85" t="s">
        <v>181</v>
      </c>
      <c r="AF165" s="85"/>
      <c r="AG165" s="85" t="s">
        <v>181</v>
      </c>
      <c r="AH165" s="85"/>
      <c r="AI165" s="85" t="s">
        <v>181</v>
      </c>
      <c r="AJ165" s="85"/>
      <c r="AK165" s="85" t="s">
        <v>181</v>
      </c>
      <c r="AL165" s="85"/>
      <c r="AM165" s="85" t="s">
        <v>181</v>
      </c>
      <c r="AN165" s="85"/>
      <c r="AO165" s="85" t="s">
        <v>181</v>
      </c>
      <c r="AP165" s="85"/>
      <c r="AQ165" s="85" t="s">
        <v>179</v>
      </c>
      <c r="AR165" s="85" t="s">
        <v>2189</v>
      </c>
      <c r="AS165" s="85" t="s">
        <v>179</v>
      </c>
      <c r="AT165" s="85" t="s">
        <v>2190</v>
      </c>
      <c r="AU165" s="85" t="s">
        <v>179</v>
      </c>
      <c r="AV165" s="85" t="s">
        <v>2191</v>
      </c>
      <c r="AW165" s="85" t="s">
        <v>179</v>
      </c>
      <c r="AX165" s="85" t="s">
        <v>2192</v>
      </c>
      <c r="AY165" s="85" t="s">
        <v>179</v>
      </c>
      <c r="AZ165" s="85" t="s">
        <v>2193</v>
      </c>
      <c r="BA165" s="85" t="s">
        <v>179</v>
      </c>
      <c r="BB165" s="85" t="s">
        <v>2194</v>
      </c>
      <c r="BC165" s="85" t="s">
        <v>179</v>
      </c>
      <c r="BD165" s="85" t="s">
        <v>2195</v>
      </c>
      <c r="BE165" s="85" t="s">
        <v>179</v>
      </c>
      <c r="BF165" s="85"/>
      <c r="BG165" s="85" t="s">
        <v>179</v>
      </c>
      <c r="BH165" s="85"/>
      <c r="BI165" s="85" t="s">
        <v>179</v>
      </c>
      <c r="BJ165" s="85" t="s">
        <v>2196</v>
      </c>
      <c r="BK165" s="85" t="s">
        <v>179</v>
      </c>
      <c r="BL165" s="85" t="s">
        <v>2197</v>
      </c>
      <c r="BM165" s="85" t="s">
        <v>179</v>
      </c>
      <c r="BN165" s="85" t="s">
        <v>2198</v>
      </c>
      <c r="BO165" s="85" t="s">
        <v>179</v>
      </c>
      <c r="BP165" s="85" t="s">
        <v>2199</v>
      </c>
      <c r="BQ165" s="85" t="s">
        <v>179</v>
      </c>
      <c r="BR165" s="85" t="s">
        <v>2200</v>
      </c>
      <c r="BS165" s="85" t="s">
        <v>179</v>
      </c>
      <c r="BT165" s="85" t="s">
        <v>2201</v>
      </c>
      <c r="BU165" s="85" t="s">
        <v>179</v>
      </c>
      <c r="BV165" s="85" t="s">
        <v>2202</v>
      </c>
      <c r="BW165" s="85" t="s">
        <v>179</v>
      </c>
      <c r="BX165" s="85" t="s">
        <v>2203</v>
      </c>
      <c r="BY165" s="85" t="s">
        <v>179</v>
      </c>
      <c r="BZ165" s="85" t="s">
        <v>2204</v>
      </c>
      <c r="CA165" s="85" t="s">
        <v>179</v>
      </c>
      <c r="CB165" s="85" t="s">
        <v>2205</v>
      </c>
      <c r="CC165" s="85" t="s">
        <v>179</v>
      </c>
      <c r="CD165" s="85" t="s">
        <v>2206</v>
      </c>
      <c r="CE165" s="85" t="s">
        <v>179</v>
      </c>
      <c r="CF165" s="85" t="s">
        <v>2207</v>
      </c>
      <c r="CG165" s="85" t="s">
        <v>181</v>
      </c>
      <c r="CH165" s="85"/>
      <c r="CI165" s="85" t="s">
        <v>181</v>
      </c>
      <c r="CJ165" s="85"/>
      <c r="CK165" s="85" t="s">
        <v>179</v>
      </c>
      <c r="CL165" s="85" t="s">
        <v>2208</v>
      </c>
      <c r="CM165" s="85" t="s">
        <v>179</v>
      </c>
      <c r="CN165" s="85"/>
      <c r="CO165" s="85" t="s">
        <v>179</v>
      </c>
      <c r="CP165" s="85"/>
      <c r="CQ165" s="85" t="s">
        <v>179</v>
      </c>
      <c r="CR165" s="85"/>
      <c r="CS165" s="85" t="s">
        <v>179</v>
      </c>
      <c r="CT165" s="85"/>
      <c r="CU165" s="85" t="s">
        <v>179</v>
      </c>
      <c r="CV165" s="85" t="s">
        <v>2209</v>
      </c>
      <c r="CW165" s="85" t="s">
        <v>179</v>
      </c>
      <c r="CX165" s="85" t="s">
        <v>2210</v>
      </c>
      <c r="CY165" s="85" t="s">
        <v>179</v>
      </c>
      <c r="CZ165" s="85" t="s">
        <v>2211</v>
      </c>
      <c r="DA165" s="85" t="s">
        <v>179</v>
      </c>
      <c r="DB165" s="85" t="s">
        <v>2212</v>
      </c>
      <c r="DC165" s="85" t="s">
        <v>179</v>
      </c>
      <c r="DD165" s="85"/>
      <c r="DE165" s="85" t="s">
        <v>179</v>
      </c>
      <c r="DF165" s="85"/>
      <c r="DG165" s="85" t="s">
        <v>179</v>
      </c>
      <c r="DH165" s="85" t="s">
        <v>2213</v>
      </c>
      <c r="DI165" s="85" t="s">
        <v>179</v>
      </c>
      <c r="DJ165" s="85" t="s">
        <v>2214</v>
      </c>
      <c r="DK165" s="85" t="s">
        <v>179</v>
      </c>
      <c r="DL165" s="85" t="s">
        <v>2215</v>
      </c>
      <c r="DM165" s="85" t="s">
        <v>179</v>
      </c>
      <c r="DN165" s="85"/>
      <c r="DO165" s="85" t="s">
        <v>179</v>
      </c>
      <c r="DP165" s="85"/>
      <c r="DQ165" s="85" t="s">
        <v>179</v>
      </c>
      <c r="DR165" s="85" t="s">
        <v>2216</v>
      </c>
      <c r="DS165" s="85" t="s">
        <v>181</v>
      </c>
      <c r="DT165" s="85" t="s">
        <v>2217</v>
      </c>
      <c r="DU165" s="85" t="s">
        <v>179</v>
      </c>
      <c r="DV165" s="85"/>
      <c r="DW165" s="85" t="s">
        <v>179</v>
      </c>
      <c r="DX165" s="85"/>
      <c r="DY165" s="85" t="s">
        <v>181</v>
      </c>
      <c r="DZ165" s="85"/>
      <c r="EA165" s="85" t="s">
        <v>179</v>
      </c>
      <c r="EB165" s="85"/>
      <c r="EC165" s="85" t="s">
        <v>203</v>
      </c>
      <c r="ED165" s="85" t="s">
        <v>2218</v>
      </c>
      <c r="EE165" s="85" t="s">
        <v>179</v>
      </c>
      <c r="EF165" s="85"/>
      <c r="EG165" s="85" t="s">
        <v>179</v>
      </c>
      <c r="EH165" s="85"/>
      <c r="EI165" s="85" t="s">
        <v>179</v>
      </c>
      <c r="EJ165" s="85"/>
      <c r="EK165" s="85" t="s">
        <v>179</v>
      </c>
      <c r="EL165" s="85"/>
      <c r="EM165" s="85" t="s">
        <v>179</v>
      </c>
      <c r="EN165" s="85" t="s">
        <v>2219</v>
      </c>
      <c r="EO165" s="85" t="s">
        <v>179</v>
      </c>
      <c r="EP165" s="85" t="s">
        <v>2220</v>
      </c>
      <c r="EQ165" s="85" t="s">
        <v>179</v>
      </c>
      <c r="ER165" s="85"/>
      <c r="ES165" s="85" t="s">
        <v>203</v>
      </c>
      <c r="ET165" s="85" t="s">
        <v>2221</v>
      </c>
      <c r="EU165" s="85" t="s">
        <v>179</v>
      </c>
      <c r="EV165" s="85"/>
      <c r="EW165" s="85" t="s">
        <v>179</v>
      </c>
      <c r="EX165" s="85"/>
      <c r="EY165" s="85" t="s">
        <v>179</v>
      </c>
      <c r="EZ165" s="85" t="s">
        <v>2222</v>
      </c>
      <c r="FA165" s="85" t="s">
        <v>181</v>
      </c>
      <c r="FB165" s="85"/>
      <c r="FC165" s="85" t="s">
        <v>179</v>
      </c>
      <c r="FD165" s="85" t="s">
        <v>182</v>
      </c>
      <c r="FE165" t="b">
        <v>0</v>
      </c>
    </row>
    <row r="166" spans="1:161" x14ac:dyDescent="0.25">
      <c r="B166" t="s">
        <v>6087</v>
      </c>
      <c r="C166" s="90" t="s">
        <v>6365</v>
      </c>
      <c r="D166" s="91" t="s">
        <v>206</v>
      </c>
      <c r="G166" s="85" t="s">
        <v>6126</v>
      </c>
      <c r="I166" s="85" t="s">
        <v>213</v>
      </c>
      <c r="J166" s="85"/>
      <c r="K166" s="85" t="s">
        <v>6366</v>
      </c>
      <c r="L166" s="85"/>
      <c r="M166" s="85" t="s">
        <v>6339</v>
      </c>
      <c r="N166" s="85"/>
      <c r="O166" s="85" t="s">
        <v>6340</v>
      </c>
      <c r="P166" s="85" t="s">
        <v>213</v>
      </c>
      <c r="Q166" s="85"/>
      <c r="R166" s="85"/>
      <c r="S166" s="85"/>
      <c r="T166" s="85"/>
      <c r="V166" s="85"/>
      <c r="W166" s="85"/>
      <c r="X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85"/>
      <c r="BA166" s="85"/>
      <c r="BB166" s="85"/>
      <c r="BC166" s="85"/>
      <c r="BD166" s="85"/>
      <c r="BE166" s="85"/>
      <c r="BF166" s="85"/>
      <c r="BG166" s="85"/>
      <c r="BH166" s="85"/>
      <c r="BI166" s="85"/>
      <c r="BJ166" s="85"/>
      <c r="BK166" s="85"/>
      <c r="BL166" s="85"/>
      <c r="BM166" s="85"/>
      <c r="BN166" s="85"/>
      <c r="BO166" s="85"/>
      <c r="BP166" s="85"/>
      <c r="BQ166" s="85"/>
      <c r="BR166" s="85"/>
      <c r="BS166" s="85"/>
      <c r="BT166" s="85"/>
      <c r="BU166" s="85"/>
      <c r="BV166" s="85"/>
      <c r="BW166" s="85"/>
      <c r="BX166" s="85"/>
      <c r="BY166" s="85"/>
      <c r="BZ166" s="85"/>
      <c r="CA166" s="85"/>
      <c r="CB166" s="85"/>
      <c r="CC166" s="85"/>
      <c r="CD166" s="85"/>
      <c r="CE166" s="85"/>
      <c r="CF166" s="85"/>
      <c r="CG166" s="85"/>
      <c r="CH166" s="85"/>
      <c r="CI166" s="85"/>
      <c r="CJ166" s="85"/>
      <c r="CK166" s="85"/>
      <c r="CL166" s="85"/>
      <c r="CM166" s="85"/>
      <c r="CN166" s="85"/>
      <c r="CO166" s="85"/>
      <c r="CP166" s="85"/>
      <c r="CQ166" s="85"/>
      <c r="CR166" s="85"/>
      <c r="CS166" s="85"/>
      <c r="CT166" s="85"/>
      <c r="CU166" s="85"/>
      <c r="CV166" s="85"/>
      <c r="CW166" s="85"/>
      <c r="CX166" s="85"/>
      <c r="CY166" s="85"/>
      <c r="CZ166" s="85"/>
      <c r="DA166" s="85"/>
      <c r="DB166" s="85"/>
      <c r="DC166" s="85"/>
      <c r="DD166" s="85"/>
      <c r="DE166" s="85"/>
      <c r="DF166" s="85"/>
      <c r="DG166" s="85"/>
      <c r="DH166" s="85"/>
      <c r="DI166" s="85"/>
      <c r="DJ166" s="85"/>
      <c r="DK166" s="85"/>
      <c r="DL166" s="85"/>
      <c r="DM166" s="85"/>
      <c r="DN166" s="85"/>
      <c r="DO166" s="85"/>
      <c r="DP166" s="85"/>
      <c r="DQ166" s="85"/>
      <c r="DR166" s="85"/>
      <c r="DS166" s="85"/>
      <c r="DT166" s="85"/>
      <c r="DU166" s="85"/>
      <c r="DV166" s="85"/>
      <c r="DW166" s="85"/>
      <c r="DX166" s="85"/>
      <c r="DY166" s="85"/>
      <c r="DZ166" s="85"/>
      <c r="EA166" s="85"/>
      <c r="EB166" s="85"/>
      <c r="EC166" s="85"/>
      <c r="ED166" s="85"/>
      <c r="EE166" s="85"/>
      <c r="EF166" s="85"/>
      <c r="EG166" s="85"/>
      <c r="EH166" s="85"/>
      <c r="EI166" s="85"/>
      <c r="EJ166" s="85"/>
      <c r="EK166" s="85"/>
      <c r="EL166" s="85"/>
      <c r="EM166" s="85"/>
      <c r="EN166" s="85"/>
      <c r="EO166" s="85"/>
      <c r="EP166" s="85"/>
      <c r="EQ166" s="85"/>
      <c r="ER166" s="85"/>
      <c r="ES166" s="85"/>
      <c r="ET166" s="85"/>
      <c r="EU166" s="85"/>
      <c r="EV166" s="85"/>
      <c r="EW166" s="85"/>
      <c r="EX166" s="85"/>
      <c r="EY166" s="85"/>
      <c r="EZ166" s="85"/>
      <c r="FA166" s="85"/>
      <c r="FB166" s="85"/>
      <c r="FC166" s="85"/>
      <c r="FD166" s="85"/>
    </row>
    <row r="167" spans="1:161" x14ac:dyDescent="0.25">
      <c r="A167">
        <v>2047</v>
      </c>
      <c r="B167" t="s">
        <v>6165</v>
      </c>
      <c r="C167" s="90" t="s">
        <v>2223</v>
      </c>
      <c r="D167" s="91" t="s">
        <v>175</v>
      </c>
      <c r="E167">
        <v>0</v>
      </c>
      <c r="F167">
        <v>90</v>
      </c>
      <c r="G167" s="85" t="s">
        <v>187</v>
      </c>
      <c r="H167">
        <v>1</v>
      </c>
      <c r="I167" s="85" t="s">
        <v>213</v>
      </c>
      <c r="J167" s="85" t="s">
        <v>2224</v>
      </c>
      <c r="K167" s="85" t="s">
        <v>2225</v>
      </c>
      <c r="L167" s="85" t="s">
        <v>2223</v>
      </c>
      <c r="M167" s="85" t="s">
        <v>2226</v>
      </c>
      <c r="N167" s="85" t="s">
        <v>2224</v>
      </c>
      <c r="O167" s="85" t="s">
        <v>2227</v>
      </c>
      <c r="P167" s="85" t="s">
        <v>213</v>
      </c>
      <c r="Q167" s="85" t="s">
        <v>272</v>
      </c>
      <c r="R167" s="85" t="s">
        <v>311</v>
      </c>
      <c r="S167" s="85"/>
      <c r="T167" s="85" t="s">
        <v>797</v>
      </c>
      <c r="U167" s="97">
        <v>12</v>
      </c>
      <c r="V167" s="85" t="s">
        <v>179</v>
      </c>
      <c r="W167" s="85" t="s">
        <v>191</v>
      </c>
      <c r="X167" s="85" t="s">
        <v>2228</v>
      </c>
      <c r="Y167">
        <v>12</v>
      </c>
      <c r="Z167" s="85" t="s">
        <v>179</v>
      </c>
      <c r="AA167" s="85" t="s">
        <v>1</v>
      </c>
      <c r="AB167" s="85" t="s">
        <v>179</v>
      </c>
      <c r="AC167" s="85" t="s">
        <v>179</v>
      </c>
      <c r="AD167" s="85" t="s">
        <v>179</v>
      </c>
      <c r="AE167" s="85" t="s">
        <v>181</v>
      </c>
      <c r="AF167" s="85" t="s">
        <v>251</v>
      </c>
      <c r="AG167" s="85" t="s">
        <v>181</v>
      </c>
      <c r="AH167" s="85" t="s">
        <v>251</v>
      </c>
      <c r="AI167" s="85" t="s">
        <v>181</v>
      </c>
      <c r="AJ167" s="85" t="s">
        <v>251</v>
      </c>
      <c r="AK167" s="85" t="s">
        <v>181</v>
      </c>
      <c r="AL167" s="85" t="s">
        <v>260</v>
      </c>
      <c r="AM167" s="85" t="s">
        <v>181</v>
      </c>
      <c r="AN167" s="85" t="s">
        <v>260</v>
      </c>
      <c r="AO167" s="85" t="s">
        <v>181</v>
      </c>
      <c r="AP167" s="85" t="s">
        <v>260</v>
      </c>
      <c r="AQ167" s="85" t="s">
        <v>179</v>
      </c>
      <c r="AR167" s="85" t="s">
        <v>2229</v>
      </c>
      <c r="AS167" s="85" t="s">
        <v>179</v>
      </c>
      <c r="AT167" s="85" t="s">
        <v>2230</v>
      </c>
      <c r="AU167" s="85" t="s">
        <v>179</v>
      </c>
      <c r="AV167" s="85" t="s">
        <v>2231</v>
      </c>
      <c r="AW167" s="85" t="s">
        <v>179</v>
      </c>
      <c r="AX167" s="85" t="s">
        <v>2232</v>
      </c>
      <c r="AY167" s="85" t="s">
        <v>179</v>
      </c>
      <c r="AZ167" s="85" t="s">
        <v>2233</v>
      </c>
      <c r="BA167" s="85" t="s">
        <v>179</v>
      </c>
      <c r="BB167" s="85"/>
      <c r="BC167" s="85" t="s">
        <v>179</v>
      </c>
      <c r="BD167" s="85" t="s">
        <v>2234</v>
      </c>
      <c r="BE167" s="85" t="s">
        <v>179</v>
      </c>
      <c r="BF167" s="85" t="s">
        <v>260</v>
      </c>
      <c r="BG167" s="85" t="s">
        <v>179</v>
      </c>
      <c r="BH167" s="85"/>
      <c r="BI167" s="85" t="s">
        <v>179</v>
      </c>
      <c r="BJ167" s="85" t="s">
        <v>2235</v>
      </c>
      <c r="BK167" s="85" t="s">
        <v>179</v>
      </c>
      <c r="BL167" s="85" t="s">
        <v>260</v>
      </c>
      <c r="BM167" s="85" t="s">
        <v>179</v>
      </c>
      <c r="BN167" s="85" t="s">
        <v>260</v>
      </c>
      <c r="BO167" s="85" t="s">
        <v>179</v>
      </c>
      <c r="BP167" s="85" t="s">
        <v>260</v>
      </c>
      <c r="BQ167" s="85" t="s">
        <v>179</v>
      </c>
      <c r="BR167" s="85" t="s">
        <v>260</v>
      </c>
      <c r="BS167" s="85" t="s">
        <v>179</v>
      </c>
      <c r="BT167" s="85" t="s">
        <v>260</v>
      </c>
      <c r="BU167" s="85" t="s">
        <v>179</v>
      </c>
      <c r="BV167" s="85" t="s">
        <v>260</v>
      </c>
      <c r="BW167" s="85" t="s">
        <v>179</v>
      </c>
      <c r="BX167" s="85" t="s">
        <v>260</v>
      </c>
      <c r="BY167" s="85" t="s">
        <v>179</v>
      </c>
      <c r="BZ167" s="85" t="s">
        <v>260</v>
      </c>
      <c r="CA167" s="85" t="s">
        <v>179</v>
      </c>
      <c r="CB167" s="85" t="s">
        <v>2236</v>
      </c>
      <c r="CC167" s="85" t="s">
        <v>179</v>
      </c>
      <c r="CD167" s="85" t="s">
        <v>260</v>
      </c>
      <c r="CE167" s="85" t="s">
        <v>181</v>
      </c>
      <c r="CF167" s="85" t="s">
        <v>2237</v>
      </c>
      <c r="CG167" s="85" t="s">
        <v>181</v>
      </c>
      <c r="CH167" s="85" t="s">
        <v>260</v>
      </c>
      <c r="CI167" s="85" t="s">
        <v>181</v>
      </c>
      <c r="CJ167" s="85" t="s">
        <v>260</v>
      </c>
      <c r="CK167" s="85" t="s">
        <v>179</v>
      </c>
      <c r="CL167" s="85" t="s">
        <v>2238</v>
      </c>
      <c r="CM167" s="85" t="s">
        <v>179</v>
      </c>
      <c r="CN167" s="85" t="s">
        <v>2239</v>
      </c>
      <c r="CO167" s="85" t="s">
        <v>179</v>
      </c>
      <c r="CP167" s="85" t="s">
        <v>2240</v>
      </c>
      <c r="CQ167" s="85" t="s">
        <v>179</v>
      </c>
      <c r="CR167" s="85" t="s">
        <v>260</v>
      </c>
      <c r="CS167" s="85" t="s">
        <v>179</v>
      </c>
      <c r="CT167" s="85" t="s">
        <v>260</v>
      </c>
      <c r="CU167" s="85" t="s">
        <v>179</v>
      </c>
      <c r="CV167" s="85" t="s">
        <v>260</v>
      </c>
      <c r="CW167" s="85" t="s">
        <v>179</v>
      </c>
      <c r="CX167" s="85" t="s">
        <v>260</v>
      </c>
      <c r="CY167" s="85" t="s">
        <v>179</v>
      </c>
      <c r="CZ167" s="85" t="s">
        <v>2241</v>
      </c>
      <c r="DA167" s="85" t="s">
        <v>179</v>
      </c>
      <c r="DB167" s="85" t="s">
        <v>260</v>
      </c>
      <c r="DC167" s="85" t="s">
        <v>179</v>
      </c>
      <c r="DD167" s="85" t="s">
        <v>260</v>
      </c>
      <c r="DE167" s="85" t="s">
        <v>179</v>
      </c>
      <c r="DF167" s="85" t="s">
        <v>260</v>
      </c>
      <c r="DG167" s="85" t="s">
        <v>179</v>
      </c>
      <c r="DH167" s="85" t="s">
        <v>260</v>
      </c>
      <c r="DI167" s="85" t="s">
        <v>179</v>
      </c>
      <c r="DJ167" s="85" t="s">
        <v>2242</v>
      </c>
      <c r="DK167" s="85"/>
      <c r="DL167" s="85"/>
      <c r="DM167" s="85"/>
      <c r="DN167" s="85"/>
      <c r="DO167" s="85"/>
      <c r="DP167" s="85"/>
      <c r="DQ167" s="85"/>
      <c r="DR167" s="85"/>
      <c r="DS167" s="85"/>
      <c r="DT167" s="85"/>
      <c r="DU167" s="85"/>
      <c r="DV167" s="85"/>
      <c r="DW167" s="85"/>
      <c r="DX167" s="85"/>
      <c r="DY167" s="85"/>
      <c r="DZ167" s="85"/>
      <c r="EA167" s="85"/>
      <c r="EB167" s="85"/>
      <c r="EC167" s="85"/>
      <c r="ED167" s="85"/>
      <c r="EE167" s="85"/>
      <c r="EF167" s="85"/>
      <c r="EG167" s="85"/>
      <c r="EH167" s="85"/>
      <c r="EI167" s="85"/>
      <c r="EJ167" s="85"/>
      <c r="EK167" s="85"/>
      <c r="EL167" s="85"/>
      <c r="EM167" s="85"/>
      <c r="EN167" s="85"/>
      <c r="EO167" s="85"/>
      <c r="EP167" s="85"/>
      <c r="EQ167" s="85"/>
      <c r="ER167" s="85"/>
      <c r="ES167" s="85"/>
      <c r="ET167" s="85"/>
      <c r="EU167" s="85"/>
      <c r="EV167" s="85"/>
      <c r="EW167" s="85"/>
      <c r="EX167" s="85"/>
      <c r="EY167" s="85"/>
      <c r="EZ167" s="85"/>
      <c r="FA167" s="85" t="s">
        <v>181</v>
      </c>
      <c r="FB167" s="85"/>
      <c r="FC167" s="85" t="s">
        <v>181</v>
      </c>
      <c r="FD167" s="85" t="s">
        <v>182</v>
      </c>
      <c r="FE167" t="b">
        <v>0</v>
      </c>
    </row>
    <row r="168" spans="1:161" x14ac:dyDescent="0.25">
      <c r="A168">
        <v>2048</v>
      </c>
      <c r="B168" t="s">
        <v>6111</v>
      </c>
      <c r="C168" s="90" t="s">
        <v>2243</v>
      </c>
      <c r="D168" s="91" t="s">
        <v>206</v>
      </c>
      <c r="E168">
        <v>0</v>
      </c>
      <c r="F168">
        <v>95</v>
      </c>
      <c r="G168" s="85" t="s">
        <v>187</v>
      </c>
      <c r="H168">
        <v>1</v>
      </c>
      <c r="I168" s="85" t="s">
        <v>213</v>
      </c>
      <c r="J168" s="85" t="s">
        <v>1046</v>
      </c>
      <c r="K168" s="85" t="s">
        <v>2244</v>
      </c>
      <c r="L168" s="85" t="s">
        <v>2243</v>
      </c>
      <c r="M168" s="85" t="s">
        <v>2245</v>
      </c>
      <c r="N168" s="85" t="s">
        <v>1049</v>
      </c>
      <c r="O168" s="85" t="s">
        <v>1307</v>
      </c>
      <c r="P168" s="85" t="s">
        <v>213</v>
      </c>
      <c r="Q168" s="85" t="s">
        <v>206</v>
      </c>
      <c r="R168" s="85" t="s">
        <v>251</v>
      </c>
      <c r="S168" s="85"/>
      <c r="T168" s="85" t="s">
        <v>218</v>
      </c>
      <c r="U168" s="97">
        <v>4</v>
      </c>
      <c r="V168" s="85" t="s">
        <v>181</v>
      </c>
      <c r="W168" s="85" t="s">
        <v>1</v>
      </c>
      <c r="X168" s="85" t="s">
        <v>194</v>
      </c>
      <c r="Y168">
        <v>0</v>
      </c>
      <c r="Z168" s="85" t="s">
        <v>181</v>
      </c>
      <c r="AA168" s="85" t="s">
        <v>1</v>
      </c>
      <c r="AB168" s="85" t="s">
        <v>180</v>
      </c>
      <c r="AC168" s="85" t="s">
        <v>181</v>
      </c>
      <c r="AD168" s="85" t="s">
        <v>180</v>
      </c>
      <c r="AE168" s="85" t="s">
        <v>181</v>
      </c>
      <c r="AF168" s="85" t="s">
        <v>251</v>
      </c>
      <c r="AG168" s="85" t="s">
        <v>181</v>
      </c>
      <c r="AH168" s="85" t="s">
        <v>251</v>
      </c>
      <c r="AI168" s="85" t="s">
        <v>181</v>
      </c>
      <c r="AJ168" s="85" t="s">
        <v>251</v>
      </c>
      <c r="AK168" s="85" t="s">
        <v>181</v>
      </c>
      <c r="AL168" s="85" t="s">
        <v>260</v>
      </c>
      <c r="AM168" s="85" t="s">
        <v>181</v>
      </c>
      <c r="AN168" s="85" t="s">
        <v>260</v>
      </c>
      <c r="AO168" s="85" t="s">
        <v>181</v>
      </c>
      <c r="AP168" s="85" t="s">
        <v>260</v>
      </c>
      <c r="AQ168" s="85" t="s">
        <v>179</v>
      </c>
      <c r="AR168" s="85"/>
      <c r="AS168" s="85" t="s">
        <v>179</v>
      </c>
      <c r="AT168" s="85"/>
      <c r="AU168" s="85" t="s">
        <v>179</v>
      </c>
      <c r="AV168" s="85"/>
      <c r="AW168" s="85" t="s">
        <v>179</v>
      </c>
      <c r="AX168" s="85"/>
      <c r="AY168" s="85" t="s">
        <v>179</v>
      </c>
      <c r="AZ168" s="85" t="s">
        <v>1052</v>
      </c>
      <c r="BA168" s="85" t="s">
        <v>179</v>
      </c>
      <c r="BB168" s="85" t="s">
        <v>2246</v>
      </c>
      <c r="BC168" s="85" t="s">
        <v>179</v>
      </c>
      <c r="BD168" s="85" t="s">
        <v>1053</v>
      </c>
      <c r="BE168" s="85" t="s">
        <v>179</v>
      </c>
      <c r="BF168" s="85" t="s">
        <v>2247</v>
      </c>
      <c r="BG168" s="85" t="s">
        <v>179</v>
      </c>
      <c r="BH168" s="85" t="s">
        <v>2248</v>
      </c>
      <c r="BI168" s="85" t="s">
        <v>179</v>
      </c>
      <c r="BJ168" s="85" t="s">
        <v>2249</v>
      </c>
      <c r="BK168" s="85" t="s">
        <v>179</v>
      </c>
      <c r="BL168" s="85"/>
      <c r="BM168" s="85" t="s">
        <v>179</v>
      </c>
      <c r="BN168" s="85"/>
      <c r="BO168" s="85" t="s">
        <v>179</v>
      </c>
      <c r="BP168" s="85"/>
      <c r="BQ168" s="85" t="s">
        <v>179</v>
      </c>
      <c r="BR168" s="85"/>
      <c r="BS168" s="85" t="s">
        <v>179</v>
      </c>
      <c r="BT168" s="85"/>
      <c r="BU168" s="85" t="s">
        <v>179</v>
      </c>
      <c r="BV168" s="85"/>
      <c r="BW168" s="85" t="s">
        <v>179</v>
      </c>
      <c r="BX168" s="85"/>
      <c r="BY168" s="85" t="s">
        <v>179</v>
      </c>
      <c r="BZ168" s="85"/>
      <c r="CA168" s="85" t="s">
        <v>179</v>
      </c>
      <c r="CB168" s="85"/>
      <c r="CC168" s="85" t="s">
        <v>179</v>
      </c>
      <c r="CD168" s="85"/>
      <c r="CE168" s="85" t="s">
        <v>181</v>
      </c>
      <c r="CF168" s="85"/>
      <c r="CG168" s="85" t="s">
        <v>181</v>
      </c>
      <c r="CH168" s="85"/>
      <c r="CI168" s="85" t="s">
        <v>181</v>
      </c>
      <c r="CJ168" s="85"/>
      <c r="CK168" s="85" t="s">
        <v>179</v>
      </c>
      <c r="CL168" s="85" t="s">
        <v>2250</v>
      </c>
      <c r="CM168" s="85" t="s">
        <v>179</v>
      </c>
      <c r="CN168" s="85" t="s">
        <v>1056</v>
      </c>
      <c r="CO168" s="85" t="s">
        <v>179</v>
      </c>
      <c r="CP168" s="85" t="s">
        <v>1057</v>
      </c>
      <c r="CQ168" s="85" t="s">
        <v>179</v>
      </c>
      <c r="CR168" s="85" t="s">
        <v>1058</v>
      </c>
      <c r="CS168" s="85" t="s">
        <v>179</v>
      </c>
      <c r="CT168" s="85"/>
      <c r="CU168" s="85" t="s">
        <v>179</v>
      </c>
      <c r="CV168" s="85" t="s">
        <v>1059</v>
      </c>
      <c r="CW168" s="85" t="s">
        <v>179</v>
      </c>
      <c r="CX168" s="85" t="s">
        <v>1060</v>
      </c>
      <c r="CY168" s="85" t="s">
        <v>179</v>
      </c>
      <c r="CZ168" s="85" t="s">
        <v>1061</v>
      </c>
      <c r="DA168" s="85" t="s">
        <v>179</v>
      </c>
      <c r="DB168" s="85"/>
      <c r="DC168" s="85" t="s">
        <v>179</v>
      </c>
      <c r="DD168" s="85" t="s">
        <v>2251</v>
      </c>
      <c r="DE168" s="85" t="s">
        <v>179</v>
      </c>
      <c r="DF168" s="85" t="s">
        <v>1320</v>
      </c>
      <c r="DG168" s="85" t="s">
        <v>209</v>
      </c>
      <c r="DH168" s="85"/>
      <c r="DI168" s="85" t="s">
        <v>179</v>
      </c>
      <c r="DJ168" s="85" t="s">
        <v>1065</v>
      </c>
      <c r="DK168" s="85" t="s">
        <v>179</v>
      </c>
      <c r="DL168" s="85" t="s">
        <v>1066</v>
      </c>
      <c r="DM168" s="85" t="s">
        <v>179</v>
      </c>
      <c r="DN168" s="85" t="s">
        <v>1067</v>
      </c>
      <c r="DO168" s="85" t="s">
        <v>179</v>
      </c>
      <c r="DP168" s="85" t="s">
        <v>1068</v>
      </c>
      <c r="DQ168" s="85" t="s">
        <v>179</v>
      </c>
      <c r="DR168" s="85" t="s">
        <v>1065</v>
      </c>
      <c r="DS168" s="85" t="s">
        <v>179</v>
      </c>
      <c r="DT168" s="85"/>
      <c r="DU168" s="85" t="s">
        <v>179</v>
      </c>
      <c r="DV168" s="85"/>
      <c r="DW168" s="85" t="s">
        <v>179</v>
      </c>
      <c r="DX168" s="85" t="s">
        <v>1070</v>
      </c>
      <c r="DY168" s="85" t="s">
        <v>181</v>
      </c>
      <c r="DZ168" s="85" t="s">
        <v>1071</v>
      </c>
      <c r="EA168" s="85" t="s">
        <v>179</v>
      </c>
      <c r="EB168" s="85" t="s">
        <v>1072</v>
      </c>
      <c r="EC168" s="85" t="s">
        <v>179</v>
      </c>
      <c r="ED168" s="85" t="s">
        <v>1065</v>
      </c>
      <c r="EE168" s="85" t="s">
        <v>179</v>
      </c>
      <c r="EF168" s="85"/>
      <c r="EG168" s="85" t="s">
        <v>179</v>
      </c>
      <c r="EH168" s="85"/>
      <c r="EI168" s="85" t="s">
        <v>179</v>
      </c>
      <c r="EJ168" s="85" t="s">
        <v>1073</v>
      </c>
      <c r="EK168" s="85" t="s">
        <v>179</v>
      </c>
      <c r="EL168" s="85" t="s">
        <v>1074</v>
      </c>
      <c r="EM168" s="85" t="s">
        <v>179</v>
      </c>
      <c r="EN168" s="85" t="s">
        <v>1065</v>
      </c>
      <c r="EO168" s="85" t="s">
        <v>179</v>
      </c>
      <c r="EP168" s="85"/>
      <c r="EQ168" s="85" t="s">
        <v>179</v>
      </c>
      <c r="ER168" s="85" t="s">
        <v>1075</v>
      </c>
      <c r="ES168" s="85" t="s">
        <v>179</v>
      </c>
      <c r="ET168" s="85" t="s">
        <v>1065</v>
      </c>
      <c r="EU168" s="85" t="s">
        <v>179</v>
      </c>
      <c r="EV168" s="85"/>
      <c r="EW168" s="85" t="s">
        <v>179</v>
      </c>
      <c r="EX168" s="85" t="s">
        <v>2252</v>
      </c>
      <c r="EY168" s="85" t="s">
        <v>179</v>
      </c>
      <c r="EZ168" s="85" t="s">
        <v>2253</v>
      </c>
      <c r="FA168" s="85" t="s">
        <v>181</v>
      </c>
      <c r="FB168" s="85"/>
      <c r="FC168" s="85" t="s">
        <v>181</v>
      </c>
      <c r="FD168" s="85" t="s">
        <v>182</v>
      </c>
      <c r="FE168" t="b">
        <v>0</v>
      </c>
    </row>
    <row r="169" spans="1:161" x14ac:dyDescent="0.25">
      <c r="A169">
        <v>12143</v>
      </c>
      <c r="B169" t="s">
        <v>6075</v>
      </c>
      <c r="C169" s="90" t="s">
        <v>2254</v>
      </c>
      <c r="D169" s="91" t="s">
        <v>206</v>
      </c>
      <c r="E169">
        <v>0</v>
      </c>
      <c r="F169">
        <v>95</v>
      </c>
      <c r="G169" s="85" t="s">
        <v>177</v>
      </c>
      <c r="H169">
        <v>1</v>
      </c>
      <c r="I169" s="85" t="s">
        <v>213</v>
      </c>
      <c r="J169" s="85" t="s">
        <v>232</v>
      </c>
      <c r="K169" s="85" t="s">
        <v>233</v>
      </c>
      <c r="L169" s="85" t="s">
        <v>231</v>
      </c>
      <c r="M169" s="85" t="s">
        <v>234</v>
      </c>
      <c r="N169" s="85" t="s">
        <v>232</v>
      </c>
      <c r="O169" s="85" t="s">
        <v>235</v>
      </c>
      <c r="P169" s="85" t="s">
        <v>213</v>
      </c>
      <c r="Q169" s="85" t="s">
        <v>206</v>
      </c>
      <c r="R169" s="85"/>
      <c r="S169" s="85"/>
      <c r="T169" s="85" t="s">
        <v>218</v>
      </c>
      <c r="U169" s="97">
        <v>3</v>
      </c>
      <c r="V169" s="85" t="s">
        <v>179</v>
      </c>
      <c r="W169" s="85" t="s">
        <v>191</v>
      </c>
      <c r="X169" s="85" t="s">
        <v>236</v>
      </c>
      <c r="Y169">
        <v>3</v>
      </c>
      <c r="Z169" s="85" t="s">
        <v>179</v>
      </c>
      <c r="AA169" s="85" t="s">
        <v>186</v>
      </c>
      <c r="AB169" s="85" t="s">
        <v>180</v>
      </c>
      <c r="AC169" s="85" t="s">
        <v>179</v>
      </c>
      <c r="AD169" s="85" t="s">
        <v>179</v>
      </c>
      <c r="AE169" s="85" t="s">
        <v>181</v>
      </c>
      <c r="AF169" s="85"/>
      <c r="AG169" s="85" t="s">
        <v>181</v>
      </c>
      <c r="AH169" s="85"/>
      <c r="AI169" s="85" t="s">
        <v>181</v>
      </c>
      <c r="AJ169" s="85"/>
      <c r="AK169" s="85" t="s">
        <v>181</v>
      </c>
      <c r="AL169" s="85"/>
      <c r="AM169" s="85" t="s">
        <v>181</v>
      </c>
      <c r="AN169" s="85"/>
      <c r="AO169" s="85" t="s">
        <v>181</v>
      </c>
      <c r="AP169" s="85"/>
      <c r="AQ169" s="85" t="s">
        <v>179</v>
      </c>
      <c r="AR169" s="85"/>
      <c r="AS169" s="85" t="s">
        <v>179</v>
      </c>
      <c r="AT169" s="85"/>
      <c r="AU169" s="85" t="s">
        <v>179</v>
      </c>
      <c r="AV169" s="85"/>
      <c r="AW169" s="85" t="s">
        <v>179</v>
      </c>
      <c r="AX169" s="85"/>
      <c r="AY169" s="85" t="s">
        <v>179</v>
      </c>
      <c r="AZ169" s="85"/>
      <c r="BA169" s="85" t="s">
        <v>179</v>
      </c>
      <c r="BB169" s="85"/>
      <c r="BC169" s="85" t="s">
        <v>179</v>
      </c>
      <c r="BD169" s="85" t="s">
        <v>237</v>
      </c>
      <c r="BE169" s="85" t="s">
        <v>179</v>
      </c>
      <c r="BF169" s="85"/>
      <c r="BG169" s="85" t="s">
        <v>179</v>
      </c>
      <c r="BH169" s="85"/>
      <c r="BI169" s="85" t="s">
        <v>179</v>
      </c>
      <c r="BJ169" s="85" t="s">
        <v>238</v>
      </c>
      <c r="BK169" s="85" t="s">
        <v>179</v>
      </c>
      <c r="BL169" s="85"/>
      <c r="BM169" s="85" t="s">
        <v>179</v>
      </c>
      <c r="BN169" s="85"/>
      <c r="BO169" s="85" t="s">
        <v>179</v>
      </c>
      <c r="BP169" s="85"/>
      <c r="BQ169" s="85" t="s">
        <v>179</v>
      </c>
      <c r="BR169" s="85"/>
      <c r="BS169" s="85" t="s">
        <v>179</v>
      </c>
      <c r="BT169" s="85"/>
      <c r="BU169" s="85" t="s">
        <v>179</v>
      </c>
      <c r="BV169" s="85"/>
      <c r="BW169" s="85" t="s">
        <v>179</v>
      </c>
      <c r="BX169" s="85"/>
      <c r="BY169" s="85" t="s">
        <v>179</v>
      </c>
      <c r="BZ169" s="85"/>
      <c r="CA169" s="85" t="s">
        <v>179</v>
      </c>
      <c r="CB169" s="85"/>
      <c r="CC169" s="85" t="s">
        <v>179</v>
      </c>
      <c r="CD169" s="85"/>
      <c r="CE169" s="85" t="s">
        <v>181</v>
      </c>
      <c r="CF169" s="85"/>
      <c r="CG169" s="85" t="s">
        <v>181</v>
      </c>
      <c r="CH169" s="85"/>
      <c r="CI169" s="85" t="s">
        <v>181</v>
      </c>
      <c r="CJ169" s="85"/>
      <c r="CK169" s="85" t="s">
        <v>179</v>
      </c>
      <c r="CL169" s="85" t="s">
        <v>239</v>
      </c>
      <c r="CM169" s="85" t="s">
        <v>179</v>
      </c>
      <c r="CN169" s="85"/>
      <c r="CO169" s="85" t="s">
        <v>179</v>
      </c>
      <c r="CP169" s="85"/>
      <c r="CQ169" s="85" t="s">
        <v>179</v>
      </c>
      <c r="CR169" s="85"/>
      <c r="CS169" s="85" t="s">
        <v>179</v>
      </c>
      <c r="CT169" s="85"/>
      <c r="CU169" s="85" t="s">
        <v>179</v>
      </c>
      <c r="CV169" s="85"/>
      <c r="CW169" s="85" t="s">
        <v>179</v>
      </c>
      <c r="CX169" s="85"/>
      <c r="CY169" s="85" t="s">
        <v>179</v>
      </c>
      <c r="CZ169" s="85" t="s">
        <v>240</v>
      </c>
      <c r="DA169" s="85" t="s">
        <v>179</v>
      </c>
      <c r="DB169" s="85"/>
      <c r="DC169" s="85" t="s">
        <v>179</v>
      </c>
      <c r="DD169" s="85"/>
      <c r="DE169" s="85" t="s">
        <v>179</v>
      </c>
      <c r="DF169" s="85"/>
      <c r="DG169" s="85" t="s">
        <v>209</v>
      </c>
      <c r="DH169" s="85"/>
      <c r="DI169" s="85" t="s">
        <v>179</v>
      </c>
      <c r="DJ169" s="85" t="s">
        <v>241</v>
      </c>
      <c r="DK169" s="85" t="s">
        <v>179</v>
      </c>
      <c r="DL169" s="85"/>
      <c r="DM169" s="85" t="s">
        <v>179</v>
      </c>
      <c r="DN169" s="85"/>
      <c r="DO169" s="85" t="s">
        <v>179</v>
      </c>
      <c r="DP169" s="85"/>
      <c r="DQ169" s="85" t="s">
        <v>179</v>
      </c>
      <c r="DR169" s="85" t="s">
        <v>242</v>
      </c>
      <c r="DS169" s="85" t="s">
        <v>179</v>
      </c>
      <c r="DT169" s="85"/>
      <c r="DU169" s="85" t="s">
        <v>179</v>
      </c>
      <c r="DV169" s="85"/>
      <c r="DW169" s="85" t="s">
        <v>179</v>
      </c>
      <c r="DX169" s="85"/>
      <c r="DY169" s="85" t="s">
        <v>179</v>
      </c>
      <c r="DZ169" s="85"/>
      <c r="EA169" s="85" t="s">
        <v>179</v>
      </c>
      <c r="EB169" s="85"/>
      <c r="EC169" s="85" t="s">
        <v>179</v>
      </c>
      <c r="ED169" s="85" t="s">
        <v>243</v>
      </c>
      <c r="EE169" s="85" t="s">
        <v>179</v>
      </c>
      <c r="EF169" s="85"/>
      <c r="EG169" s="85" t="s">
        <v>179</v>
      </c>
      <c r="EH169" s="85"/>
      <c r="EI169" s="85" t="s">
        <v>179</v>
      </c>
      <c r="EJ169" s="85"/>
      <c r="EK169" s="85" t="s">
        <v>179</v>
      </c>
      <c r="EL169" s="85"/>
      <c r="EM169" s="85" t="s">
        <v>179</v>
      </c>
      <c r="EN169" s="85" t="s">
        <v>244</v>
      </c>
      <c r="EO169" s="85" t="s">
        <v>179</v>
      </c>
      <c r="EP169" s="85"/>
      <c r="EQ169" s="85" t="s">
        <v>179</v>
      </c>
      <c r="ER169" s="85"/>
      <c r="ES169" s="85" t="s">
        <v>179</v>
      </c>
      <c r="ET169" s="85" t="s">
        <v>245</v>
      </c>
      <c r="EU169" s="85" t="s">
        <v>179</v>
      </c>
      <c r="EV169" s="85"/>
      <c r="EW169" s="85" t="s">
        <v>179</v>
      </c>
      <c r="EX169" s="85"/>
      <c r="EY169" s="85" t="s">
        <v>179</v>
      </c>
      <c r="EZ169" s="85" t="s">
        <v>246</v>
      </c>
      <c r="FA169" s="85" t="s">
        <v>181</v>
      </c>
      <c r="FB169" s="85"/>
      <c r="FC169" s="85" t="s">
        <v>179</v>
      </c>
      <c r="FD169" s="85" t="s">
        <v>182</v>
      </c>
      <c r="FE169" t="b">
        <v>0</v>
      </c>
    </row>
    <row r="170" spans="1:161" x14ac:dyDescent="0.25">
      <c r="A170">
        <v>2050</v>
      </c>
      <c r="B170" t="s">
        <v>6145</v>
      </c>
      <c r="C170" s="90" t="s">
        <v>2255</v>
      </c>
      <c r="D170" s="91" t="s">
        <v>206</v>
      </c>
      <c r="E170">
        <v>0</v>
      </c>
      <c r="F170">
        <v>94</v>
      </c>
      <c r="G170" s="85" t="s">
        <v>187</v>
      </c>
      <c r="H170">
        <v>1</v>
      </c>
      <c r="I170" s="85" t="s">
        <v>213</v>
      </c>
      <c r="J170" s="85" t="s">
        <v>1730</v>
      </c>
      <c r="K170" s="85" t="s">
        <v>2256</v>
      </c>
      <c r="L170" s="85" t="s">
        <v>2255</v>
      </c>
      <c r="M170" s="85" t="s">
        <v>2257</v>
      </c>
      <c r="N170" s="85" t="s">
        <v>1730</v>
      </c>
      <c r="O170" s="85" t="s">
        <v>1733</v>
      </c>
      <c r="P170" s="85" t="s">
        <v>213</v>
      </c>
      <c r="Q170" s="85" t="s">
        <v>206</v>
      </c>
      <c r="R170" s="85"/>
      <c r="S170" s="85"/>
      <c r="T170" s="85" t="s">
        <v>218</v>
      </c>
      <c r="U170" s="97">
        <v>4</v>
      </c>
      <c r="V170" s="85" t="s">
        <v>179</v>
      </c>
      <c r="W170" s="85" t="s">
        <v>191</v>
      </c>
      <c r="X170" s="85" t="s">
        <v>1836</v>
      </c>
      <c r="Y170">
        <v>4</v>
      </c>
      <c r="Z170" s="85" t="s">
        <v>181</v>
      </c>
      <c r="AA170" s="85"/>
      <c r="AB170" s="85" t="s">
        <v>179</v>
      </c>
      <c r="AC170" s="85" t="s">
        <v>179</v>
      </c>
      <c r="AD170" s="85" t="s">
        <v>179</v>
      </c>
      <c r="AE170" s="85" t="s">
        <v>181</v>
      </c>
      <c r="AF170" s="85"/>
      <c r="AG170" s="85" t="s">
        <v>181</v>
      </c>
      <c r="AH170" s="85"/>
      <c r="AI170" s="85" t="s">
        <v>181</v>
      </c>
      <c r="AJ170" s="85"/>
      <c r="AK170" s="85" t="s">
        <v>181</v>
      </c>
      <c r="AL170" s="85"/>
      <c r="AM170" s="85" t="s">
        <v>181</v>
      </c>
      <c r="AN170" s="85"/>
      <c r="AO170" s="85" t="s">
        <v>181</v>
      </c>
      <c r="AP170" s="85"/>
      <c r="AQ170" s="85" t="s">
        <v>179</v>
      </c>
      <c r="AR170" s="85"/>
      <c r="AS170" s="85" t="s">
        <v>179</v>
      </c>
      <c r="AT170" s="85"/>
      <c r="AU170" s="85" t="s">
        <v>179</v>
      </c>
      <c r="AV170" s="85"/>
      <c r="AW170" s="85" t="s">
        <v>179</v>
      </c>
      <c r="AX170" s="85"/>
      <c r="AY170" s="85" t="s">
        <v>179</v>
      </c>
      <c r="AZ170" s="85"/>
      <c r="BA170" s="85" t="s">
        <v>179</v>
      </c>
      <c r="BB170" s="85"/>
      <c r="BC170" s="85" t="s">
        <v>179</v>
      </c>
      <c r="BD170" s="85" t="s">
        <v>1737</v>
      </c>
      <c r="BE170" s="85" t="s">
        <v>179</v>
      </c>
      <c r="BF170" s="85"/>
      <c r="BG170" s="85" t="s">
        <v>179</v>
      </c>
      <c r="BH170" s="85"/>
      <c r="BI170" s="85" t="s">
        <v>179</v>
      </c>
      <c r="BJ170" s="85" t="s">
        <v>2153</v>
      </c>
      <c r="BK170" s="85" t="s">
        <v>179</v>
      </c>
      <c r="BL170" s="85"/>
      <c r="BM170" s="85" t="s">
        <v>179</v>
      </c>
      <c r="BN170" s="85"/>
      <c r="BO170" s="85" t="s">
        <v>179</v>
      </c>
      <c r="BP170" s="85"/>
      <c r="BQ170" s="85" t="s">
        <v>179</v>
      </c>
      <c r="BR170" s="85"/>
      <c r="BS170" s="85" t="s">
        <v>179</v>
      </c>
      <c r="BT170" s="85"/>
      <c r="BU170" s="85" t="s">
        <v>179</v>
      </c>
      <c r="BV170" s="85"/>
      <c r="BW170" s="85" t="s">
        <v>179</v>
      </c>
      <c r="BX170" s="85"/>
      <c r="BY170" s="85" t="s">
        <v>179</v>
      </c>
      <c r="BZ170" s="85"/>
      <c r="CA170" s="85" t="s">
        <v>179</v>
      </c>
      <c r="CB170" s="85"/>
      <c r="CC170" s="85" t="s">
        <v>179</v>
      </c>
      <c r="CD170" s="85"/>
      <c r="CE170" s="85" t="s">
        <v>181</v>
      </c>
      <c r="CF170" s="85"/>
      <c r="CG170" s="85" t="s">
        <v>181</v>
      </c>
      <c r="CH170" s="85"/>
      <c r="CI170" s="85" t="s">
        <v>181</v>
      </c>
      <c r="CJ170" s="85"/>
      <c r="CK170" s="85" t="s">
        <v>179</v>
      </c>
      <c r="CL170" s="85" t="s">
        <v>2128</v>
      </c>
      <c r="CM170" s="85" t="s">
        <v>179</v>
      </c>
      <c r="CN170" s="85"/>
      <c r="CO170" s="85" t="s">
        <v>179</v>
      </c>
      <c r="CP170" s="85"/>
      <c r="CQ170" s="85" t="s">
        <v>179</v>
      </c>
      <c r="CR170" s="85"/>
      <c r="CS170" s="85" t="s">
        <v>179</v>
      </c>
      <c r="CT170" s="85"/>
      <c r="CU170" s="85" t="s">
        <v>179</v>
      </c>
      <c r="CV170" s="85"/>
      <c r="CW170" s="85" t="s">
        <v>179</v>
      </c>
      <c r="CX170" s="85"/>
      <c r="CY170" s="85" t="s">
        <v>179</v>
      </c>
      <c r="CZ170" s="85" t="s">
        <v>1737</v>
      </c>
      <c r="DA170" s="85" t="s">
        <v>179</v>
      </c>
      <c r="DB170" s="85" t="s">
        <v>2129</v>
      </c>
      <c r="DC170" s="85" t="s">
        <v>179</v>
      </c>
      <c r="DD170" s="85"/>
      <c r="DE170" s="85" t="s">
        <v>179</v>
      </c>
      <c r="DF170" s="85"/>
      <c r="DG170" s="85" t="s">
        <v>179</v>
      </c>
      <c r="DH170" s="85"/>
      <c r="DI170" s="85" t="s">
        <v>179</v>
      </c>
      <c r="DJ170" s="85" t="s">
        <v>1737</v>
      </c>
      <c r="DK170" s="85" t="s">
        <v>179</v>
      </c>
      <c r="DL170" s="85"/>
      <c r="DM170" s="85" t="s">
        <v>179</v>
      </c>
      <c r="DN170" s="85"/>
      <c r="DO170" s="85" t="s">
        <v>179</v>
      </c>
      <c r="DP170" s="85"/>
      <c r="DQ170" s="85" t="s">
        <v>179</v>
      </c>
      <c r="DR170" s="85" t="s">
        <v>1737</v>
      </c>
      <c r="DS170" s="85" t="s">
        <v>179</v>
      </c>
      <c r="DT170" s="85"/>
      <c r="DU170" s="85" t="s">
        <v>179</v>
      </c>
      <c r="DV170" s="85"/>
      <c r="DW170" s="85" t="s">
        <v>179</v>
      </c>
      <c r="DX170" s="85"/>
      <c r="DY170" s="85" t="s">
        <v>199</v>
      </c>
      <c r="DZ170" s="85"/>
      <c r="EA170" s="85" t="s">
        <v>179</v>
      </c>
      <c r="EB170" s="85"/>
      <c r="EC170" s="85" t="s">
        <v>179</v>
      </c>
      <c r="ED170" s="85" t="s">
        <v>2130</v>
      </c>
      <c r="EE170" s="85" t="s">
        <v>199</v>
      </c>
      <c r="EF170" s="85"/>
      <c r="EG170" s="85" t="s">
        <v>199</v>
      </c>
      <c r="EH170" s="85"/>
      <c r="EI170" s="85" t="s">
        <v>199</v>
      </c>
      <c r="EJ170" s="85"/>
      <c r="EK170" s="85" t="s">
        <v>179</v>
      </c>
      <c r="EL170" s="85"/>
      <c r="EM170" s="85" t="s">
        <v>179</v>
      </c>
      <c r="EN170" s="85" t="s">
        <v>1737</v>
      </c>
      <c r="EO170" s="85" t="s">
        <v>179</v>
      </c>
      <c r="EP170" s="85"/>
      <c r="EQ170" s="85" t="s">
        <v>179</v>
      </c>
      <c r="ER170" s="85"/>
      <c r="ES170" s="85" t="s">
        <v>179</v>
      </c>
      <c r="ET170" s="85" t="s">
        <v>1737</v>
      </c>
      <c r="EU170" s="85" t="s">
        <v>179</v>
      </c>
      <c r="EV170" s="85"/>
      <c r="EW170" s="85" t="s">
        <v>179</v>
      </c>
      <c r="EX170" s="85"/>
      <c r="EY170" s="85" t="s">
        <v>179</v>
      </c>
      <c r="EZ170" s="85" t="s">
        <v>2130</v>
      </c>
      <c r="FA170" s="85" t="s">
        <v>179</v>
      </c>
      <c r="FB170" s="85"/>
      <c r="FC170" s="85" t="s">
        <v>179</v>
      </c>
      <c r="FD170" s="85" t="s">
        <v>182</v>
      </c>
      <c r="FE170" t="b">
        <v>0</v>
      </c>
    </row>
    <row r="171" spans="1:161" x14ac:dyDescent="0.25">
      <c r="B171" t="s">
        <v>6087</v>
      </c>
      <c r="C171" s="90" t="s">
        <v>6361</v>
      </c>
      <c r="D171" s="91" t="s">
        <v>261</v>
      </c>
      <c r="G171" s="85" t="s">
        <v>6126</v>
      </c>
      <c r="I171" s="85" t="s">
        <v>213</v>
      </c>
      <c r="J171" s="85"/>
      <c r="K171" s="85" t="s">
        <v>6362</v>
      </c>
      <c r="L171" s="85"/>
      <c r="M171" s="85" t="s">
        <v>6363</v>
      </c>
      <c r="N171" s="85"/>
      <c r="O171" s="85" t="s">
        <v>6364</v>
      </c>
      <c r="P171" s="85" t="s">
        <v>213</v>
      </c>
      <c r="Q171" s="85"/>
      <c r="R171" s="85"/>
      <c r="S171" s="85"/>
      <c r="T171" s="85"/>
      <c r="V171" s="85"/>
      <c r="W171" s="85"/>
      <c r="X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5"/>
      <c r="BR171" s="85"/>
      <c r="BS171" s="85"/>
      <c r="BT171" s="85"/>
      <c r="BU171" s="85"/>
      <c r="BV171" s="85"/>
      <c r="BW171" s="85"/>
      <c r="BX171" s="85"/>
      <c r="BY171" s="85"/>
      <c r="BZ171" s="85"/>
      <c r="CA171" s="85"/>
      <c r="CB171" s="85"/>
      <c r="CC171" s="85"/>
      <c r="CD171" s="85"/>
      <c r="CE171" s="85"/>
      <c r="CF171" s="85"/>
      <c r="CG171" s="85"/>
      <c r="CH171" s="85"/>
      <c r="CI171" s="85"/>
      <c r="CJ171" s="85"/>
      <c r="CK171" s="85"/>
      <c r="CL171" s="85"/>
      <c r="CM171" s="85"/>
      <c r="CN171" s="85"/>
      <c r="CO171" s="85"/>
      <c r="CP171" s="85"/>
      <c r="CQ171" s="85"/>
      <c r="CR171" s="85"/>
      <c r="CS171" s="85"/>
      <c r="CT171" s="85"/>
      <c r="CU171" s="85"/>
      <c r="CV171" s="85"/>
      <c r="CW171" s="85"/>
      <c r="CX171" s="85"/>
      <c r="CY171" s="85"/>
      <c r="CZ171" s="85"/>
      <c r="DA171" s="85"/>
      <c r="DB171" s="85"/>
      <c r="DC171" s="85"/>
      <c r="DD171" s="85"/>
      <c r="DE171" s="85"/>
      <c r="DF171" s="85"/>
      <c r="DG171" s="85"/>
      <c r="DH171" s="85"/>
      <c r="DI171" s="85"/>
      <c r="DJ171" s="85"/>
      <c r="DK171" s="85"/>
      <c r="DL171" s="85"/>
      <c r="DM171" s="85"/>
      <c r="DN171" s="85"/>
      <c r="DO171" s="85"/>
      <c r="DP171" s="85"/>
      <c r="DQ171" s="85"/>
      <c r="DR171" s="85"/>
      <c r="DS171" s="85"/>
      <c r="DT171" s="85"/>
      <c r="DU171" s="85"/>
      <c r="DV171" s="85"/>
      <c r="DW171" s="85"/>
      <c r="DX171" s="85"/>
      <c r="DY171" s="85"/>
      <c r="DZ171" s="85"/>
      <c r="EA171" s="85"/>
      <c r="EB171" s="85"/>
      <c r="EC171" s="85"/>
      <c r="ED171" s="85"/>
      <c r="EE171" s="85"/>
      <c r="EF171" s="85"/>
      <c r="EG171" s="85"/>
      <c r="EH171" s="85"/>
      <c r="EI171" s="85"/>
      <c r="EJ171" s="85"/>
      <c r="EK171" s="85"/>
      <c r="EL171" s="85"/>
      <c r="EM171" s="85"/>
      <c r="EN171" s="85"/>
      <c r="EO171" s="85"/>
      <c r="EP171" s="85"/>
      <c r="EQ171" s="85"/>
      <c r="ER171" s="85"/>
      <c r="ES171" s="85"/>
      <c r="ET171" s="85"/>
      <c r="EU171" s="85"/>
      <c r="EV171" s="85"/>
      <c r="EW171" s="85"/>
      <c r="EX171" s="85"/>
      <c r="EY171" s="85"/>
      <c r="EZ171" s="85"/>
      <c r="FA171" s="85"/>
      <c r="FB171" s="85"/>
      <c r="FC171" s="85"/>
      <c r="FD171" s="85"/>
    </row>
    <row r="172" spans="1:161" x14ac:dyDescent="0.25">
      <c r="A172">
        <v>2053</v>
      </c>
      <c r="B172" t="s">
        <v>6166</v>
      </c>
      <c r="C172" s="90" t="s">
        <v>2258</v>
      </c>
      <c r="D172" s="91" t="s">
        <v>261</v>
      </c>
      <c r="E172">
        <v>0</v>
      </c>
      <c r="F172">
        <v>90</v>
      </c>
      <c r="G172" s="85" t="s">
        <v>187</v>
      </c>
      <c r="H172">
        <v>1</v>
      </c>
      <c r="I172" s="85" t="s">
        <v>213</v>
      </c>
      <c r="J172" s="85" t="s">
        <v>2259</v>
      </c>
      <c r="K172" s="85" t="s">
        <v>2260</v>
      </c>
      <c r="L172" s="85" t="s">
        <v>2258</v>
      </c>
      <c r="M172" s="85" t="s">
        <v>2261</v>
      </c>
      <c r="N172" s="85" t="s">
        <v>2259</v>
      </c>
      <c r="O172" s="85" t="s">
        <v>2262</v>
      </c>
      <c r="P172" s="85" t="s">
        <v>213</v>
      </c>
      <c r="Q172" s="85" t="s">
        <v>821</v>
      </c>
      <c r="R172" s="85"/>
      <c r="S172" s="85"/>
      <c r="T172" s="85" t="s">
        <v>1658</v>
      </c>
      <c r="U172" s="97">
        <v>9</v>
      </c>
      <c r="V172" s="85" t="s">
        <v>179</v>
      </c>
      <c r="W172" s="85" t="s">
        <v>191</v>
      </c>
      <c r="X172" s="85" t="s">
        <v>2263</v>
      </c>
      <c r="Y172">
        <v>9</v>
      </c>
      <c r="Z172" s="85" t="s">
        <v>179</v>
      </c>
      <c r="AA172" s="85" t="s">
        <v>191</v>
      </c>
      <c r="AB172" s="85" t="s">
        <v>180</v>
      </c>
      <c r="AC172" s="85" t="s">
        <v>179</v>
      </c>
      <c r="AD172" s="85" t="s">
        <v>179</v>
      </c>
      <c r="AE172" s="85" t="s">
        <v>181</v>
      </c>
      <c r="AF172" s="85"/>
      <c r="AG172" s="85" t="s">
        <v>181</v>
      </c>
      <c r="AH172" s="85"/>
      <c r="AI172" s="85" t="s">
        <v>181</v>
      </c>
      <c r="AJ172" s="85"/>
      <c r="AK172" s="85" t="s">
        <v>181</v>
      </c>
      <c r="AL172" s="85"/>
      <c r="AM172" s="85" t="s">
        <v>181</v>
      </c>
      <c r="AN172" s="85"/>
      <c r="AO172" s="85" t="s">
        <v>181</v>
      </c>
      <c r="AP172" s="85"/>
      <c r="AQ172" s="85" t="s">
        <v>179</v>
      </c>
      <c r="AR172" s="85"/>
      <c r="AS172" s="85" t="s">
        <v>179</v>
      </c>
      <c r="AT172" s="85"/>
      <c r="AU172" s="85" t="s">
        <v>179</v>
      </c>
      <c r="AV172" s="85"/>
      <c r="AW172" s="85" t="s">
        <v>179</v>
      </c>
      <c r="AX172" s="85"/>
      <c r="AY172" s="85" t="s">
        <v>179</v>
      </c>
      <c r="AZ172" s="85"/>
      <c r="BA172" s="85" t="s">
        <v>179</v>
      </c>
      <c r="BB172" s="85"/>
      <c r="BC172" s="85" t="s">
        <v>179</v>
      </c>
      <c r="BD172" s="85" t="s">
        <v>2264</v>
      </c>
      <c r="BE172" s="85" t="s">
        <v>179</v>
      </c>
      <c r="BF172" s="85"/>
      <c r="BG172" s="85" t="s">
        <v>179</v>
      </c>
      <c r="BH172" s="85"/>
      <c r="BI172" s="85" t="s">
        <v>179</v>
      </c>
      <c r="BJ172" s="85" t="s">
        <v>2265</v>
      </c>
      <c r="BK172" s="85" t="s">
        <v>179</v>
      </c>
      <c r="BL172" s="85"/>
      <c r="BM172" s="85" t="s">
        <v>179</v>
      </c>
      <c r="BN172" s="85"/>
      <c r="BO172" s="85" t="s">
        <v>179</v>
      </c>
      <c r="BP172" s="85"/>
      <c r="BQ172" s="85" t="s">
        <v>179</v>
      </c>
      <c r="BR172" s="85"/>
      <c r="BS172" s="85" t="s">
        <v>179</v>
      </c>
      <c r="BT172" s="85"/>
      <c r="BU172" s="85" t="s">
        <v>179</v>
      </c>
      <c r="BV172" s="85"/>
      <c r="BW172" s="85" t="s">
        <v>179</v>
      </c>
      <c r="BX172" s="85"/>
      <c r="BY172" s="85" t="s">
        <v>179</v>
      </c>
      <c r="BZ172" s="85"/>
      <c r="CA172" s="85" t="s">
        <v>179</v>
      </c>
      <c r="CB172" s="85"/>
      <c r="CC172" s="85" t="s">
        <v>179</v>
      </c>
      <c r="CD172" s="85"/>
      <c r="CE172" s="85" t="s">
        <v>181</v>
      </c>
      <c r="CF172" s="85"/>
      <c r="CG172" s="85" t="s">
        <v>181</v>
      </c>
      <c r="CH172" s="85"/>
      <c r="CI172" s="85" t="s">
        <v>181</v>
      </c>
      <c r="CJ172" s="85"/>
      <c r="CK172" s="85" t="s">
        <v>179</v>
      </c>
      <c r="CL172" s="85" t="s">
        <v>2266</v>
      </c>
      <c r="CM172" s="85" t="s">
        <v>179</v>
      </c>
      <c r="CN172" s="85"/>
      <c r="CO172" s="85" t="s">
        <v>179</v>
      </c>
      <c r="CP172" s="85"/>
      <c r="CQ172" s="85" t="s">
        <v>179</v>
      </c>
      <c r="CR172" s="85"/>
      <c r="CS172" s="85" t="s">
        <v>179</v>
      </c>
      <c r="CT172" s="85"/>
      <c r="CU172" s="85" t="s">
        <v>179</v>
      </c>
      <c r="CV172" s="85"/>
      <c r="CW172" s="85" t="s">
        <v>179</v>
      </c>
      <c r="CX172" s="85"/>
      <c r="CY172" s="85" t="s">
        <v>179</v>
      </c>
      <c r="CZ172" s="85" t="s">
        <v>2267</v>
      </c>
      <c r="DA172" s="85" t="s">
        <v>179</v>
      </c>
      <c r="DB172" s="85"/>
      <c r="DC172" s="85" t="s">
        <v>179</v>
      </c>
      <c r="DD172" s="85"/>
      <c r="DE172" s="85" t="s">
        <v>179</v>
      </c>
      <c r="DF172" s="85"/>
      <c r="DG172" s="85" t="s">
        <v>209</v>
      </c>
      <c r="DH172" s="85"/>
      <c r="DI172" s="85" t="s">
        <v>179</v>
      </c>
      <c r="DJ172" s="85" t="s">
        <v>2268</v>
      </c>
      <c r="DK172" s="85"/>
      <c r="DL172" s="85"/>
      <c r="DM172" s="85"/>
      <c r="DN172" s="85"/>
      <c r="DO172" s="85"/>
      <c r="DP172" s="85"/>
      <c r="DQ172" s="85"/>
      <c r="DR172" s="85"/>
      <c r="DS172" s="85"/>
      <c r="DT172" s="85"/>
      <c r="DU172" s="85"/>
      <c r="DV172" s="85"/>
      <c r="DW172" s="85"/>
      <c r="DX172" s="85"/>
      <c r="DY172" s="85"/>
      <c r="DZ172" s="85"/>
      <c r="EA172" s="85"/>
      <c r="EB172" s="85"/>
      <c r="EC172" s="85"/>
      <c r="ED172" s="85"/>
      <c r="EE172" s="85"/>
      <c r="EF172" s="85"/>
      <c r="EG172" s="85"/>
      <c r="EH172" s="85"/>
      <c r="EI172" s="85"/>
      <c r="EJ172" s="85"/>
      <c r="EK172" s="85"/>
      <c r="EL172" s="85"/>
      <c r="EM172" s="85"/>
      <c r="EN172" s="85"/>
      <c r="EO172" s="85"/>
      <c r="EP172" s="85"/>
      <c r="EQ172" s="85"/>
      <c r="ER172" s="85"/>
      <c r="ES172" s="85"/>
      <c r="ET172" s="85"/>
      <c r="EU172" s="85"/>
      <c r="EV172" s="85"/>
      <c r="EW172" s="85"/>
      <c r="EX172" s="85"/>
      <c r="EY172" s="85"/>
      <c r="EZ172" s="85"/>
      <c r="FA172" s="85" t="s">
        <v>181</v>
      </c>
      <c r="FB172" s="85"/>
      <c r="FC172" s="85" t="s">
        <v>181</v>
      </c>
      <c r="FD172" s="85" t="s">
        <v>182</v>
      </c>
      <c r="FE172" t="b">
        <v>0</v>
      </c>
    </row>
    <row r="173" spans="1:161" x14ac:dyDescent="0.25">
      <c r="A173">
        <v>2055</v>
      </c>
      <c r="B173" t="s">
        <v>6107</v>
      </c>
      <c r="C173" s="90" t="s">
        <v>2269</v>
      </c>
      <c r="D173" s="91" t="s">
        <v>200</v>
      </c>
      <c r="E173">
        <v>0</v>
      </c>
      <c r="F173">
        <v>95</v>
      </c>
      <c r="G173" s="85" t="s">
        <v>177</v>
      </c>
      <c r="H173">
        <v>1</v>
      </c>
      <c r="I173" s="85" t="s">
        <v>213</v>
      </c>
      <c r="J173" s="85" t="s">
        <v>862</v>
      </c>
      <c r="K173" s="85" t="s">
        <v>2270</v>
      </c>
      <c r="L173" s="85" t="s">
        <v>2269</v>
      </c>
      <c r="M173" s="85" t="s">
        <v>2271</v>
      </c>
      <c r="N173" s="85" t="s">
        <v>862</v>
      </c>
      <c r="O173" s="85" t="s">
        <v>1250</v>
      </c>
      <c r="P173" s="85" t="s">
        <v>213</v>
      </c>
      <c r="Q173" s="85" t="s">
        <v>200</v>
      </c>
      <c r="R173" s="85" t="s">
        <v>1549</v>
      </c>
      <c r="S173" s="85"/>
      <c r="T173" s="85" t="s">
        <v>218</v>
      </c>
      <c r="U173" s="97">
        <v>4</v>
      </c>
      <c r="V173" s="85" t="s">
        <v>181</v>
      </c>
      <c r="W173" s="85" t="s">
        <v>1</v>
      </c>
      <c r="X173" s="85" t="s">
        <v>2272</v>
      </c>
      <c r="Y173">
        <v>0</v>
      </c>
      <c r="Z173" s="85" t="s">
        <v>179</v>
      </c>
      <c r="AA173" s="85" t="s">
        <v>1</v>
      </c>
      <c r="AB173" s="85" t="s">
        <v>179</v>
      </c>
      <c r="AC173" s="85" t="s">
        <v>179</v>
      </c>
      <c r="AD173" s="85" t="s">
        <v>179</v>
      </c>
      <c r="AE173" s="85" t="s">
        <v>181</v>
      </c>
      <c r="AF173" s="85"/>
      <c r="AG173" s="85" t="s">
        <v>181</v>
      </c>
      <c r="AH173" s="85"/>
      <c r="AI173" s="85" t="s">
        <v>181</v>
      </c>
      <c r="AJ173" s="85"/>
      <c r="AK173" s="85" t="s">
        <v>181</v>
      </c>
      <c r="AL173" s="85"/>
      <c r="AM173" s="85" t="s">
        <v>181</v>
      </c>
      <c r="AN173" s="85"/>
      <c r="AO173" s="85" t="s">
        <v>181</v>
      </c>
      <c r="AP173" s="85"/>
      <c r="AQ173" s="85" t="s">
        <v>179</v>
      </c>
      <c r="AR173" s="85"/>
      <c r="AS173" s="85" t="s">
        <v>179</v>
      </c>
      <c r="AT173" s="85"/>
      <c r="AU173" s="85" t="s">
        <v>179</v>
      </c>
      <c r="AV173" s="85"/>
      <c r="AW173" s="85" t="s">
        <v>179</v>
      </c>
      <c r="AX173" s="85"/>
      <c r="AY173" s="85" t="s">
        <v>179</v>
      </c>
      <c r="AZ173" s="85"/>
      <c r="BA173" s="85" t="s">
        <v>179</v>
      </c>
      <c r="BB173" s="85"/>
      <c r="BC173" s="85" t="s">
        <v>179</v>
      </c>
      <c r="BD173" s="85" t="s">
        <v>2273</v>
      </c>
      <c r="BE173" s="85" t="s">
        <v>179</v>
      </c>
      <c r="BF173" s="85" t="s">
        <v>1115</v>
      </c>
      <c r="BG173" s="85" t="s">
        <v>179</v>
      </c>
      <c r="BH173" s="85" t="s">
        <v>865</v>
      </c>
      <c r="BI173" s="85" t="s">
        <v>179</v>
      </c>
      <c r="BJ173" s="85" t="s">
        <v>2274</v>
      </c>
      <c r="BK173" s="85" t="s">
        <v>179</v>
      </c>
      <c r="BL173" s="85" t="s">
        <v>867</v>
      </c>
      <c r="BM173" s="85" t="s">
        <v>179</v>
      </c>
      <c r="BN173" s="85" t="s">
        <v>2275</v>
      </c>
      <c r="BO173" s="85" t="s">
        <v>179</v>
      </c>
      <c r="BP173" s="85" t="s">
        <v>2276</v>
      </c>
      <c r="BQ173" s="85" t="s">
        <v>179</v>
      </c>
      <c r="BR173" s="85" t="s">
        <v>868</v>
      </c>
      <c r="BS173" s="85" t="s">
        <v>179</v>
      </c>
      <c r="BT173" s="85" t="s">
        <v>2277</v>
      </c>
      <c r="BU173" s="85" t="s">
        <v>179</v>
      </c>
      <c r="BV173" s="85"/>
      <c r="BW173" s="85" t="s">
        <v>179</v>
      </c>
      <c r="BX173" s="85" t="s">
        <v>870</v>
      </c>
      <c r="BY173" s="85" t="s">
        <v>179</v>
      </c>
      <c r="BZ173" s="85" t="s">
        <v>2278</v>
      </c>
      <c r="CA173" s="85" t="s">
        <v>179</v>
      </c>
      <c r="CB173" s="85" t="s">
        <v>2279</v>
      </c>
      <c r="CC173" s="85" t="s">
        <v>179</v>
      </c>
      <c r="CD173" s="85" t="s">
        <v>2280</v>
      </c>
      <c r="CE173" s="85" t="s">
        <v>181</v>
      </c>
      <c r="CF173" s="85" t="s">
        <v>873</v>
      </c>
      <c r="CG173" s="85" t="s">
        <v>181</v>
      </c>
      <c r="CH173" s="85" t="s">
        <v>2281</v>
      </c>
      <c r="CI173" s="85" t="s">
        <v>181</v>
      </c>
      <c r="CJ173" s="85" t="s">
        <v>875</v>
      </c>
      <c r="CK173" s="85" t="s">
        <v>179</v>
      </c>
      <c r="CL173" s="85" t="s">
        <v>876</v>
      </c>
      <c r="CM173" s="85" t="s">
        <v>179</v>
      </c>
      <c r="CN173" s="85" t="s">
        <v>877</v>
      </c>
      <c r="CO173" s="85" t="s">
        <v>179</v>
      </c>
      <c r="CP173" s="85" t="s">
        <v>878</v>
      </c>
      <c r="CQ173" s="85" t="s">
        <v>179</v>
      </c>
      <c r="CR173" s="85" t="s">
        <v>879</v>
      </c>
      <c r="CS173" s="85" t="s">
        <v>179</v>
      </c>
      <c r="CT173" s="85" t="s">
        <v>880</v>
      </c>
      <c r="CU173" s="85" t="s">
        <v>179</v>
      </c>
      <c r="CV173" s="85" t="s">
        <v>2282</v>
      </c>
      <c r="CW173" s="85" t="s">
        <v>179</v>
      </c>
      <c r="CX173" s="85"/>
      <c r="CY173" s="85" t="s">
        <v>179</v>
      </c>
      <c r="CZ173" s="85" t="s">
        <v>2283</v>
      </c>
      <c r="DA173" s="85" t="s">
        <v>179</v>
      </c>
      <c r="DB173" s="85"/>
      <c r="DC173" s="85" t="s">
        <v>179</v>
      </c>
      <c r="DD173" s="85"/>
      <c r="DE173" s="85" t="s">
        <v>179</v>
      </c>
      <c r="DF173" s="85"/>
      <c r="DG173" s="85" t="s">
        <v>179</v>
      </c>
      <c r="DH173" s="85" t="s">
        <v>881</v>
      </c>
      <c r="DI173" s="85" t="s">
        <v>179</v>
      </c>
      <c r="DJ173" s="85" t="s">
        <v>882</v>
      </c>
      <c r="DK173" s="85" t="s">
        <v>179</v>
      </c>
      <c r="DL173" s="85" t="s">
        <v>2284</v>
      </c>
      <c r="DM173" s="85" t="s">
        <v>179</v>
      </c>
      <c r="DN173" s="85" t="s">
        <v>883</v>
      </c>
      <c r="DO173" s="85" t="s">
        <v>179</v>
      </c>
      <c r="DP173" s="85" t="s">
        <v>884</v>
      </c>
      <c r="DQ173" s="85" t="s">
        <v>179</v>
      </c>
      <c r="DR173" s="85" t="s">
        <v>885</v>
      </c>
      <c r="DS173" s="85" t="s">
        <v>179</v>
      </c>
      <c r="DT173" s="85" t="s">
        <v>2285</v>
      </c>
      <c r="DU173" s="85" t="s">
        <v>179</v>
      </c>
      <c r="DV173" s="85" t="s">
        <v>2286</v>
      </c>
      <c r="DW173" s="85" t="s">
        <v>179</v>
      </c>
      <c r="DX173" s="85" t="s">
        <v>888</v>
      </c>
      <c r="DY173" s="85" t="s">
        <v>179</v>
      </c>
      <c r="DZ173" s="85" t="s">
        <v>2287</v>
      </c>
      <c r="EA173" s="85" t="s">
        <v>179</v>
      </c>
      <c r="EB173" s="85" t="s">
        <v>890</v>
      </c>
      <c r="EC173" s="85" t="s">
        <v>179</v>
      </c>
      <c r="ED173" s="85" t="s">
        <v>891</v>
      </c>
      <c r="EE173" s="85" t="s">
        <v>199</v>
      </c>
      <c r="EF173" s="85"/>
      <c r="EG173" s="85" t="s">
        <v>199</v>
      </c>
      <c r="EH173" s="85"/>
      <c r="EI173" s="85" t="s">
        <v>179</v>
      </c>
      <c r="EJ173" s="85"/>
      <c r="EK173" s="85" t="s">
        <v>179</v>
      </c>
      <c r="EL173" s="85" t="s">
        <v>2288</v>
      </c>
      <c r="EM173" s="85" t="s">
        <v>179</v>
      </c>
      <c r="EN173" s="85" t="s">
        <v>2289</v>
      </c>
      <c r="EO173" s="85" t="s">
        <v>179</v>
      </c>
      <c r="EP173" s="85" t="s">
        <v>893</v>
      </c>
      <c r="EQ173" s="85" t="s">
        <v>179</v>
      </c>
      <c r="ER173" s="85" t="s">
        <v>2290</v>
      </c>
      <c r="ES173" s="85" t="s">
        <v>179</v>
      </c>
      <c r="ET173" s="85" t="s">
        <v>895</v>
      </c>
      <c r="EU173" s="85" t="s">
        <v>179</v>
      </c>
      <c r="EV173" s="85" t="s">
        <v>896</v>
      </c>
      <c r="EW173" s="85" t="s">
        <v>179</v>
      </c>
      <c r="EX173" s="85" t="s">
        <v>2291</v>
      </c>
      <c r="EY173" s="85" t="s">
        <v>179</v>
      </c>
      <c r="EZ173" s="85" t="s">
        <v>898</v>
      </c>
      <c r="FA173" s="85" t="s">
        <v>181</v>
      </c>
      <c r="FB173" s="85"/>
      <c r="FC173" s="85" t="s">
        <v>181</v>
      </c>
      <c r="FD173" s="85" t="s">
        <v>182</v>
      </c>
      <c r="FE173" t="b">
        <v>0</v>
      </c>
    </row>
    <row r="174" spans="1:161" x14ac:dyDescent="0.25">
      <c r="A174">
        <v>2056</v>
      </c>
      <c r="B174" t="s">
        <v>6167</v>
      </c>
      <c r="C174" s="90" t="s">
        <v>2292</v>
      </c>
      <c r="D174" s="91" t="s">
        <v>206</v>
      </c>
      <c r="E174">
        <v>0</v>
      </c>
      <c r="F174">
        <v>92</v>
      </c>
      <c r="G174" s="85" t="s">
        <v>187</v>
      </c>
      <c r="H174">
        <v>1</v>
      </c>
      <c r="I174" s="85" t="s">
        <v>213</v>
      </c>
      <c r="J174" s="85" t="s">
        <v>5934</v>
      </c>
      <c r="K174" s="85" t="s">
        <v>5935</v>
      </c>
      <c r="L174" s="85" t="s">
        <v>2292</v>
      </c>
      <c r="M174" s="85" t="s">
        <v>5936</v>
      </c>
      <c r="N174" s="85" t="s">
        <v>5937</v>
      </c>
      <c r="O174" s="85" t="s">
        <v>5938</v>
      </c>
      <c r="P174" s="85" t="s">
        <v>213</v>
      </c>
      <c r="Q174" s="85" t="s">
        <v>206</v>
      </c>
      <c r="R174" s="85"/>
      <c r="S174" s="85"/>
      <c r="T174" s="85" t="s">
        <v>218</v>
      </c>
      <c r="U174" s="97">
        <v>0</v>
      </c>
      <c r="V174" s="85" t="s">
        <v>181</v>
      </c>
      <c r="W174" s="85"/>
      <c r="X174" s="85"/>
      <c r="Y174">
        <v>0</v>
      </c>
      <c r="Z174" s="85" t="s">
        <v>181</v>
      </c>
      <c r="AA174" s="85"/>
      <c r="AB174" s="85" t="s">
        <v>180</v>
      </c>
      <c r="AC174" s="85" t="s">
        <v>181</v>
      </c>
      <c r="AD174" s="85" t="s">
        <v>180</v>
      </c>
      <c r="AE174" s="85" t="s">
        <v>181</v>
      </c>
      <c r="AF174" s="85"/>
      <c r="AG174" s="85" t="s">
        <v>181</v>
      </c>
      <c r="AH174" s="85"/>
      <c r="AI174" s="85" t="s">
        <v>181</v>
      </c>
      <c r="AJ174" s="85"/>
      <c r="AK174" s="85" t="s">
        <v>181</v>
      </c>
      <c r="AL174" s="85"/>
      <c r="AM174" s="85" t="s">
        <v>181</v>
      </c>
      <c r="AN174" s="85"/>
      <c r="AO174" s="85" t="s">
        <v>181</v>
      </c>
      <c r="AP174" s="85"/>
      <c r="AQ174" s="85" t="s">
        <v>179</v>
      </c>
      <c r="AR174" s="85"/>
      <c r="AS174" s="85" t="s">
        <v>179</v>
      </c>
      <c r="AT174" s="85"/>
      <c r="AU174" s="85" t="s">
        <v>179</v>
      </c>
      <c r="AV174" s="85"/>
      <c r="AW174" s="85" t="s">
        <v>179</v>
      </c>
      <c r="AX174" s="85"/>
      <c r="AY174" s="85" t="s">
        <v>179</v>
      </c>
      <c r="AZ174" s="85"/>
      <c r="BA174" s="85" t="s">
        <v>179</v>
      </c>
      <c r="BB174" s="85"/>
      <c r="BC174" s="85" t="s">
        <v>179</v>
      </c>
      <c r="BD174" s="85" t="s">
        <v>5939</v>
      </c>
      <c r="BE174" s="85" t="s">
        <v>179</v>
      </c>
      <c r="BF174" s="85"/>
      <c r="BG174" s="85" t="s">
        <v>179</v>
      </c>
      <c r="BH174" s="85"/>
      <c r="BI174" s="85" t="s">
        <v>179</v>
      </c>
      <c r="BJ174" s="85" t="s">
        <v>5939</v>
      </c>
      <c r="BK174" s="85" t="s">
        <v>179</v>
      </c>
      <c r="BL174" s="85"/>
      <c r="BM174" s="85" t="s">
        <v>179</v>
      </c>
      <c r="BN174" s="85"/>
      <c r="BO174" s="85" t="s">
        <v>179</v>
      </c>
      <c r="BP174" s="85"/>
      <c r="BQ174" s="85" t="s">
        <v>179</v>
      </c>
      <c r="BR174" s="85"/>
      <c r="BS174" s="85" t="s">
        <v>179</v>
      </c>
      <c r="BT174" s="85"/>
      <c r="BU174" s="85" t="s">
        <v>179</v>
      </c>
      <c r="BV174" s="85"/>
      <c r="BW174" s="85" t="s">
        <v>179</v>
      </c>
      <c r="BX174" s="85"/>
      <c r="BY174" s="85" t="s">
        <v>179</v>
      </c>
      <c r="BZ174" s="85"/>
      <c r="CA174" s="85" t="s">
        <v>179</v>
      </c>
      <c r="CB174" s="85"/>
      <c r="CC174" s="85" t="s">
        <v>179</v>
      </c>
      <c r="CD174" s="85"/>
      <c r="CE174" s="85" t="s">
        <v>181</v>
      </c>
      <c r="CF174" s="85"/>
      <c r="CG174" s="85" t="s">
        <v>181</v>
      </c>
      <c r="CH174" s="85"/>
      <c r="CI174" s="85" t="s">
        <v>181</v>
      </c>
      <c r="CJ174" s="85"/>
      <c r="CK174" s="85" t="s">
        <v>179</v>
      </c>
      <c r="CL174" s="85" t="s">
        <v>5939</v>
      </c>
      <c r="CM174" s="85" t="s">
        <v>179</v>
      </c>
      <c r="CN174" s="85"/>
      <c r="CO174" s="85" t="s">
        <v>179</v>
      </c>
      <c r="CP174" s="85"/>
      <c r="CQ174" s="85" t="s">
        <v>179</v>
      </c>
      <c r="CR174" s="85"/>
      <c r="CS174" s="85" t="s">
        <v>179</v>
      </c>
      <c r="CT174" s="85"/>
      <c r="CU174" s="85" t="s">
        <v>179</v>
      </c>
      <c r="CV174" s="85"/>
      <c r="CW174" s="85" t="s">
        <v>179</v>
      </c>
      <c r="CX174" s="85"/>
      <c r="CY174" s="85" t="s">
        <v>179</v>
      </c>
      <c r="CZ174" s="85" t="s">
        <v>5939</v>
      </c>
      <c r="DA174" s="85" t="s">
        <v>179</v>
      </c>
      <c r="DB174" s="85"/>
      <c r="DC174" s="85" t="s">
        <v>179</v>
      </c>
      <c r="DD174" s="85"/>
      <c r="DE174" s="85" t="s">
        <v>179</v>
      </c>
      <c r="DF174" s="85"/>
      <c r="DG174" s="85" t="s">
        <v>179</v>
      </c>
      <c r="DH174" s="85"/>
      <c r="DI174" s="85" t="s">
        <v>179</v>
      </c>
      <c r="DJ174" s="85" t="s">
        <v>5939</v>
      </c>
      <c r="DK174" s="85" t="s">
        <v>179</v>
      </c>
      <c r="DL174" s="85"/>
      <c r="DM174" s="85" t="s">
        <v>179</v>
      </c>
      <c r="DN174" s="85"/>
      <c r="DO174" s="85" t="s">
        <v>179</v>
      </c>
      <c r="DP174" s="85"/>
      <c r="DQ174" s="85" t="s">
        <v>179</v>
      </c>
      <c r="DR174" s="85" t="s">
        <v>5939</v>
      </c>
      <c r="DS174" s="85" t="s">
        <v>179</v>
      </c>
      <c r="DT174" s="85"/>
      <c r="DU174" s="85" t="s">
        <v>179</v>
      </c>
      <c r="DV174" s="85"/>
      <c r="DW174" s="85" t="s">
        <v>179</v>
      </c>
      <c r="DX174" s="85"/>
      <c r="DY174" s="85" t="s">
        <v>179</v>
      </c>
      <c r="DZ174" s="85"/>
      <c r="EA174" s="85" t="s">
        <v>179</v>
      </c>
      <c r="EB174" s="85"/>
      <c r="EC174" s="85" t="s">
        <v>179</v>
      </c>
      <c r="ED174" s="85" t="s">
        <v>5939</v>
      </c>
      <c r="EE174" s="85" t="s">
        <v>179</v>
      </c>
      <c r="EF174" s="85"/>
      <c r="EG174" s="85" t="s">
        <v>179</v>
      </c>
      <c r="EH174" s="85"/>
      <c r="EI174" s="85" t="s">
        <v>179</v>
      </c>
      <c r="EJ174" s="85"/>
      <c r="EK174" s="85" t="s">
        <v>179</v>
      </c>
      <c r="EL174" s="85"/>
      <c r="EM174" s="85" t="s">
        <v>179</v>
      </c>
      <c r="EN174" s="85" t="s">
        <v>5939</v>
      </c>
      <c r="EO174" s="85" t="s">
        <v>179</v>
      </c>
      <c r="EP174" s="85"/>
      <c r="EQ174" s="85" t="s">
        <v>179</v>
      </c>
      <c r="ER174" s="85"/>
      <c r="ES174" s="85" t="s">
        <v>179</v>
      </c>
      <c r="ET174" s="85" t="s">
        <v>5939</v>
      </c>
      <c r="EU174" s="85" t="s">
        <v>179</v>
      </c>
      <c r="EV174" s="85"/>
      <c r="EW174" s="85" t="s">
        <v>179</v>
      </c>
      <c r="EX174" s="85"/>
      <c r="EY174" s="85" t="s">
        <v>179</v>
      </c>
      <c r="EZ174" s="85" t="s">
        <v>5939</v>
      </c>
      <c r="FA174" s="85" t="s">
        <v>181</v>
      </c>
      <c r="FB174" s="85"/>
      <c r="FC174" s="85" t="s">
        <v>179</v>
      </c>
      <c r="FD174" s="85" t="s">
        <v>182</v>
      </c>
      <c r="FE174" t="b">
        <v>0</v>
      </c>
    </row>
    <row r="175" spans="1:161" x14ac:dyDescent="0.25">
      <c r="A175">
        <v>2058</v>
      </c>
      <c r="B175" t="s">
        <v>6145</v>
      </c>
      <c r="C175" s="90" t="s">
        <v>2317</v>
      </c>
      <c r="D175" s="91" t="s">
        <v>206</v>
      </c>
      <c r="E175">
        <v>0</v>
      </c>
      <c r="F175">
        <v>94</v>
      </c>
      <c r="G175" s="85" t="s">
        <v>187</v>
      </c>
      <c r="H175">
        <v>1</v>
      </c>
      <c r="I175" s="85" t="s">
        <v>213</v>
      </c>
      <c r="J175" s="85" t="s">
        <v>1730</v>
      </c>
      <c r="K175" s="85" t="s">
        <v>2318</v>
      </c>
      <c r="L175" s="85" t="s">
        <v>2317</v>
      </c>
      <c r="M175" s="85" t="s">
        <v>2319</v>
      </c>
      <c r="N175" s="85" t="s">
        <v>1730</v>
      </c>
      <c r="O175" s="85" t="s">
        <v>1733</v>
      </c>
      <c r="P175" s="85" t="s">
        <v>213</v>
      </c>
      <c r="Q175" s="85" t="s">
        <v>206</v>
      </c>
      <c r="R175" s="85"/>
      <c r="S175" s="85"/>
      <c r="T175" s="85" t="s">
        <v>218</v>
      </c>
      <c r="U175" s="97">
        <v>3</v>
      </c>
      <c r="V175" s="85" t="s">
        <v>179</v>
      </c>
      <c r="W175" s="85" t="s">
        <v>191</v>
      </c>
      <c r="X175" s="85" t="s">
        <v>1836</v>
      </c>
      <c r="Y175">
        <v>3</v>
      </c>
      <c r="Z175" s="85" t="s">
        <v>181</v>
      </c>
      <c r="AA175" s="85"/>
      <c r="AB175" s="85" t="s">
        <v>179</v>
      </c>
      <c r="AC175" s="85" t="s">
        <v>179</v>
      </c>
      <c r="AD175" s="85" t="s">
        <v>179</v>
      </c>
      <c r="AE175" s="85" t="s">
        <v>181</v>
      </c>
      <c r="AF175" s="85"/>
      <c r="AG175" s="85" t="s">
        <v>181</v>
      </c>
      <c r="AH175" s="85"/>
      <c r="AI175" s="85" t="s">
        <v>181</v>
      </c>
      <c r="AJ175" s="85"/>
      <c r="AK175" s="85" t="s">
        <v>181</v>
      </c>
      <c r="AL175" s="85"/>
      <c r="AM175" s="85" t="s">
        <v>181</v>
      </c>
      <c r="AN175" s="85"/>
      <c r="AO175" s="85" t="s">
        <v>181</v>
      </c>
      <c r="AP175" s="85"/>
      <c r="AQ175" s="85" t="s">
        <v>179</v>
      </c>
      <c r="AR175" s="85"/>
      <c r="AS175" s="85" t="s">
        <v>179</v>
      </c>
      <c r="AT175" s="85"/>
      <c r="AU175" s="85" t="s">
        <v>179</v>
      </c>
      <c r="AV175" s="85"/>
      <c r="AW175" s="85" t="s">
        <v>179</v>
      </c>
      <c r="AX175" s="85"/>
      <c r="AY175" s="85" t="s">
        <v>179</v>
      </c>
      <c r="AZ175" s="85"/>
      <c r="BA175" s="85" t="s">
        <v>179</v>
      </c>
      <c r="BB175" s="85"/>
      <c r="BC175" s="85" t="s">
        <v>179</v>
      </c>
      <c r="BD175" s="85" t="s">
        <v>1737</v>
      </c>
      <c r="BE175" s="85" t="s">
        <v>179</v>
      </c>
      <c r="BF175" s="85"/>
      <c r="BG175" s="85" t="s">
        <v>179</v>
      </c>
      <c r="BH175" s="85"/>
      <c r="BI175" s="85" t="s">
        <v>179</v>
      </c>
      <c r="BJ175" s="85" t="s">
        <v>2153</v>
      </c>
      <c r="BK175" s="85" t="s">
        <v>179</v>
      </c>
      <c r="BL175" s="85"/>
      <c r="BM175" s="85" t="s">
        <v>179</v>
      </c>
      <c r="BN175" s="85"/>
      <c r="BO175" s="85" t="s">
        <v>179</v>
      </c>
      <c r="BP175" s="85"/>
      <c r="BQ175" s="85" t="s">
        <v>179</v>
      </c>
      <c r="BR175" s="85"/>
      <c r="BS175" s="85" t="s">
        <v>179</v>
      </c>
      <c r="BT175" s="85"/>
      <c r="BU175" s="85" t="s">
        <v>179</v>
      </c>
      <c r="BV175" s="85"/>
      <c r="BW175" s="85" t="s">
        <v>179</v>
      </c>
      <c r="BX175" s="85"/>
      <c r="BY175" s="85" t="s">
        <v>179</v>
      </c>
      <c r="BZ175" s="85"/>
      <c r="CA175" s="85" t="s">
        <v>179</v>
      </c>
      <c r="CB175" s="85"/>
      <c r="CC175" s="85" t="s">
        <v>179</v>
      </c>
      <c r="CD175" s="85"/>
      <c r="CE175" s="85" t="s">
        <v>181</v>
      </c>
      <c r="CF175" s="85"/>
      <c r="CG175" s="85" t="s">
        <v>181</v>
      </c>
      <c r="CH175" s="85"/>
      <c r="CI175" s="85" t="s">
        <v>181</v>
      </c>
      <c r="CJ175" s="85"/>
      <c r="CK175" s="85" t="s">
        <v>179</v>
      </c>
      <c r="CL175" s="85" t="s">
        <v>2128</v>
      </c>
      <c r="CM175" s="85" t="s">
        <v>179</v>
      </c>
      <c r="CN175" s="85"/>
      <c r="CO175" s="85" t="s">
        <v>179</v>
      </c>
      <c r="CP175" s="85"/>
      <c r="CQ175" s="85" t="s">
        <v>179</v>
      </c>
      <c r="CR175" s="85"/>
      <c r="CS175" s="85" t="s">
        <v>179</v>
      </c>
      <c r="CT175" s="85"/>
      <c r="CU175" s="85" t="s">
        <v>179</v>
      </c>
      <c r="CV175" s="85"/>
      <c r="CW175" s="85" t="s">
        <v>179</v>
      </c>
      <c r="CX175" s="85"/>
      <c r="CY175" s="85" t="s">
        <v>179</v>
      </c>
      <c r="CZ175" s="85" t="s">
        <v>1737</v>
      </c>
      <c r="DA175" s="85" t="s">
        <v>179</v>
      </c>
      <c r="DB175" s="85" t="s">
        <v>2320</v>
      </c>
      <c r="DC175" s="85" t="s">
        <v>179</v>
      </c>
      <c r="DD175" s="85"/>
      <c r="DE175" s="85" t="s">
        <v>179</v>
      </c>
      <c r="DF175" s="85"/>
      <c r="DG175" s="85" t="s">
        <v>179</v>
      </c>
      <c r="DH175" s="85"/>
      <c r="DI175" s="85" t="s">
        <v>179</v>
      </c>
      <c r="DJ175" s="85" t="s">
        <v>1737</v>
      </c>
      <c r="DK175" s="85" t="s">
        <v>179</v>
      </c>
      <c r="DL175" s="85"/>
      <c r="DM175" s="85" t="s">
        <v>179</v>
      </c>
      <c r="DN175" s="85"/>
      <c r="DO175" s="85" t="s">
        <v>179</v>
      </c>
      <c r="DP175" s="85"/>
      <c r="DQ175" s="85" t="s">
        <v>179</v>
      </c>
      <c r="DR175" s="85" t="s">
        <v>1737</v>
      </c>
      <c r="DS175" s="85" t="s">
        <v>179</v>
      </c>
      <c r="DT175" s="85"/>
      <c r="DU175" s="85" t="s">
        <v>179</v>
      </c>
      <c r="DV175" s="85"/>
      <c r="DW175" s="85" t="s">
        <v>179</v>
      </c>
      <c r="DX175" s="85"/>
      <c r="DY175" s="85" t="s">
        <v>199</v>
      </c>
      <c r="DZ175" s="85"/>
      <c r="EA175" s="85" t="s">
        <v>179</v>
      </c>
      <c r="EB175" s="85"/>
      <c r="EC175" s="85" t="s">
        <v>179</v>
      </c>
      <c r="ED175" s="85" t="s">
        <v>2130</v>
      </c>
      <c r="EE175" s="85" t="s">
        <v>199</v>
      </c>
      <c r="EF175" s="85"/>
      <c r="EG175" s="85" t="s">
        <v>199</v>
      </c>
      <c r="EH175" s="85"/>
      <c r="EI175" s="85" t="s">
        <v>199</v>
      </c>
      <c r="EJ175" s="85"/>
      <c r="EK175" s="85" t="s">
        <v>179</v>
      </c>
      <c r="EL175" s="85"/>
      <c r="EM175" s="85" t="s">
        <v>179</v>
      </c>
      <c r="EN175" s="85" t="s">
        <v>1737</v>
      </c>
      <c r="EO175" s="85" t="s">
        <v>179</v>
      </c>
      <c r="EP175" s="85"/>
      <c r="EQ175" s="85" t="s">
        <v>179</v>
      </c>
      <c r="ER175" s="85"/>
      <c r="ES175" s="85" t="s">
        <v>179</v>
      </c>
      <c r="ET175" s="85" t="s">
        <v>1737</v>
      </c>
      <c r="EU175" s="85" t="s">
        <v>179</v>
      </c>
      <c r="EV175" s="85"/>
      <c r="EW175" s="85" t="s">
        <v>179</v>
      </c>
      <c r="EX175" s="85"/>
      <c r="EY175" s="85" t="s">
        <v>179</v>
      </c>
      <c r="EZ175" s="85" t="s">
        <v>1737</v>
      </c>
      <c r="FA175" s="85" t="s">
        <v>179</v>
      </c>
      <c r="FB175" s="85"/>
      <c r="FC175" s="85" t="s">
        <v>179</v>
      </c>
      <c r="FD175" s="85" t="s">
        <v>182</v>
      </c>
      <c r="FE175" t="b">
        <v>0</v>
      </c>
    </row>
    <row r="176" spans="1:161" x14ac:dyDescent="0.25">
      <c r="A176">
        <v>10501</v>
      </c>
      <c r="B176" t="s">
        <v>6168</v>
      </c>
      <c r="C176" s="90" t="s">
        <v>2321</v>
      </c>
      <c r="D176" s="91" t="s">
        <v>206</v>
      </c>
      <c r="E176">
        <v>0</v>
      </c>
      <c r="F176">
        <v>95</v>
      </c>
      <c r="G176" s="85" t="s">
        <v>177</v>
      </c>
      <c r="H176">
        <v>1</v>
      </c>
      <c r="I176" s="85" t="s">
        <v>213</v>
      </c>
      <c r="J176" s="85" t="s">
        <v>2322</v>
      </c>
      <c r="K176" s="85" t="s">
        <v>2323</v>
      </c>
      <c r="L176" s="85" t="s">
        <v>2321</v>
      </c>
      <c r="M176" s="85" t="s">
        <v>2324</v>
      </c>
      <c r="N176" s="85" t="s">
        <v>2322</v>
      </c>
      <c r="O176" s="85" t="s">
        <v>2325</v>
      </c>
      <c r="P176" s="85" t="s">
        <v>213</v>
      </c>
      <c r="Q176" s="85" t="s">
        <v>206</v>
      </c>
      <c r="R176" s="85" t="s">
        <v>2326</v>
      </c>
      <c r="S176" s="85"/>
      <c r="T176" s="85" t="s">
        <v>218</v>
      </c>
      <c r="U176" s="97">
        <v>4</v>
      </c>
      <c r="V176" s="85" t="s">
        <v>181</v>
      </c>
      <c r="W176" s="85" t="s">
        <v>186</v>
      </c>
      <c r="X176" s="85" t="s">
        <v>251</v>
      </c>
      <c r="Y176">
        <v>1</v>
      </c>
      <c r="Z176" s="85" t="s">
        <v>181</v>
      </c>
      <c r="AA176" s="85" t="s">
        <v>186</v>
      </c>
      <c r="AB176" s="85" t="s">
        <v>181</v>
      </c>
      <c r="AC176" s="85" t="s">
        <v>181</v>
      </c>
      <c r="AD176" s="85" t="s">
        <v>181</v>
      </c>
      <c r="AE176" s="85" t="s">
        <v>181</v>
      </c>
      <c r="AF176" s="85" t="s">
        <v>251</v>
      </c>
      <c r="AG176" s="85" t="s">
        <v>181</v>
      </c>
      <c r="AH176" s="85" t="s">
        <v>251</v>
      </c>
      <c r="AI176" s="85" t="s">
        <v>181</v>
      </c>
      <c r="AJ176" s="85" t="s">
        <v>251</v>
      </c>
      <c r="AK176" s="85" t="s">
        <v>181</v>
      </c>
      <c r="AL176" s="85" t="s">
        <v>260</v>
      </c>
      <c r="AM176" s="85" t="s">
        <v>181</v>
      </c>
      <c r="AN176" s="85" t="s">
        <v>260</v>
      </c>
      <c r="AO176" s="85" t="s">
        <v>181</v>
      </c>
      <c r="AP176" s="85" t="s">
        <v>260</v>
      </c>
      <c r="AQ176" s="85" t="s">
        <v>179</v>
      </c>
      <c r="AR176" s="85"/>
      <c r="AS176" s="85" t="s">
        <v>179</v>
      </c>
      <c r="AT176" s="85"/>
      <c r="AU176" s="85" t="s">
        <v>179</v>
      </c>
      <c r="AV176" s="85"/>
      <c r="AW176" s="85" t="s">
        <v>179</v>
      </c>
      <c r="AX176" s="85"/>
      <c r="AY176" s="85" t="s">
        <v>179</v>
      </c>
      <c r="AZ176" s="85"/>
      <c r="BA176" s="85" t="s">
        <v>179</v>
      </c>
      <c r="BB176" s="85"/>
      <c r="BC176" s="85" t="s">
        <v>181</v>
      </c>
      <c r="BD176" s="85" t="s">
        <v>2327</v>
      </c>
      <c r="BE176" s="85" t="s">
        <v>179</v>
      </c>
      <c r="BF176" s="85"/>
      <c r="BG176" s="85" t="s">
        <v>179</v>
      </c>
      <c r="BH176" s="85"/>
      <c r="BI176" s="85" t="s">
        <v>179</v>
      </c>
      <c r="BJ176" s="85" t="s">
        <v>2328</v>
      </c>
      <c r="BK176" s="85" t="s">
        <v>179</v>
      </c>
      <c r="BL176" s="85"/>
      <c r="BM176" s="85" t="s">
        <v>179</v>
      </c>
      <c r="BN176" s="85"/>
      <c r="BO176" s="85" t="s">
        <v>179</v>
      </c>
      <c r="BP176" s="85"/>
      <c r="BQ176" s="85" t="s">
        <v>179</v>
      </c>
      <c r="BR176" s="85"/>
      <c r="BS176" s="85" t="s">
        <v>179</v>
      </c>
      <c r="BT176" s="85"/>
      <c r="BU176" s="85" t="s">
        <v>181</v>
      </c>
      <c r="BV176" s="85"/>
      <c r="BW176" s="85" t="s">
        <v>179</v>
      </c>
      <c r="BX176" s="85"/>
      <c r="BY176" s="85" t="s">
        <v>179</v>
      </c>
      <c r="BZ176" s="85"/>
      <c r="CA176" s="85" t="s">
        <v>179</v>
      </c>
      <c r="CB176" s="85"/>
      <c r="CC176" s="85" t="s">
        <v>179</v>
      </c>
      <c r="CD176" s="85"/>
      <c r="CE176" s="85" t="s">
        <v>181</v>
      </c>
      <c r="CF176" s="85"/>
      <c r="CG176" s="85" t="s">
        <v>181</v>
      </c>
      <c r="CH176" s="85"/>
      <c r="CI176" s="85" t="s">
        <v>181</v>
      </c>
      <c r="CJ176" s="85"/>
      <c r="CK176" s="85" t="s">
        <v>179</v>
      </c>
      <c r="CL176" s="85" t="s">
        <v>2328</v>
      </c>
      <c r="CM176" s="85" t="s">
        <v>179</v>
      </c>
      <c r="CN176" s="85"/>
      <c r="CO176" s="85" t="s">
        <v>179</v>
      </c>
      <c r="CP176" s="85"/>
      <c r="CQ176" s="85" t="s">
        <v>179</v>
      </c>
      <c r="CR176" s="85"/>
      <c r="CS176" s="85" t="s">
        <v>179</v>
      </c>
      <c r="CT176" s="85"/>
      <c r="CU176" s="85" t="s">
        <v>179</v>
      </c>
      <c r="CV176" s="85"/>
      <c r="CW176" s="85" t="s">
        <v>179</v>
      </c>
      <c r="CX176" s="85"/>
      <c r="CY176" s="85" t="s">
        <v>179</v>
      </c>
      <c r="CZ176" s="85" t="s">
        <v>2328</v>
      </c>
      <c r="DA176" s="85" t="s">
        <v>179</v>
      </c>
      <c r="DB176" s="85"/>
      <c r="DC176" s="85" t="s">
        <v>179</v>
      </c>
      <c r="DD176" s="85"/>
      <c r="DE176" s="85" t="s">
        <v>179</v>
      </c>
      <c r="DF176" s="85"/>
      <c r="DG176" s="85" t="s">
        <v>179</v>
      </c>
      <c r="DH176" s="85"/>
      <c r="DI176" s="85" t="s">
        <v>203</v>
      </c>
      <c r="DJ176" s="85" t="s">
        <v>2328</v>
      </c>
      <c r="DK176" s="85" t="s">
        <v>179</v>
      </c>
      <c r="DL176" s="85"/>
      <c r="DM176" s="85" t="s">
        <v>179</v>
      </c>
      <c r="DN176" s="85"/>
      <c r="DO176" s="85" t="s">
        <v>179</v>
      </c>
      <c r="DP176" s="85"/>
      <c r="DQ176" s="85" t="s">
        <v>179</v>
      </c>
      <c r="DR176" s="85" t="s">
        <v>2328</v>
      </c>
      <c r="DS176" s="85" t="s">
        <v>179</v>
      </c>
      <c r="DT176" s="85"/>
      <c r="DU176" s="85" t="s">
        <v>179</v>
      </c>
      <c r="DV176" s="85"/>
      <c r="DW176" s="85" t="s">
        <v>179</v>
      </c>
      <c r="DX176" s="85"/>
      <c r="DY176" s="85" t="s">
        <v>179</v>
      </c>
      <c r="DZ176" s="85"/>
      <c r="EA176" s="85" t="s">
        <v>179</v>
      </c>
      <c r="EB176" s="85"/>
      <c r="EC176" s="85" t="s">
        <v>179</v>
      </c>
      <c r="ED176" s="85" t="s">
        <v>2328</v>
      </c>
      <c r="EE176" s="85" t="s">
        <v>179</v>
      </c>
      <c r="EF176" s="85"/>
      <c r="EG176" s="85" t="s">
        <v>179</v>
      </c>
      <c r="EH176" s="85"/>
      <c r="EI176" s="85" t="s">
        <v>179</v>
      </c>
      <c r="EJ176" s="85"/>
      <c r="EK176" s="85" t="s">
        <v>179</v>
      </c>
      <c r="EL176" s="85"/>
      <c r="EM176" s="85" t="s">
        <v>179</v>
      </c>
      <c r="EN176" s="85" t="s">
        <v>2328</v>
      </c>
      <c r="EO176" s="85" t="s">
        <v>179</v>
      </c>
      <c r="EP176" s="85"/>
      <c r="EQ176" s="85" t="s">
        <v>179</v>
      </c>
      <c r="ER176" s="85"/>
      <c r="ES176" s="85" t="s">
        <v>179</v>
      </c>
      <c r="ET176" s="85" t="s">
        <v>2328</v>
      </c>
      <c r="EU176" s="85" t="s">
        <v>179</v>
      </c>
      <c r="EV176" s="85"/>
      <c r="EW176" s="85" t="s">
        <v>179</v>
      </c>
      <c r="EX176" s="85"/>
      <c r="EY176" s="85" t="s">
        <v>179</v>
      </c>
      <c r="EZ176" s="85" t="s">
        <v>2328</v>
      </c>
      <c r="FA176" s="85" t="s">
        <v>181</v>
      </c>
      <c r="FB176" s="85"/>
      <c r="FC176" s="85" t="s">
        <v>179</v>
      </c>
      <c r="FD176" s="85" t="s">
        <v>182</v>
      </c>
      <c r="FE176" t="b">
        <v>0</v>
      </c>
    </row>
    <row r="177" spans="1:161" x14ac:dyDescent="0.25">
      <c r="A177">
        <v>2060</v>
      </c>
      <c r="B177" t="s">
        <v>6169</v>
      </c>
      <c r="C177" s="90" t="s">
        <v>2329</v>
      </c>
      <c r="D177" s="91" t="s">
        <v>206</v>
      </c>
      <c r="E177">
        <v>0</v>
      </c>
      <c r="F177">
        <v>95</v>
      </c>
      <c r="G177" s="85" t="s">
        <v>187</v>
      </c>
      <c r="H177">
        <v>1</v>
      </c>
      <c r="I177" s="85" t="s">
        <v>213</v>
      </c>
      <c r="J177" s="85" t="s">
        <v>2330</v>
      </c>
      <c r="K177" s="85" t="s">
        <v>2331</v>
      </c>
      <c r="L177" s="85" t="s">
        <v>2329</v>
      </c>
      <c r="M177" s="85" t="s">
        <v>2332</v>
      </c>
      <c r="N177" s="85" t="s">
        <v>2330</v>
      </c>
      <c r="O177" s="85" t="s">
        <v>2333</v>
      </c>
      <c r="P177" s="85" t="s">
        <v>213</v>
      </c>
      <c r="Q177" s="85" t="s">
        <v>206</v>
      </c>
      <c r="R177" s="85"/>
      <c r="S177" s="85"/>
      <c r="T177" s="85" t="s">
        <v>218</v>
      </c>
      <c r="U177" s="97">
        <v>4</v>
      </c>
      <c r="V177" s="85" t="s">
        <v>179</v>
      </c>
      <c r="W177" s="85" t="s">
        <v>191</v>
      </c>
      <c r="X177" s="85" t="s">
        <v>2334</v>
      </c>
      <c r="Y177">
        <v>4</v>
      </c>
      <c r="Z177" s="85" t="s">
        <v>179</v>
      </c>
      <c r="AA177" s="85" t="s">
        <v>191</v>
      </c>
      <c r="AB177" s="85" t="s">
        <v>179</v>
      </c>
      <c r="AC177" s="85" t="s">
        <v>179</v>
      </c>
      <c r="AD177" s="85" t="s">
        <v>179</v>
      </c>
      <c r="AE177" s="85" t="s">
        <v>181</v>
      </c>
      <c r="AF177" s="85"/>
      <c r="AG177" s="85" t="s">
        <v>181</v>
      </c>
      <c r="AH177" s="85"/>
      <c r="AI177" s="85" t="s">
        <v>181</v>
      </c>
      <c r="AJ177" s="85"/>
      <c r="AK177" s="85" t="s">
        <v>181</v>
      </c>
      <c r="AL177" s="85"/>
      <c r="AM177" s="85" t="s">
        <v>181</v>
      </c>
      <c r="AN177" s="85"/>
      <c r="AO177" s="85" t="s">
        <v>181</v>
      </c>
      <c r="AP177" s="85"/>
      <c r="AQ177" s="85" t="s">
        <v>179</v>
      </c>
      <c r="AR177" s="85"/>
      <c r="AS177" s="85" t="s">
        <v>179</v>
      </c>
      <c r="AT177" s="85"/>
      <c r="AU177" s="85" t="s">
        <v>179</v>
      </c>
      <c r="AV177" s="85"/>
      <c r="AW177" s="85" t="s">
        <v>179</v>
      </c>
      <c r="AX177" s="85"/>
      <c r="AY177" s="85" t="s">
        <v>179</v>
      </c>
      <c r="AZ177" s="85"/>
      <c r="BA177" s="85" t="s">
        <v>179</v>
      </c>
      <c r="BB177" s="85"/>
      <c r="BC177" s="85" t="s">
        <v>179</v>
      </c>
      <c r="BD177" s="85" t="s">
        <v>2335</v>
      </c>
      <c r="BE177" s="85" t="s">
        <v>179</v>
      </c>
      <c r="BF177" s="85"/>
      <c r="BG177" s="85" t="s">
        <v>179</v>
      </c>
      <c r="BH177" s="85"/>
      <c r="BI177" s="85" t="s">
        <v>179</v>
      </c>
      <c r="BJ177" s="85" t="s">
        <v>2336</v>
      </c>
      <c r="BK177" s="85" t="s">
        <v>179</v>
      </c>
      <c r="BL177" s="85"/>
      <c r="BM177" s="85" t="s">
        <v>179</v>
      </c>
      <c r="BN177" s="85"/>
      <c r="BO177" s="85" t="s">
        <v>179</v>
      </c>
      <c r="BP177" s="85"/>
      <c r="BQ177" s="85" t="s">
        <v>179</v>
      </c>
      <c r="BR177" s="85"/>
      <c r="BS177" s="85" t="s">
        <v>179</v>
      </c>
      <c r="BT177" s="85"/>
      <c r="BU177" s="85" t="s">
        <v>179</v>
      </c>
      <c r="BV177" s="85"/>
      <c r="BW177" s="85" t="s">
        <v>179</v>
      </c>
      <c r="BX177" s="85"/>
      <c r="BY177" s="85" t="s">
        <v>179</v>
      </c>
      <c r="BZ177" s="85"/>
      <c r="CA177" s="85" t="s">
        <v>179</v>
      </c>
      <c r="CB177" s="85"/>
      <c r="CC177" s="85" t="s">
        <v>179</v>
      </c>
      <c r="CD177" s="85"/>
      <c r="CE177" s="85" t="s">
        <v>181</v>
      </c>
      <c r="CF177" s="85"/>
      <c r="CG177" s="85" t="s">
        <v>181</v>
      </c>
      <c r="CH177" s="85"/>
      <c r="CI177" s="85" t="s">
        <v>181</v>
      </c>
      <c r="CJ177" s="85"/>
      <c r="CK177" s="85" t="s">
        <v>179</v>
      </c>
      <c r="CL177" s="85" t="s">
        <v>2337</v>
      </c>
      <c r="CM177" s="85" t="s">
        <v>179</v>
      </c>
      <c r="CN177" s="85"/>
      <c r="CO177" s="85" t="s">
        <v>179</v>
      </c>
      <c r="CP177" s="85"/>
      <c r="CQ177" s="85" t="s">
        <v>179</v>
      </c>
      <c r="CR177" s="85"/>
      <c r="CS177" s="85" t="s">
        <v>179</v>
      </c>
      <c r="CT177" s="85"/>
      <c r="CU177" s="85" t="s">
        <v>179</v>
      </c>
      <c r="CV177" s="85"/>
      <c r="CW177" s="85" t="s">
        <v>179</v>
      </c>
      <c r="CX177" s="85"/>
      <c r="CY177" s="85" t="s">
        <v>179</v>
      </c>
      <c r="CZ177" s="85" t="s">
        <v>2338</v>
      </c>
      <c r="DA177" s="85" t="s">
        <v>179</v>
      </c>
      <c r="DB177" s="85"/>
      <c r="DC177" s="85" t="s">
        <v>179</v>
      </c>
      <c r="DD177" s="85"/>
      <c r="DE177" s="85" t="s">
        <v>179</v>
      </c>
      <c r="DF177" s="85"/>
      <c r="DG177" s="85" t="s">
        <v>179</v>
      </c>
      <c r="DH177" s="85"/>
      <c r="DI177" s="85" t="s">
        <v>179</v>
      </c>
      <c r="DJ177" s="85" t="s">
        <v>2339</v>
      </c>
      <c r="DK177" s="85" t="s">
        <v>179</v>
      </c>
      <c r="DL177" s="85"/>
      <c r="DM177" s="85" t="s">
        <v>179</v>
      </c>
      <c r="DN177" s="85"/>
      <c r="DO177" s="85" t="s">
        <v>179</v>
      </c>
      <c r="DP177" s="85"/>
      <c r="DQ177" s="85" t="s">
        <v>179</v>
      </c>
      <c r="DR177" s="85" t="s">
        <v>2340</v>
      </c>
      <c r="DS177" s="85" t="s">
        <v>179</v>
      </c>
      <c r="DT177" s="85"/>
      <c r="DU177" s="85" t="s">
        <v>179</v>
      </c>
      <c r="DV177" s="85"/>
      <c r="DW177" s="85" t="s">
        <v>179</v>
      </c>
      <c r="DX177" s="85"/>
      <c r="DY177" s="85" t="s">
        <v>179</v>
      </c>
      <c r="DZ177" s="85" t="s">
        <v>2341</v>
      </c>
      <c r="EA177" s="85" t="s">
        <v>179</v>
      </c>
      <c r="EB177" s="85"/>
      <c r="EC177" s="85" t="s">
        <v>179</v>
      </c>
      <c r="ED177" s="85" t="s">
        <v>2342</v>
      </c>
      <c r="EE177" s="85" t="s">
        <v>179</v>
      </c>
      <c r="EF177" s="85"/>
      <c r="EG177" s="85" t="s">
        <v>179</v>
      </c>
      <c r="EH177" s="85"/>
      <c r="EI177" s="85" t="s">
        <v>179</v>
      </c>
      <c r="EJ177" s="85"/>
      <c r="EK177" s="85" t="s">
        <v>179</v>
      </c>
      <c r="EL177" s="85"/>
      <c r="EM177" s="85" t="s">
        <v>179</v>
      </c>
      <c r="EN177" s="85" t="s">
        <v>2343</v>
      </c>
      <c r="EO177" s="85" t="s">
        <v>179</v>
      </c>
      <c r="EP177" s="85" t="s">
        <v>2344</v>
      </c>
      <c r="EQ177" s="85" t="s">
        <v>179</v>
      </c>
      <c r="ER177" s="85"/>
      <c r="ES177" s="85" t="s">
        <v>179</v>
      </c>
      <c r="ET177" s="85" t="s">
        <v>2345</v>
      </c>
      <c r="EU177" s="85" t="s">
        <v>179</v>
      </c>
      <c r="EV177" s="85"/>
      <c r="EW177" s="85" t="s">
        <v>179</v>
      </c>
      <c r="EX177" s="85"/>
      <c r="EY177" s="85" t="s">
        <v>179</v>
      </c>
      <c r="EZ177" s="85" t="s">
        <v>2346</v>
      </c>
      <c r="FA177" s="85" t="s">
        <v>181</v>
      </c>
      <c r="FB177" s="85"/>
      <c r="FC177" s="85" t="s">
        <v>179</v>
      </c>
      <c r="FD177" s="85" t="s">
        <v>182</v>
      </c>
      <c r="FE177" t="b">
        <v>0</v>
      </c>
    </row>
    <row r="178" spans="1:161" x14ac:dyDescent="0.25">
      <c r="A178" t="s">
        <v>6486</v>
      </c>
      <c r="B178" t="s">
        <v>6641</v>
      </c>
      <c r="C178" s="90" t="s">
        <v>2347</v>
      </c>
      <c r="D178" s="91" t="s">
        <v>206</v>
      </c>
      <c r="G178" s="85" t="s">
        <v>177</v>
      </c>
      <c r="I178" t="s">
        <v>213</v>
      </c>
      <c r="J178" s="85"/>
      <c r="K178" s="85" t="s">
        <v>6638</v>
      </c>
      <c r="L178" s="85"/>
      <c r="M178" s="85" t="s">
        <v>6530</v>
      </c>
      <c r="N178" s="85" t="s">
        <v>6639</v>
      </c>
      <c r="O178" s="85" t="s">
        <v>6640</v>
      </c>
      <c r="P178" s="85"/>
      <c r="Q178" s="85"/>
      <c r="R178" s="85"/>
      <c r="S178" s="85"/>
      <c r="T178" s="85"/>
      <c r="U178" s="97" t="s">
        <v>190</v>
      </c>
      <c r="V178" s="85"/>
      <c r="W178" s="85"/>
      <c r="X178" s="85"/>
      <c r="Z178" s="85"/>
      <c r="AA178" s="85"/>
      <c r="AB178" s="85"/>
      <c r="AC178" s="85"/>
      <c r="AD178" s="85"/>
      <c r="AE178" t="s">
        <v>1497</v>
      </c>
      <c r="AG178" t="s">
        <v>1497</v>
      </c>
      <c r="AI178" t="s">
        <v>1497</v>
      </c>
      <c r="AK178" t="s">
        <v>1497</v>
      </c>
      <c r="AM178" t="s">
        <v>1497</v>
      </c>
      <c r="AN178" s="85"/>
      <c r="AO178" s="85"/>
      <c r="AP178" s="85"/>
      <c r="AQ178" s="85"/>
      <c r="AR178" s="85"/>
      <c r="AS178" s="85"/>
      <c r="AT178" s="85"/>
      <c r="AU178" s="85"/>
      <c r="AV178" s="85"/>
      <c r="AW178" s="85"/>
      <c r="AX178" s="85"/>
      <c r="AY178" s="85"/>
      <c r="AZ178" s="85"/>
      <c r="BA178" s="85"/>
      <c r="BB178" s="85"/>
      <c r="BC178" t="s">
        <v>182</v>
      </c>
      <c r="BD178" s="85"/>
      <c r="BE178" s="85"/>
      <c r="BF178" s="85"/>
      <c r="BG178" s="85"/>
      <c r="BH178" s="85"/>
      <c r="BI178" t="s">
        <v>203</v>
      </c>
      <c r="BJ178" s="85"/>
      <c r="BK178" s="85"/>
      <c r="BL178" s="85"/>
      <c r="BM178" s="85"/>
      <c r="BN178" s="85"/>
      <c r="BO178" s="85"/>
      <c r="BP178" s="85"/>
      <c r="BQ178" s="85"/>
      <c r="BR178" s="85"/>
      <c r="BS178" s="85"/>
      <c r="BT178" s="85"/>
      <c r="BU178" s="85"/>
      <c r="BV178" s="85"/>
      <c r="BW178" s="85"/>
      <c r="BX178" s="85"/>
      <c r="BY178" s="85"/>
      <c r="BZ178" s="85"/>
      <c r="CA178" s="85"/>
      <c r="CB178" s="85"/>
      <c r="CC178" s="85"/>
      <c r="CD178" s="85"/>
      <c r="CE178" s="85"/>
      <c r="CF178" s="85"/>
      <c r="CG178" s="85"/>
      <c r="CH178" s="85"/>
      <c r="CI178" s="85"/>
      <c r="CJ178" s="85"/>
      <c r="CK178" t="s">
        <v>203</v>
      </c>
      <c r="CL178" s="85"/>
      <c r="CM178" s="85"/>
      <c r="CN178" s="85"/>
      <c r="CO178" s="85"/>
      <c r="CP178" s="85"/>
      <c r="CQ178" s="85"/>
      <c r="CR178" s="85"/>
      <c r="CS178" s="85"/>
      <c r="CT178" s="85"/>
      <c r="CU178" s="85"/>
      <c r="CV178" s="85"/>
      <c r="CW178" s="85"/>
      <c r="CX178" s="85"/>
      <c r="CY178" t="s">
        <v>203</v>
      </c>
      <c r="CZ178" s="85"/>
      <c r="DA178" s="85"/>
      <c r="DB178" s="85"/>
      <c r="DC178" s="85"/>
      <c r="DD178" s="85"/>
      <c r="DE178" s="85"/>
      <c r="DF178" s="85"/>
      <c r="DG178" s="85"/>
      <c r="DH178" s="85"/>
      <c r="DI178" t="s">
        <v>182</v>
      </c>
      <c r="DJ178" s="85"/>
      <c r="DK178" s="85"/>
      <c r="DL178" s="85"/>
      <c r="DM178" s="85"/>
      <c r="DN178" s="85"/>
      <c r="DO178" s="85"/>
      <c r="DP178" s="85"/>
      <c r="DQ178" t="s">
        <v>182</v>
      </c>
      <c r="DR178" s="85"/>
      <c r="DS178" s="85"/>
      <c r="DT178" s="85"/>
      <c r="DU178" s="85"/>
      <c r="DV178" s="85"/>
      <c r="DW178" s="85"/>
      <c r="DX178" s="85"/>
      <c r="DY178" s="85"/>
      <c r="DZ178" s="85"/>
      <c r="EA178" s="85"/>
      <c r="EB178" s="85"/>
      <c r="EC178" t="s">
        <v>203</v>
      </c>
      <c r="ED178" s="85"/>
      <c r="EE178" s="85"/>
      <c r="EF178" s="85"/>
      <c r="EG178" s="85"/>
      <c r="EH178" s="85"/>
      <c r="EI178" s="85"/>
      <c r="EJ178" s="85"/>
      <c r="EK178" s="85"/>
      <c r="EL178" s="85"/>
      <c r="EM178" t="s">
        <v>203</v>
      </c>
      <c r="EN178" s="85"/>
      <c r="EO178" s="85"/>
      <c r="EP178" s="85"/>
      <c r="EQ178" s="85"/>
      <c r="ER178" s="85"/>
      <c r="ES178" t="s">
        <v>203</v>
      </c>
      <c r="ET178" s="85"/>
      <c r="EU178" s="85"/>
      <c r="EV178" s="85"/>
      <c r="EW178" s="85"/>
      <c r="EX178" s="85"/>
      <c r="EY178" t="s">
        <v>182</v>
      </c>
      <c r="EZ178" s="85"/>
      <c r="FA178" t="s">
        <v>182</v>
      </c>
      <c r="FB178" s="85"/>
      <c r="FC178" s="85" t="s">
        <v>182</v>
      </c>
      <c r="FD178" s="85"/>
      <c r="FE178" t="b">
        <v>0</v>
      </c>
    </row>
    <row r="179" spans="1:161" x14ac:dyDescent="0.25">
      <c r="A179">
        <v>2062</v>
      </c>
      <c r="B179" t="s">
        <v>6170</v>
      </c>
      <c r="C179" s="90" t="s">
        <v>2348</v>
      </c>
      <c r="D179" s="91" t="s">
        <v>206</v>
      </c>
      <c r="E179">
        <v>0</v>
      </c>
      <c r="F179">
        <v>95</v>
      </c>
      <c r="G179" s="85" t="s">
        <v>177</v>
      </c>
      <c r="H179">
        <v>1</v>
      </c>
      <c r="I179" s="85" t="s">
        <v>213</v>
      </c>
      <c r="J179" s="85" t="s">
        <v>2349</v>
      </c>
      <c r="K179" s="85" t="s">
        <v>2350</v>
      </c>
      <c r="L179" s="85" t="s">
        <v>2348</v>
      </c>
      <c r="M179" s="85" t="s">
        <v>2351</v>
      </c>
      <c r="N179" s="85" t="s">
        <v>2349</v>
      </c>
      <c r="O179" s="85" t="s">
        <v>2352</v>
      </c>
      <c r="P179" s="85" t="s">
        <v>213</v>
      </c>
      <c r="Q179" s="85" t="s">
        <v>206</v>
      </c>
      <c r="R179" s="85"/>
      <c r="S179" s="85"/>
      <c r="T179" s="85" t="s">
        <v>218</v>
      </c>
      <c r="U179" s="97">
        <v>4</v>
      </c>
      <c r="V179" s="85" t="s">
        <v>179</v>
      </c>
      <c r="W179" s="85" t="s">
        <v>191</v>
      </c>
      <c r="X179" s="85" t="s">
        <v>1488</v>
      </c>
      <c r="Y179">
        <v>4</v>
      </c>
      <c r="Z179" s="85" t="s">
        <v>179</v>
      </c>
      <c r="AA179" s="85" t="s">
        <v>1</v>
      </c>
      <c r="AB179" s="85" t="s">
        <v>180</v>
      </c>
      <c r="AC179" s="85" t="s">
        <v>179</v>
      </c>
      <c r="AD179" s="85" t="s">
        <v>179</v>
      </c>
      <c r="AE179" s="85" t="s">
        <v>181</v>
      </c>
      <c r="AF179" s="85"/>
      <c r="AG179" s="85" t="s">
        <v>181</v>
      </c>
      <c r="AH179" s="85"/>
      <c r="AI179" s="85" t="s">
        <v>181</v>
      </c>
      <c r="AJ179" s="85"/>
      <c r="AK179" s="85" t="s">
        <v>181</v>
      </c>
      <c r="AL179" s="85"/>
      <c r="AM179" s="85" t="s">
        <v>181</v>
      </c>
      <c r="AN179" s="85"/>
      <c r="AO179" s="85" t="s">
        <v>181</v>
      </c>
      <c r="AP179" s="85"/>
      <c r="AQ179" s="85" t="s">
        <v>179</v>
      </c>
      <c r="AR179" s="85"/>
      <c r="AS179" s="85" t="s">
        <v>179</v>
      </c>
      <c r="AT179" s="85"/>
      <c r="AU179" s="85" t="s">
        <v>179</v>
      </c>
      <c r="AV179" s="85"/>
      <c r="AW179" s="85" t="s">
        <v>179</v>
      </c>
      <c r="AX179" s="85"/>
      <c r="AY179" s="85" t="s">
        <v>179</v>
      </c>
      <c r="AZ179" s="85"/>
      <c r="BA179" s="85" t="s">
        <v>179</v>
      </c>
      <c r="BB179" s="85"/>
      <c r="BC179" s="85" t="s">
        <v>179</v>
      </c>
      <c r="BD179" s="85" t="s">
        <v>2353</v>
      </c>
      <c r="BE179" s="85" t="s">
        <v>179</v>
      </c>
      <c r="BF179" s="85"/>
      <c r="BG179" s="85" t="s">
        <v>179</v>
      </c>
      <c r="BH179" s="85"/>
      <c r="BI179" s="85" t="s">
        <v>179</v>
      </c>
      <c r="BJ179" s="85" t="s">
        <v>2354</v>
      </c>
      <c r="BK179" s="85" t="s">
        <v>179</v>
      </c>
      <c r="BL179" s="85"/>
      <c r="BM179" s="85" t="s">
        <v>179</v>
      </c>
      <c r="BN179" s="85"/>
      <c r="BO179" s="85" t="s">
        <v>179</v>
      </c>
      <c r="BP179" s="85"/>
      <c r="BQ179" s="85" t="s">
        <v>179</v>
      </c>
      <c r="BR179" s="85"/>
      <c r="BS179" s="85" t="s">
        <v>179</v>
      </c>
      <c r="BT179" s="85"/>
      <c r="BU179" s="85" t="s">
        <v>179</v>
      </c>
      <c r="BV179" s="85"/>
      <c r="BW179" s="85" t="s">
        <v>179</v>
      </c>
      <c r="BX179" s="85"/>
      <c r="BY179" s="85" t="s">
        <v>179</v>
      </c>
      <c r="BZ179" s="85"/>
      <c r="CA179" s="85" t="s">
        <v>179</v>
      </c>
      <c r="CB179" s="85"/>
      <c r="CC179" s="85" t="s">
        <v>179</v>
      </c>
      <c r="CD179" s="85"/>
      <c r="CE179" s="85" t="s">
        <v>181</v>
      </c>
      <c r="CF179" s="85"/>
      <c r="CG179" s="85" t="s">
        <v>181</v>
      </c>
      <c r="CH179" s="85"/>
      <c r="CI179" s="85" t="s">
        <v>181</v>
      </c>
      <c r="CJ179" s="85"/>
      <c r="CK179" s="85" t="s">
        <v>179</v>
      </c>
      <c r="CL179" s="85" t="s">
        <v>2355</v>
      </c>
      <c r="CM179" s="85" t="s">
        <v>179</v>
      </c>
      <c r="CN179" s="85"/>
      <c r="CO179" s="85" t="s">
        <v>179</v>
      </c>
      <c r="CP179" s="85"/>
      <c r="CQ179" s="85" t="s">
        <v>179</v>
      </c>
      <c r="CR179" s="85"/>
      <c r="CS179" s="85" t="s">
        <v>179</v>
      </c>
      <c r="CT179" s="85"/>
      <c r="CU179" s="85" t="s">
        <v>179</v>
      </c>
      <c r="CV179" s="85"/>
      <c r="CW179" s="85" t="s">
        <v>179</v>
      </c>
      <c r="CX179" s="85"/>
      <c r="CY179" s="85" t="s">
        <v>179</v>
      </c>
      <c r="CZ179" s="85" t="s">
        <v>2356</v>
      </c>
      <c r="DA179" s="85" t="s">
        <v>179</v>
      </c>
      <c r="DB179" s="85"/>
      <c r="DC179" s="85" t="s">
        <v>179</v>
      </c>
      <c r="DD179" s="85"/>
      <c r="DE179" s="85" t="s">
        <v>179</v>
      </c>
      <c r="DF179" s="85"/>
      <c r="DG179" s="85" t="s">
        <v>179</v>
      </c>
      <c r="DH179" s="85"/>
      <c r="DI179" s="85" t="s">
        <v>179</v>
      </c>
      <c r="DJ179" s="85" t="s">
        <v>2357</v>
      </c>
      <c r="DK179" s="85" t="s">
        <v>179</v>
      </c>
      <c r="DL179" s="85"/>
      <c r="DM179" s="85" t="s">
        <v>179</v>
      </c>
      <c r="DN179" s="85"/>
      <c r="DO179" s="85" t="s">
        <v>179</v>
      </c>
      <c r="DP179" s="85"/>
      <c r="DQ179" s="85" t="s">
        <v>179</v>
      </c>
      <c r="DR179" s="85" t="s">
        <v>2358</v>
      </c>
      <c r="DS179" s="85" t="s">
        <v>179</v>
      </c>
      <c r="DT179" s="85"/>
      <c r="DU179" s="85" t="s">
        <v>179</v>
      </c>
      <c r="DV179" s="85"/>
      <c r="DW179" s="85" t="s">
        <v>179</v>
      </c>
      <c r="DX179" s="85"/>
      <c r="DY179" s="85" t="s">
        <v>179</v>
      </c>
      <c r="DZ179" s="85"/>
      <c r="EA179" s="85" t="s">
        <v>179</v>
      </c>
      <c r="EB179" s="85"/>
      <c r="EC179" s="85" t="s">
        <v>179</v>
      </c>
      <c r="ED179" s="85" t="s">
        <v>2359</v>
      </c>
      <c r="EE179" s="85" t="s">
        <v>179</v>
      </c>
      <c r="EF179" s="85"/>
      <c r="EG179" s="85" t="s">
        <v>179</v>
      </c>
      <c r="EH179" s="85"/>
      <c r="EI179" s="85" t="s">
        <v>179</v>
      </c>
      <c r="EJ179" s="85"/>
      <c r="EK179" s="85" t="s">
        <v>179</v>
      </c>
      <c r="EL179" s="85"/>
      <c r="EM179" s="85" t="s">
        <v>179</v>
      </c>
      <c r="EN179" s="85" t="s">
        <v>2360</v>
      </c>
      <c r="EO179" s="85" t="s">
        <v>179</v>
      </c>
      <c r="EP179" s="85" t="s">
        <v>2361</v>
      </c>
      <c r="EQ179" s="85" t="s">
        <v>179</v>
      </c>
      <c r="ER179" s="85"/>
      <c r="ES179" s="85" t="s">
        <v>179</v>
      </c>
      <c r="ET179" s="85" t="s">
        <v>2362</v>
      </c>
      <c r="EU179" s="85" t="s">
        <v>179</v>
      </c>
      <c r="EV179" s="85"/>
      <c r="EW179" s="85" t="s">
        <v>179</v>
      </c>
      <c r="EX179" s="85"/>
      <c r="EY179" s="85" t="s">
        <v>179</v>
      </c>
      <c r="EZ179" s="85" t="s">
        <v>2363</v>
      </c>
      <c r="FA179" s="85" t="s">
        <v>181</v>
      </c>
      <c r="FB179" s="85"/>
      <c r="FC179" s="85" t="s">
        <v>179</v>
      </c>
      <c r="FD179" s="85" t="s">
        <v>182</v>
      </c>
      <c r="FE179" t="b">
        <v>0</v>
      </c>
    </row>
    <row r="180" spans="1:161" x14ac:dyDescent="0.25">
      <c r="A180">
        <v>2063</v>
      </c>
      <c r="B180" t="s">
        <v>6171</v>
      </c>
      <c r="C180" s="90" t="s">
        <v>2364</v>
      </c>
      <c r="D180" s="91" t="s">
        <v>192</v>
      </c>
      <c r="E180">
        <v>0</v>
      </c>
      <c r="F180">
        <v>95</v>
      </c>
      <c r="G180" s="85" t="s">
        <v>177</v>
      </c>
      <c r="H180">
        <v>1</v>
      </c>
      <c r="I180" s="85" t="s">
        <v>213</v>
      </c>
      <c r="J180" s="85" t="s">
        <v>2365</v>
      </c>
      <c r="K180" s="85" t="s">
        <v>2366</v>
      </c>
      <c r="L180" s="85" t="s">
        <v>2364</v>
      </c>
      <c r="M180" s="85" t="s">
        <v>2367</v>
      </c>
      <c r="N180" s="85" t="s">
        <v>2365</v>
      </c>
      <c r="O180" s="85" t="s">
        <v>2368</v>
      </c>
      <c r="P180" s="85" t="s">
        <v>213</v>
      </c>
      <c r="Q180" s="85" t="s">
        <v>192</v>
      </c>
      <c r="R180" s="85"/>
      <c r="S180" s="85"/>
      <c r="T180" s="85" t="s">
        <v>218</v>
      </c>
      <c r="U180" s="97">
        <v>4</v>
      </c>
      <c r="V180" s="85" t="s">
        <v>179</v>
      </c>
      <c r="W180" s="85" t="s">
        <v>191</v>
      </c>
      <c r="X180" s="85" t="s">
        <v>2369</v>
      </c>
      <c r="Y180">
        <v>4</v>
      </c>
      <c r="Z180" s="85" t="s">
        <v>179</v>
      </c>
      <c r="AA180" s="85" t="s">
        <v>191</v>
      </c>
      <c r="AB180" s="85" t="s">
        <v>179</v>
      </c>
      <c r="AC180" s="85" t="s">
        <v>179</v>
      </c>
      <c r="AD180" s="85" t="s">
        <v>179</v>
      </c>
      <c r="AE180" s="85" t="s">
        <v>181</v>
      </c>
      <c r="AF180" s="85"/>
      <c r="AG180" s="85" t="s">
        <v>181</v>
      </c>
      <c r="AH180" s="85"/>
      <c r="AI180" s="85" t="s">
        <v>181</v>
      </c>
      <c r="AJ180" s="85"/>
      <c r="AK180" s="85" t="s">
        <v>181</v>
      </c>
      <c r="AL180" s="85"/>
      <c r="AM180" s="85" t="s">
        <v>181</v>
      </c>
      <c r="AN180" s="85"/>
      <c r="AO180" s="85" t="s">
        <v>181</v>
      </c>
      <c r="AP180" s="85"/>
      <c r="AQ180" s="85" t="s">
        <v>179</v>
      </c>
      <c r="AR180" s="85" t="s">
        <v>2370</v>
      </c>
      <c r="AS180" s="85" t="s">
        <v>179</v>
      </c>
      <c r="AT180" s="85"/>
      <c r="AU180" s="85" t="s">
        <v>179</v>
      </c>
      <c r="AV180" s="85"/>
      <c r="AW180" s="85" t="s">
        <v>179</v>
      </c>
      <c r="AX180" s="85"/>
      <c r="AY180" s="85" t="s">
        <v>179</v>
      </c>
      <c r="AZ180" s="85"/>
      <c r="BA180" s="85" t="s">
        <v>179</v>
      </c>
      <c r="BB180" s="85"/>
      <c r="BC180" s="85" t="s">
        <v>179</v>
      </c>
      <c r="BD180" s="85" t="s">
        <v>2371</v>
      </c>
      <c r="BE180" s="85" t="s">
        <v>179</v>
      </c>
      <c r="BF180" s="85"/>
      <c r="BG180" s="85" t="s">
        <v>179</v>
      </c>
      <c r="BH180" s="85"/>
      <c r="BI180" s="85" t="s">
        <v>179</v>
      </c>
      <c r="BJ180" s="85" t="s">
        <v>2372</v>
      </c>
      <c r="BK180" s="85" t="s">
        <v>179</v>
      </c>
      <c r="BL180" s="85"/>
      <c r="BM180" s="85" t="s">
        <v>179</v>
      </c>
      <c r="BN180" s="85"/>
      <c r="BO180" s="85" t="s">
        <v>179</v>
      </c>
      <c r="BP180" s="85"/>
      <c r="BQ180" s="85" t="s">
        <v>179</v>
      </c>
      <c r="BR180" s="85"/>
      <c r="BS180" s="85" t="s">
        <v>179</v>
      </c>
      <c r="BT180" s="85"/>
      <c r="BU180" s="85" t="s">
        <v>179</v>
      </c>
      <c r="BV180" s="85"/>
      <c r="BW180" s="85" t="s">
        <v>179</v>
      </c>
      <c r="BX180" s="85"/>
      <c r="BY180" s="85" t="s">
        <v>179</v>
      </c>
      <c r="BZ180" s="85"/>
      <c r="CA180" s="85" t="s">
        <v>179</v>
      </c>
      <c r="CB180" s="85"/>
      <c r="CC180" s="85" t="s">
        <v>179</v>
      </c>
      <c r="CD180" s="85"/>
      <c r="CE180" s="85" t="s">
        <v>181</v>
      </c>
      <c r="CF180" s="85"/>
      <c r="CG180" s="85" t="s">
        <v>181</v>
      </c>
      <c r="CH180" s="85"/>
      <c r="CI180" s="85" t="s">
        <v>181</v>
      </c>
      <c r="CJ180" s="85"/>
      <c r="CK180" s="85" t="s">
        <v>179</v>
      </c>
      <c r="CL180" s="85" t="s">
        <v>2373</v>
      </c>
      <c r="CM180" s="85" t="s">
        <v>179</v>
      </c>
      <c r="CN180" s="85"/>
      <c r="CO180" s="85" t="s">
        <v>179</v>
      </c>
      <c r="CP180" s="85"/>
      <c r="CQ180" s="85" t="s">
        <v>179</v>
      </c>
      <c r="CR180" s="85"/>
      <c r="CS180" s="85" t="s">
        <v>179</v>
      </c>
      <c r="CT180" s="85"/>
      <c r="CU180" s="85" t="s">
        <v>179</v>
      </c>
      <c r="CV180" s="85"/>
      <c r="CW180" s="85" t="s">
        <v>179</v>
      </c>
      <c r="CX180" s="85"/>
      <c r="CY180" s="85" t="s">
        <v>179</v>
      </c>
      <c r="CZ180" s="85" t="s">
        <v>2374</v>
      </c>
      <c r="DA180" s="85" t="s">
        <v>179</v>
      </c>
      <c r="DB180" s="85"/>
      <c r="DC180" s="85" t="s">
        <v>179</v>
      </c>
      <c r="DD180" s="85"/>
      <c r="DE180" s="85" t="s">
        <v>179</v>
      </c>
      <c r="DF180" s="85"/>
      <c r="DG180" s="85" t="s">
        <v>179</v>
      </c>
      <c r="DH180" s="85"/>
      <c r="DI180" s="85" t="s">
        <v>179</v>
      </c>
      <c r="DJ180" s="85" t="s">
        <v>2375</v>
      </c>
      <c r="DK180" s="85" t="s">
        <v>179</v>
      </c>
      <c r="DL180" s="85"/>
      <c r="DM180" s="85" t="s">
        <v>179</v>
      </c>
      <c r="DN180" s="85"/>
      <c r="DO180" s="85" t="s">
        <v>179</v>
      </c>
      <c r="DP180" s="85"/>
      <c r="DQ180" s="85" t="s">
        <v>179</v>
      </c>
      <c r="DR180" s="85" t="s">
        <v>2376</v>
      </c>
      <c r="DS180" s="85" t="s">
        <v>179</v>
      </c>
      <c r="DT180" s="85"/>
      <c r="DU180" s="85" t="s">
        <v>179</v>
      </c>
      <c r="DV180" s="85"/>
      <c r="DW180" s="85" t="s">
        <v>179</v>
      </c>
      <c r="DX180" s="85"/>
      <c r="DY180" s="85" t="s">
        <v>199</v>
      </c>
      <c r="DZ180" s="85" t="s">
        <v>2377</v>
      </c>
      <c r="EA180" s="85" t="s">
        <v>179</v>
      </c>
      <c r="EB180" s="85"/>
      <c r="EC180" s="85" t="s">
        <v>179</v>
      </c>
      <c r="ED180" s="85" t="s">
        <v>2378</v>
      </c>
      <c r="EE180" s="85" t="s">
        <v>179</v>
      </c>
      <c r="EF180" s="85"/>
      <c r="EG180" s="85" t="s">
        <v>199</v>
      </c>
      <c r="EH180" s="85"/>
      <c r="EI180" s="85" t="s">
        <v>179</v>
      </c>
      <c r="EJ180" s="85"/>
      <c r="EK180" s="85" t="s">
        <v>179</v>
      </c>
      <c r="EL180" s="85"/>
      <c r="EM180" s="85" t="s">
        <v>179</v>
      </c>
      <c r="EN180" s="85" t="s">
        <v>2379</v>
      </c>
      <c r="EO180" s="85" t="s">
        <v>179</v>
      </c>
      <c r="EP180" s="85" t="s">
        <v>2380</v>
      </c>
      <c r="EQ180" s="85" t="s">
        <v>179</v>
      </c>
      <c r="ER180" s="85"/>
      <c r="ES180" s="85" t="s">
        <v>179</v>
      </c>
      <c r="ET180" s="85" t="s">
        <v>2381</v>
      </c>
      <c r="EU180" s="85" t="s">
        <v>179</v>
      </c>
      <c r="EV180" s="85"/>
      <c r="EW180" s="85" t="s">
        <v>179</v>
      </c>
      <c r="EX180" s="85"/>
      <c r="EY180" s="85" t="s">
        <v>179</v>
      </c>
      <c r="EZ180" s="85" t="s">
        <v>2382</v>
      </c>
      <c r="FA180" s="85" t="s">
        <v>181</v>
      </c>
      <c r="FB180" s="85"/>
      <c r="FC180" s="85" t="s">
        <v>179</v>
      </c>
      <c r="FD180" s="85" t="s">
        <v>182</v>
      </c>
      <c r="FE180" t="b">
        <v>0</v>
      </c>
    </row>
    <row r="181" spans="1:161" x14ac:dyDescent="0.25">
      <c r="A181">
        <v>2064</v>
      </c>
      <c r="B181" t="s">
        <v>6172</v>
      </c>
      <c r="C181" s="90" t="s">
        <v>2383</v>
      </c>
      <c r="D181" s="91" t="s">
        <v>257</v>
      </c>
      <c r="E181">
        <v>0</v>
      </c>
      <c r="F181">
        <v>90</v>
      </c>
      <c r="G181" s="85" t="s">
        <v>187</v>
      </c>
      <c r="H181">
        <v>1</v>
      </c>
      <c r="I181" s="85" t="s">
        <v>213</v>
      </c>
      <c r="J181" s="85" t="s">
        <v>2384</v>
      </c>
      <c r="K181" s="85" t="s">
        <v>2385</v>
      </c>
      <c r="L181" s="85" t="s">
        <v>2383</v>
      </c>
      <c r="M181" s="85" t="s">
        <v>2386</v>
      </c>
      <c r="N181" s="85" t="s">
        <v>2384</v>
      </c>
      <c r="O181" s="85" t="s">
        <v>2387</v>
      </c>
      <c r="P181" s="85" t="s">
        <v>213</v>
      </c>
      <c r="Q181" s="85" t="s">
        <v>257</v>
      </c>
      <c r="R181" s="85"/>
      <c r="S181" s="85"/>
      <c r="T181" s="85" t="s">
        <v>218</v>
      </c>
      <c r="U181" s="97">
        <v>20</v>
      </c>
      <c r="V181" s="85" t="s">
        <v>179</v>
      </c>
      <c r="W181" s="85" t="s">
        <v>191</v>
      </c>
      <c r="X181" s="85" t="s">
        <v>2388</v>
      </c>
      <c r="Y181">
        <v>20</v>
      </c>
      <c r="Z181" s="85" t="s">
        <v>179</v>
      </c>
      <c r="AA181" s="85" t="s">
        <v>191</v>
      </c>
      <c r="AB181" s="85" t="s">
        <v>180</v>
      </c>
      <c r="AC181" s="85" t="s">
        <v>179</v>
      </c>
      <c r="AD181" s="85" t="s">
        <v>179</v>
      </c>
      <c r="AE181" s="85" t="s">
        <v>181</v>
      </c>
      <c r="AF181" s="85"/>
      <c r="AG181" s="85" t="s">
        <v>181</v>
      </c>
      <c r="AH181" s="85"/>
      <c r="AI181" s="85" t="s">
        <v>181</v>
      </c>
      <c r="AJ181" s="85"/>
      <c r="AK181" s="85" t="s">
        <v>181</v>
      </c>
      <c r="AL181" s="85"/>
      <c r="AM181" s="85" t="s">
        <v>181</v>
      </c>
      <c r="AN181" s="85"/>
      <c r="AO181" s="85" t="s">
        <v>181</v>
      </c>
      <c r="AP181" s="85"/>
      <c r="AQ181" s="85" t="s">
        <v>179</v>
      </c>
      <c r="AR181" s="85"/>
      <c r="AS181" s="85" t="s">
        <v>179</v>
      </c>
      <c r="AT181" s="85"/>
      <c r="AU181" s="85" t="s">
        <v>179</v>
      </c>
      <c r="AV181" s="85"/>
      <c r="AW181" s="85" t="s">
        <v>179</v>
      </c>
      <c r="AX181" s="85"/>
      <c r="AY181" s="85" t="s">
        <v>179</v>
      </c>
      <c r="AZ181" s="85"/>
      <c r="BA181" s="85" t="s">
        <v>179</v>
      </c>
      <c r="BB181" s="85"/>
      <c r="BC181" s="85" t="s">
        <v>179</v>
      </c>
      <c r="BD181" s="85" t="s">
        <v>2389</v>
      </c>
      <c r="BE181" s="85" t="s">
        <v>179</v>
      </c>
      <c r="BF181" s="85"/>
      <c r="BG181" s="85" t="s">
        <v>179</v>
      </c>
      <c r="BH181" s="85"/>
      <c r="BI181" s="85" t="s">
        <v>179</v>
      </c>
      <c r="BJ181" s="85" t="s">
        <v>2390</v>
      </c>
      <c r="BK181" s="85" t="s">
        <v>179</v>
      </c>
      <c r="BL181" s="85"/>
      <c r="BM181" s="85" t="s">
        <v>179</v>
      </c>
      <c r="BN181" s="85"/>
      <c r="BO181" s="85" t="s">
        <v>179</v>
      </c>
      <c r="BP181" s="85"/>
      <c r="BQ181" s="85" t="s">
        <v>179</v>
      </c>
      <c r="BR181" s="85"/>
      <c r="BS181" s="85" t="s">
        <v>179</v>
      </c>
      <c r="BT181" s="85"/>
      <c r="BU181" s="85" t="s">
        <v>179</v>
      </c>
      <c r="BV181" s="85"/>
      <c r="BW181" s="85" t="s">
        <v>179</v>
      </c>
      <c r="BX181" s="85"/>
      <c r="BY181" s="85" t="s">
        <v>179</v>
      </c>
      <c r="BZ181" s="85"/>
      <c r="CA181" s="85" t="s">
        <v>179</v>
      </c>
      <c r="CB181" s="85"/>
      <c r="CC181" s="85" t="s">
        <v>179</v>
      </c>
      <c r="CD181" s="85"/>
      <c r="CE181" s="85" t="s">
        <v>181</v>
      </c>
      <c r="CF181" s="85"/>
      <c r="CG181" s="85" t="s">
        <v>181</v>
      </c>
      <c r="CH181" s="85"/>
      <c r="CI181" s="85" t="s">
        <v>181</v>
      </c>
      <c r="CJ181" s="85"/>
      <c r="CK181" s="85" t="s">
        <v>179</v>
      </c>
      <c r="CL181" s="85" t="s">
        <v>2391</v>
      </c>
      <c r="CM181" s="85" t="s">
        <v>179</v>
      </c>
      <c r="CN181" s="85"/>
      <c r="CO181" s="85" t="s">
        <v>179</v>
      </c>
      <c r="CP181" s="85"/>
      <c r="CQ181" s="85" t="s">
        <v>179</v>
      </c>
      <c r="CR181" s="85"/>
      <c r="CS181" s="85" t="s">
        <v>179</v>
      </c>
      <c r="CT181" s="85"/>
      <c r="CU181" s="85" t="s">
        <v>179</v>
      </c>
      <c r="CV181" s="85"/>
      <c r="CW181" s="85" t="s">
        <v>179</v>
      </c>
      <c r="CX181" s="85"/>
      <c r="CY181" s="85" t="s">
        <v>179</v>
      </c>
      <c r="CZ181" s="85" t="s">
        <v>1797</v>
      </c>
      <c r="DA181" s="85" t="s">
        <v>179</v>
      </c>
      <c r="DB181" s="85"/>
      <c r="DC181" s="85" t="s">
        <v>179</v>
      </c>
      <c r="DD181" s="85"/>
      <c r="DE181" s="85" t="s">
        <v>179</v>
      </c>
      <c r="DF181" s="85"/>
      <c r="DG181" s="85" t="s">
        <v>179</v>
      </c>
      <c r="DH181" s="85"/>
      <c r="DI181" s="85" t="s">
        <v>179</v>
      </c>
      <c r="DJ181" s="85" t="s">
        <v>2392</v>
      </c>
      <c r="DK181" s="85"/>
      <c r="DL181" s="85"/>
      <c r="DM181" s="85"/>
      <c r="DN181" s="85"/>
      <c r="DO181" s="85"/>
      <c r="DP181" s="85"/>
      <c r="DQ181" s="85"/>
      <c r="DR181" s="85"/>
      <c r="DS181" s="85"/>
      <c r="DT181" s="85"/>
      <c r="DU181" s="85"/>
      <c r="DV181" s="85"/>
      <c r="DW181" s="85"/>
      <c r="DX181" s="85"/>
      <c r="DY181" s="85"/>
      <c r="DZ181" s="85"/>
      <c r="EA181" s="85"/>
      <c r="EB181" s="85"/>
      <c r="EC181" s="85"/>
      <c r="ED181" s="85"/>
      <c r="EE181" s="85"/>
      <c r="EF181" s="85"/>
      <c r="EG181" s="85"/>
      <c r="EH181" s="85"/>
      <c r="EI181" s="85"/>
      <c r="EJ181" s="85"/>
      <c r="EK181" s="85"/>
      <c r="EL181" s="85"/>
      <c r="EM181" s="85"/>
      <c r="EN181" s="85"/>
      <c r="EO181" s="85"/>
      <c r="EP181" s="85"/>
      <c r="EQ181" s="85"/>
      <c r="ER181" s="85"/>
      <c r="ES181" s="85"/>
      <c r="ET181" s="85"/>
      <c r="EU181" s="85"/>
      <c r="EV181" s="85"/>
      <c r="EW181" s="85"/>
      <c r="EX181" s="85"/>
      <c r="EY181" s="85"/>
      <c r="EZ181" s="85"/>
      <c r="FA181" s="85" t="s">
        <v>181</v>
      </c>
      <c r="FB181" s="85"/>
      <c r="FC181" s="85" t="s">
        <v>179</v>
      </c>
      <c r="FD181" s="85" t="s">
        <v>182</v>
      </c>
      <c r="FE181" t="b">
        <v>0</v>
      </c>
    </row>
    <row r="182" spans="1:161" x14ac:dyDescent="0.25">
      <c r="A182">
        <v>2065</v>
      </c>
      <c r="B182" t="s">
        <v>6124</v>
      </c>
      <c r="C182" s="90" t="s">
        <v>2393</v>
      </c>
      <c r="D182" s="91" t="s">
        <v>206</v>
      </c>
      <c r="E182">
        <v>0</v>
      </c>
      <c r="F182">
        <v>95</v>
      </c>
      <c r="G182" s="85" t="s">
        <v>187</v>
      </c>
      <c r="H182">
        <v>1</v>
      </c>
      <c r="I182" s="85" t="s">
        <v>213</v>
      </c>
      <c r="J182" s="85" t="s">
        <v>1482</v>
      </c>
      <c r="K182" s="85" t="s">
        <v>2394</v>
      </c>
      <c r="L182" s="85" t="s">
        <v>2393</v>
      </c>
      <c r="M182" s="85" t="s">
        <v>2395</v>
      </c>
      <c r="N182" s="85" t="s">
        <v>1482</v>
      </c>
      <c r="O182" s="85" t="s">
        <v>1483</v>
      </c>
      <c r="P182" s="85" t="s">
        <v>213</v>
      </c>
      <c r="Q182" s="85" t="s">
        <v>206</v>
      </c>
      <c r="R182" s="85" t="s">
        <v>2396</v>
      </c>
      <c r="S182" s="85"/>
      <c r="T182" s="85" t="s">
        <v>218</v>
      </c>
      <c r="U182" s="97">
        <v>4</v>
      </c>
      <c r="V182" s="85" t="s">
        <v>179</v>
      </c>
      <c r="W182" s="85" t="s">
        <v>186</v>
      </c>
      <c r="X182" s="85" t="s">
        <v>2397</v>
      </c>
      <c r="Y182">
        <v>4</v>
      </c>
      <c r="Z182" s="85" t="s">
        <v>179</v>
      </c>
      <c r="AA182" s="85" t="s">
        <v>186</v>
      </c>
      <c r="AB182" s="85" t="s">
        <v>181</v>
      </c>
      <c r="AC182" s="85" t="s">
        <v>181</v>
      </c>
      <c r="AD182" s="85" t="s">
        <v>179</v>
      </c>
      <c r="AE182" s="85" t="s">
        <v>181</v>
      </c>
      <c r="AF182" s="85"/>
      <c r="AG182" s="85" t="s">
        <v>181</v>
      </c>
      <c r="AH182" s="85"/>
      <c r="AI182" s="85" t="s">
        <v>181</v>
      </c>
      <c r="AJ182" s="85"/>
      <c r="AK182" s="85" t="s">
        <v>181</v>
      </c>
      <c r="AL182" s="85"/>
      <c r="AM182" s="85" t="s">
        <v>181</v>
      </c>
      <c r="AN182" s="85"/>
      <c r="AO182" s="85" t="s">
        <v>181</v>
      </c>
      <c r="AP182" s="85"/>
      <c r="AQ182" s="85" t="s">
        <v>179</v>
      </c>
      <c r="AR182" s="85"/>
      <c r="AS182" s="85" t="s">
        <v>179</v>
      </c>
      <c r="AT182" s="85"/>
      <c r="AU182" s="85" t="s">
        <v>179</v>
      </c>
      <c r="AV182" s="85"/>
      <c r="AW182" s="85" t="s">
        <v>179</v>
      </c>
      <c r="AX182" s="85"/>
      <c r="AY182" s="85" t="s">
        <v>179</v>
      </c>
      <c r="AZ182" s="85"/>
      <c r="BA182" s="85" t="s">
        <v>179</v>
      </c>
      <c r="BB182" s="85"/>
      <c r="BC182" s="85" t="s">
        <v>179</v>
      </c>
      <c r="BD182" s="85" t="s">
        <v>2398</v>
      </c>
      <c r="BE182" s="85" t="s">
        <v>179</v>
      </c>
      <c r="BF182" s="85"/>
      <c r="BG182" s="85" t="s">
        <v>179</v>
      </c>
      <c r="BH182" s="85"/>
      <c r="BI182" s="85" t="s">
        <v>179</v>
      </c>
      <c r="BJ182" s="85" t="s">
        <v>2399</v>
      </c>
      <c r="BK182" s="85" t="s">
        <v>179</v>
      </c>
      <c r="BL182" s="85"/>
      <c r="BM182" s="85" t="s">
        <v>179</v>
      </c>
      <c r="BN182" s="85"/>
      <c r="BO182" s="85" t="s">
        <v>179</v>
      </c>
      <c r="BP182" s="85"/>
      <c r="BQ182" s="85" t="s">
        <v>179</v>
      </c>
      <c r="BR182" s="85"/>
      <c r="BS182" s="85" t="s">
        <v>179</v>
      </c>
      <c r="BT182" s="85"/>
      <c r="BU182" s="85" t="s">
        <v>179</v>
      </c>
      <c r="BV182" s="85"/>
      <c r="BW182" s="85" t="s">
        <v>179</v>
      </c>
      <c r="BX182" s="85"/>
      <c r="BY182" s="85" t="s">
        <v>179</v>
      </c>
      <c r="BZ182" s="85"/>
      <c r="CA182" s="85" t="s">
        <v>179</v>
      </c>
      <c r="CB182" s="85"/>
      <c r="CC182" s="85" t="s">
        <v>179</v>
      </c>
      <c r="CD182" s="85"/>
      <c r="CE182" s="85" t="s">
        <v>179</v>
      </c>
      <c r="CF182" s="85"/>
      <c r="CG182" s="85" t="s">
        <v>199</v>
      </c>
      <c r="CH182" s="85"/>
      <c r="CI182" s="85" t="s">
        <v>199</v>
      </c>
      <c r="CJ182" s="85"/>
      <c r="CK182" s="85" t="s">
        <v>179</v>
      </c>
      <c r="CL182" s="85" t="s">
        <v>2400</v>
      </c>
      <c r="CM182" s="85" t="s">
        <v>179</v>
      </c>
      <c r="CN182" s="85"/>
      <c r="CO182" s="85" t="s">
        <v>179</v>
      </c>
      <c r="CP182" s="85"/>
      <c r="CQ182" s="85" t="s">
        <v>179</v>
      </c>
      <c r="CR182" s="85"/>
      <c r="CS182" s="85" t="s">
        <v>179</v>
      </c>
      <c r="CT182" s="85"/>
      <c r="CU182" s="85" t="s">
        <v>179</v>
      </c>
      <c r="CV182" s="85"/>
      <c r="CW182" s="85" t="s">
        <v>179</v>
      </c>
      <c r="CX182" s="85"/>
      <c r="CY182" s="85" t="s">
        <v>179</v>
      </c>
      <c r="CZ182" s="85" t="s">
        <v>2401</v>
      </c>
      <c r="DA182" s="85" t="s">
        <v>179</v>
      </c>
      <c r="DB182" s="85"/>
      <c r="DC182" s="85" t="s">
        <v>179</v>
      </c>
      <c r="DD182" s="85"/>
      <c r="DE182" s="85" t="s">
        <v>179</v>
      </c>
      <c r="DF182" s="85"/>
      <c r="DG182" s="85" t="s">
        <v>179</v>
      </c>
      <c r="DH182" s="85"/>
      <c r="DI182" s="85" t="s">
        <v>179</v>
      </c>
      <c r="DJ182" s="85" t="s">
        <v>2402</v>
      </c>
      <c r="DK182" s="85" t="s">
        <v>179</v>
      </c>
      <c r="DL182" s="85"/>
      <c r="DM182" s="85" t="s">
        <v>179</v>
      </c>
      <c r="DN182" s="85"/>
      <c r="DO182" s="85" t="s">
        <v>179</v>
      </c>
      <c r="DP182" s="85"/>
      <c r="DQ182" s="85" t="s">
        <v>179</v>
      </c>
      <c r="DR182" s="85" t="s">
        <v>2403</v>
      </c>
      <c r="DS182" s="85" t="s">
        <v>179</v>
      </c>
      <c r="DT182" s="85"/>
      <c r="DU182" s="85" t="s">
        <v>179</v>
      </c>
      <c r="DV182" s="85"/>
      <c r="DW182" s="85" t="s">
        <v>179</v>
      </c>
      <c r="DX182" s="85"/>
      <c r="DY182" s="85" t="s">
        <v>199</v>
      </c>
      <c r="DZ182" s="85"/>
      <c r="EA182" s="85" t="s">
        <v>179</v>
      </c>
      <c r="EB182" s="85"/>
      <c r="EC182" s="85" t="s">
        <v>179</v>
      </c>
      <c r="ED182" s="85" t="s">
        <v>2404</v>
      </c>
      <c r="EE182" s="85" t="s">
        <v>199</v>
      </c>
      <c r="EF182" s="85"/>
      <c r="EG182" s="85" t="s">
        <v>199</v>
      </c>
      <c r="EH182" s="85"/>
      <c r="EI182" s="85" t="s">
        <v>199</v>
      </c>
      <c r="EJ182" s="85"/>
      <c r="EK182" s="85" t="s">
        <v>179</v>
      </c>
      <c r="EL182" s="85"/>
      <c r="EM182" s="85" t="s">
        <v>179</v>
      </c>
      <c r="EN182" s="85" t="s">
        <v>2405</v>
      </c>
      <c r="EO182" s="85" t="s">
        <v>179</v>
      </c>
      <c r="EP182" s="85"/>
      <c r="EQ182" s="85" t="s">
        <v>179</v>
      </c>
      <c r="ER182" s="85"/>
      <c r="ES182" s="85" t="s">
        <v>179</v>
      </c>
      <c r="ET182" s="85" t="s">
        <v>2406</v>
      </c>
      <c r="EU182" s="85" t="s">
        <v>179</v>
      </c>
      <c r="EV182" s="85"/>
      <c r="EW182" s="85" t="s">
        <v>179</v>
      </c>
      <c r="EX182" s="85"/>
      <c r="EY182" s="85" t="s">
        <v>179</v>
      </c>
      <c r="EZ182" s="85" t="s">
        <v>2407</v>
      </c>
      <c r="FA182" s="85" t="s">
        <v>181</v>
      </c>
      <c r="FB182" s="85"/>
      <c r="FC182" s="85" t="s">
        <v>179</v>
      </c>
      <c r="FD182" s="85" t="s">
        <v>182</v>
      </c>
      <c r="FE182" t="b">
        <v>0</v>
      </c>
    </row>
    <row r="183" spans="1:161" x14ac:dyDescent="0.25">
      <c r="A183">
        <v>2066</v>
      </c>
      <c r="B183" t="s">
        <v>6124</v>
      </c>
      <c r="C183" s="90" t="s">
        <v>2408</v>
      </c>
      <c r="D183" s="91" t="s">
        <v>206</v>
      </c>
      <c r="E183">
        <v>0</v>
      </c>
      <c r="F183">
        <v>95</v>
      </c>
      <c r="G183" s="85" t="s">
        <v>187</v>
      </c>
      <c r="H183">
        <v>1</v>
      </c>
      <c r="I183" s="85" t="s">
        <v>213</v>
      </c>
      <c r="J183" s="85" t="s">
        <v>1482</v>
      </c>
      <c r="K183" s="85" t="s">
        <v>2409</v>
      </c>
      <c r="L183" s="85" t="s">
        <v>2408</v>
      </c>
      <c r="M183" s="85" t="s">
        <v>2410</v>
      </c>
      <c r="N183" s="85" t="s">
        <v>2411</v>
      </c>
      <c r="O183" s="85" t="s">
        <v>1483</v>
      </c>
      <c r="P183" s="85" t="s">
        <v>213</v>
      </c>
      <c r="Q183" s="85" t="s">
        <v>206</v>
      </c>
      <c r="R183" s="85" t="s">
        <v>1484</v>
      </c>
      <c r="S183" s="85"/>
      <c r="T183" s="85" t="s">
        <v>218</v>
      </c>
      <c r="U183" s="97">
        <v>5</v>
      </c>
      <c r="V183" s="85" t="s">
        <v>179</v>
      </c>
      <c r="W183" s="85" t="s">
        <v>191</v>
      </c>
      <c r="X183" s="85" t="s">
        <v>2412</v>
      </c>
      <c r="Y183">
        <v>2</v>
      </c>
      <c r="Z183" s="85" t="s">
        <v>181</v>
      </c>
      <c r="AA183" s="85" t="s">
        <v>186</v>
      </c>
      <c r="AB183" s="85" t="s">
        <v>181</v>
      </c>
      <c r="AC183" s="85" t="s">
        <v>179</v>
      </c>
      <c r="AD183" s="85" t="s">
        <v>179</v>
      </c>
      <c r="AE183" s="85" t="s">
        <v>181</v>
      </c>
      <c r="AF183" s="85"/>
      <c r="AG183" s="85" t="s">
        <v>181</v>
      </c>
      <c r="AH183" s="85"/>
      <c r="AI183" s="85" t="s">
        <v>181</v>
      </c>
      <c r="AJ183" s="85"/>
      <c r="AK183" s="85" t="s">
        <v>181</v>
      </c>
      <c r="AL183" s="85"/>
      <c r="AM183" s="85" t="s">
        <v>181</v>
      </c>
      <c r="AN183" s="85"/>
      <c r="AO183" s="85" t="s">
        <v>181</v>
      </c>
      <c r="AP183" s="85"/>
      <c r="AQ183" s="85" t="s">
        <v>179</v>
      </c>
      <c r="AR183" s="85"/>
      <c r="AS183" s="85" t="s">
        <v>179</v>
      </c>
      <c r="AT183" s="85"/>
      <c r="AU183" s="85" t="s">
        <v>179</v>
      </c>
      <c r="AV183" s="85"/>
      <c r="AW183" s="85" t="s">
        <v>179</v>
      </c>
      <c r="AX183" s="85"/>
      <c r="AY183" s="85" t="s">
        <v>179</v>
      </c>
      <c r="AZ183" s="85"/>
      <c r="BA183" s="85" t="s">
        <v>179</v>
      </c>
      <c r="BB183" s="85"/>
      <c r="BC183" s="85" t="s">
        <v>179</v>
      </c>
      <c r="BD183" s="85" t="s">
        <v>2413</v>
      </c>
      <c r="BE183" s="85" t="s">
        <v>179</v>
      </c>
      <c r="BF183" s="85"/>
      <c r="BG183" s="85" t="s">
        <v>179</v>
      </c>
      <c r="BH183" s="85"/>
      <c r="BI183" s="85" t="s">
        <v>179</v>
      </c>
      <c r="BJ183" s="85" t="s">
        <v>2402</v>
      </c>
      <c r="BK183" s="85" t="s">
        <v>179</v>
      </c>
      <c r="BL183" s="85"/>
      <c r="BM183" s="85" t="s">
        <v>179</v>
      </c>
      <c r="BN183" s="85"/>
      <c r="BO183" s="85" t="s">
        <v>179</v>
      </c>
      <c r="BP183" s="85"/>
      <c r="BQ183" s="85" t="s">
        <v>179</v>
      </c>
      <c r="BR183" s="85"/>
      <c r="BS183" s="85" t="s">
        <v>179</v>
      </c>
      <c r="BT183" s="85"/>
      <c r="BU183" s="85" t="s">
        <v>179</v>
      </c>
      <c r="BV183" s="85"/>
      <c r="BW183" s="85" t="s">
        <v>179</v>
      </c>
      <c r="BX183" s="85"/>
      <c r="BY183" s="85" t="s">
        <v>179</v>
      </c>
      <c r="BZ183" s="85"/>
      <c r="CA183" s="85" t="s">
        <v>179</v>
      </c>
      <c r="CB183" s="85"/>
      <c r="CC183" s="85" t="s">
        <v>179</v>
      </c>
      <c r="CD183" s="85"/>
      <c r="CE183" s="85" t="s">
        <v>179</v>
      </c>
      <c r="CF183" s="85"/>
      <c r="CG183" s="85" t="s">
        <v>199</v>
      </c>
      <c r="CH183" s="85"/>
      <c r="CI183" s="85" t="s">
        <v>199</v>
      </c>
      <c r="CJ183" s="85"/>
      <c r="CK183" s="85" t="s">
        <v>179</v>
      </c>
      <c r="CL183" s="85" t="s">
        <v>1485</v>
      </c>
      <c r="CM183" s="85" t="s">
        <v>179</v>
      </c>
      <c r="CN183" s="85"/>
      <c r="CO183" s="85" t="s">
        <v>179</v>
      </c>
      <c r="CP183" s="85"/>
      <c r="CQ183" s="85" t="s">
        <v>179</v>
      </c>
      <c r="CR183" s="85"/>
      <c r="CS183" s="85" t="s">
        <v>179</v>
      </c>
      <c r="CT183" s="85"/>
      <c r="CU183" s="85" t="s">
        <v>179</v>
      </c>
      <c r="CV183" s="85"/>
      <c r="CW183" s="85" t="s">
        <v>179</v>
      </c>
      <c r="CX183" s="85"/>
      <c r="CY183" s="85" t="s">
        <v>179</v>
      </c>
      <c r="CZ183" s="85" t="s">
        <v>1485</v>
      </c>
      <c r="DA183" s="85" t="s">
        <v>179</v>
      </c>
      <c r="DB183" s="85"/>
      <c r="DC183" s="85" t="s">
        <v>179</v>
      </c>
      <c r="DD183" s="85"/>
      <c r="DE183" s="85" t="s">
        <v>179</v>
      </c>
      <c r="DF183" s="85"/>
      <c r="DG183" s="85" t="s">
        <v>179</v>
      </c>
      <c r="DH183" s="85"/>
      <c r="DI183" s="85" t="s">
        <v>179</v>
      </c>
      <c r="DJ183" s="85" t="s">
        <v>2414</v>
      </c>
      <c r="DK183" s="85" t="s">
        <v>179</v>
      </c>
      <c r="DL183" s="85"/>
      <c r="DM183" s="85" t="s">
        <v>179</v>
      </c>
      <c r="DN183" s="85"/>
      <c r="DO183" s="85" t="s">
        <v>179</v>
      </c>
      <c r="DP183" s="85"/>
      <c r="DQ183" s="85" t="s">
        <v>179</v>
      </c>
      <c r="DR183" s="85" t="s">
        <v>2414</v>
      </c>
      <c r="DS183" s="85" t="s">
        <v>179</v>
      </c>
      <c r="DT183" s="85"/>
      <c r="DU183" s="85" t="s">
        <v>179</v>
      </c>
      <c r="DV183" s="85"/>
      <c r="DW183" s="85" t="s">
        <v>179</v>
      </c>
      <c r="DX183" s="85"/>
      <c r="DY183" s="85" t="s">
        <v>199</v>
      </c>
      <c r="DZ183" s="85"/>
      <c r="EA183" s="85" t="s">
        <v>179</v>
      </c>
      <c r="EB183" s="85"/>
      <c r="EC183" s="85" t="s">
        <v>179</v>
      </c>
      <c r="ED183" s="85" t="s">
        <v>2415</v>
      </c>
      <c r="EE183" s="85" t="s">
        <v>199</v>
      </c>
      <c r="EF183" s="85"/>
      <c r="EG183" s="85" t="s">
        <v>199</v>
      </c>
      <c r="EH183" s="85"/>
      <c r="EI183" s="85" t="s">
        <v>199</v>
      </c>
      <c r="EJ183" s="85"/>
      <c r="EK183" s="85" t="s">
        <v>179</v>
      </c>
      <c r="EL183" s="85"/>
      <c r="EM183" s="85" t="s">
        <v>179</v>
      </c>
      <c r="EN183" s="85" t="s">
        <v>2404</v>
      </c>
      <c r="EO183" s="85" t="s">
        <v>179</v>
      </c>
      <c r="EP183" s="85"/>
      <c r="EQ183" s="85" t="s">
        <v>179</v>
      </c>
      <c r="ER183" s="85"/>
      <c r="ES183" s="85" t="s">
        <v>179</v>
      </c>
      <c r="ET183" s="85" t="s">
        <v>1485</v>
      </c>
      <c r="EU183" s="85" t="s">
        <v>179</v>
      </c>
      <c r="EV183" s="85"/>
      <c r="EW183" s="85" t="s">
        <v>179</v>
      </c>
      <c r="EX183" s="85"/>
      <c r="EY183" s="85" t="s">
        <v>179</v>
      </c>
      <c r="EZ183" s="85" t="s">
        <v>2415</v>
      </c>
      <c r="FA183" s="85" t="s">
        <v>181</v>
      </c>
      <c r="FB183" s="85"/>
      <c r="FC183" s="85" t="s">
        <v>181</v>
      </c>
      <c r="FD183" s="85" t="s">
        <v>182</v>
      </c>
      <c r="FE183" t="b">
        <v>0</v>
      </c>
    </row>
    <row r="184" spans="1:161" x14ac:dyDescent="0.25">
      <c r="A184">
        <v>2067</v>
      </c>
      <c r="B184" t="s">
        <v>6173</v>
      </c>
      <c r="C184" s="90" t="s">
        <v>2416</v>
      </c>
      <c r="D184" s="91" t="s">
        <v>192</v>
      </c>
      <c r="E184">
        <v>0</v>
      </c>
      <c r="F184">
        <v>95</v>
      </c>
      <c r="G184" s="85" t="s">
        <v>187</v>
      </c>
      <c r="H184">
        <v>1</v>
      </c>
      <c r="I184" s="85" t="s">
        <v>213</v>
      </c>
      <c r="J184" s="85" t="s">
        <v>2417</v>
      </c>
      <c r="K184" s="85" t="s">
        <v>2418</v>
      </c>
      <c r="L184" s="85" t="s">
        <v>2416</v>
      </c>
      <c r="M184" s="85" t="s">
        <v>2419</v>
      </c>
      <c r="N184" s="85" t="s">
        <v>2417</v>
      </c>
      <c r="O184" s="85" t="s">
        <v>2420</v>
      </c>
      <c r="P184" s="85" t="s">
        <v>213</v>
      </c>
      <c r="Q184" s="85" t="s">
        <v>192</v>
      </c>
      <c r="R184" s="85"/>
      <c r="S184" s="85"/>
      <c r="T184" s="85" t="s">
        <v>218</v>
      </c>
      <c r="U184" s="97">
        <v>4</v>
      </c>
      <c r="V184" s="85" t="s">
        <v>179</v>
      </c>
      <c r="W184" s="85" t="s">
        <v>191</v>
      </c>
      <c r="X184" s="85" t="s">
        <v>1487</v>
      </c>
      <c r="Y184">
        <v>4</v>
      </c>
      <c r="Z184" s="85" t="s">
        <v>179</v>
      </c>
      <c r="AA184" s="85" t="s">
        <v>186</v>
      </c>
      <c r="AB184" s="85" t="s">
        <v>179</v>
      </c>
      <c r="AC184" s="85" t="s">
        <v>179</v>
      </c>
      <c r="AD184" s="85" t="s">
        <v>179</v>
      </c>
      <c r="AE184" s="85" t="s">
        <v>181</v>
      </c>
      <c r="AF184" s="85"/>
      <c r="AG184" s="85" t="s">
        <v>181</v>
      </c>
      <c r="AH184" s="85"/>
      <c r="AI184" s="85" t="s">
        <v>181</v>
      </c>
      <c r="AJ184" s="85"/>
      <c r="AK184" s="85" t="s">
        <v>181</v>
      </c>
      <c r="AL184" s="85"/>
      <c r="AM184" s="85" t="s">
        <v>181</v>
      </c>
      <c r="AN184" s="85"/>
      <c r="AO184" s="85" t="s">
        <v>181</v>
      </c>
      <c r="AP184" s="85"/>
      <c r="AQ184" s="85" t="s">
        <v>179</v>
      </c>
      <c r="AR184" s="85"/>
      <c r="AS184" s="85" t="s">
        <v>179</v>
      </c>
      <c r="AT184" s="85"/>
      <c r="AU184" s="85" t="s">
        <v>179</v>
      </c>
      <c r="AV184" s="85"/>
      <c r="AW184" s="85" t="s">
        <v>179</v>
      </c>
      <c r="AX184" s="85"/>
      <c r="AY184" s="85" t="s">
        <v>179</v>
      </c>
      <c r="AZ184" s="85"/>
      <c r="BA184" s="85" t="s">
        <v>179</v>
      </c>
      <c r="BB184" s="85"/>
      <c r="BC184" s="85" t="s">
        <v>179</v>
      </c>
      <c r="BD184" s="85" t="s">
        <v>2421</v>
      </c>
      <c r="BE184" s="85" t="s">
        <v>179</v>
      </c>
      <c r="BF184" s="85"/>
      <c r="BG184" s="85" t="s">
        <v>179</v>
      </c>
      <c r="BH184" s="85"/>
      <c r="BI184" s="85" t="s">
        <v>179</v>
      </c>
      <c r="BJ184" s="85" t="s">
        <v>2422</v>
      </c>
      <c r="BK184" s="85" t="s">
        <v>179</v>
      </c>
      <c r="BL184" s="85"/>
      <c r="BM184" s="85" t="s">
        <v>179</v>
      </c>
      <c r="BN184" s="85"/>
      <c r="BO184" s="85" t="s">
        <v>179</v>
      </c>
      <c r="BP184" s="85"/>
      <c r="BQ184" s="85" t="s">
        <v>179</v>
      </c>
      <c r="BR184" s="85"/>
      <c r="BS184" s="85" t="s">
        <v>179</v>
      </c>
      <c r="BT184" s="85"/>
      <c r="BU184" s="85" t="s">
        <v>179</v>
      </c>
      <c r="BV184" s="85"/>
      <c r="BW184" s="85" t="s">
        <v>179</v>
      </c>
      <c r="BX184" s="85"/>
      <c r="BY184" s="85" t="s">
        <v>179</v>
      </c>
      <c r="BZ184" s="85"/>
      <c r="CA184" s="85" t="s">
        <v>179</v>
      </c>
      <c r="CB184" s="85"/>
      <c r="CC184" s="85" t="s">
        <v>179</v>
      </c>
      <c r="CD184" s="85"/>
      <c r="CE184" s="85" t="s">
        <v>181</v>
      </c>
      <c r="CF184" s="85"/>
      <c r="CG184" s="85" t="s">
        <v>181</v>
      </c>
      <c r="CH184" s="85"/>
      <c r="CI184" s="85" t="s">
        <v>181</v>
      </c>
      <c r="CJ184" s="85"/>
      <c r="CK184" s="85" t="s">
        <v>179</v>
      </c>
      <c r="CL184" s="85" t="s">
        <v>2423</v>
      </c>
      <c r="CM184" s="85" t="s">
        <v>179</v>
      </c>
      <c r="CN184" s="85"/>
      <c r="CO184" s="85" t="s">
        <v>179</v>
      </c>
      <c r="CP184" s="85"/>
      <c r="CQ184" s="85" t="s">
        <v>179</v>
      </c>
      <c r="CR184" s="85"/>
      <c r="CS184" s="85" t="s">
        <v>179</v>
      </c>
      <c r="CT184" s="85"/>
      <c r="CU184" s="85" t="s">
        <v>179</v>
      </c>
      <c r="CV184" s="85"/>
      <c r="CW184" s="85" t="s">
        <v>179</v>
      </c>
      <c r="CX184" s="85"/>
      <c r="CY184" s="85" t="s">
        <v>179</v>
      </c>
      <c r="CZ184" s="85" t="s">
        <v>2424</v>
      </c>
      <c r="DA184" s="85" t="s">
        <v>179</v>
      </c>
      <c r="DB184" s="85"/>
      <c r="DC184" s="85" t="s">
        <v>179</v>
      </c>
      <c r="DD184" s="85"/>
      <c r="DE184" s="85" t="s">
        <v>179</v>
      </c>
      <c r="DF184" s="85"/>
      <c r="DG184" s="85" t="s">
        <v>179</v>
      </c>
      <c r="DH184" s="85"/>
      <c r="DI184" s="85" t="s">
        <v>179</v>
      </c>
      <c r="DJ184" s="85" t="s">
        <v>2425</v>
      </c>
      <c r="DK184" s="85" t="s">
        <v>179</v>
      </c>
      <c r="DL184" s="85"/>
      <c r="DM184" s="85" t="s">
        <v>179</v>
      </c>
      <c r="DN184" s="85"/>
      <c r="DO184" s="85" t="s">
        <v>179</v>
      </c>
      <c r="DP184" s="85"/>
      <c r="DQ184" s="85" t="s">
        <v>179</v>
      </c>
      <c r="DR184" s="85" t="s">
        <v>2426</v>
      </c>
      <c r="DS184" s="85" t="s">
        <v>179</v>
      </c>
      <c r="DT184" s="85"/>
      <c r="DU184" s="85" t="s">
        <v>179</v>
      </c>
      <c r="DV184" s="85"/>
      <c r="DW184" s="85" t="s">
        <v>179</v>
      </c>
      <c r="DX184" s="85"/>
      <c r="DY184" s="85" t="s">
        <v>179</v>
      </c>
      <c r="DZ184" s="85"/>
      <c r="EA184" s="85" t="s">
        <v>179</v>
      </c>
      <c r="EB184" s="85"/>
      <c r="EC184" s="85" t="s">
        <v>179</v>
      </c>
      <c r="ED184" s="85" t="s">
        <v>2427</v>
      </c>
      <c r="EE184" s="85" t="s">
        <v>179</v>
      </c>
      <c r="EF184" s="85"/>
      <c r="EG184" s="85" t="s">
        <v>179</v>
      </c>
      <c r="EH184" s="85"/>
      <c r="EI184" s="85" t="s">
        <v>179</v>
      </c>
      <c r="EJ184" s="85"/>
      <c r="EK184" s="85" t="s">
        <v>179</v>
      </c>
      <c r="EL184" s="85"/>
      <c r="EM184" s="85" t="s">
        <v>179</v>
      </c>
      <c r="EN184" s="85" t="s">
        <v>2428</v>
      </c>
      <c r="EO184" s="85" t="s">
        <v>179</v>
      </c>
      <c r="EP184" s="85"/>
      <c r="EQ184" s="85" t="s">
        <v>179</v>
      </c>
      <c r="ER184" s="85"/>
      <c r="ES184" s="85" t="s">
        <v>179</v>
      </c>
      <c r="ET184" s="85" t="s">
        <v>2429</v>
      </c>
      <c r="EU184" s="85" t="s">
        <v>179</v>
      </c>
      <c r="EV184" s="85"/>
      <c r="EW184" s="85" t="s">
        <v>179</v>
      </c>
      <c r="EX184" s="85"/>
      <c r="EY184" s="85" t="s">
        <v>179</v>
      </c>
      <c r="EZ184" s="85" t="s">
        <v>2430</v>
      </c>
      <c r="FA184" s="85" t="s">
        <v>181</v>
      </c>
      <c r="FB184" s="85"/>
      <c r="FC184" s="85" t="s">
        <v>179</v>
      </c>
      <c r="FD184" s="85" t="s">
        <v>182</v>
      </c>
      <c r="FE184" t="b">
        <v>0</v>
      </c>
    </row>
    <row r="185" spans="1:161" x14ac:dyDescent="0.25">
      <c r="B185" t="s">
        <v>6087</v>
      </c>
      <c r="C185" s="90" t="s">
        <v>6357</v>
      </c>
      <c r="D185" s="91" t="s">
        <v>264</v>
      </c>
      <c r="G185" s="85" t="s">
        <v>6126</v>
      </c>
      <c r="I185" s="85" t="s">
        <v>213</v>
      </c>
      <c r="J185" s="85"/>
      <c r="K185" s="85" t="s">
        <v>6358</v>
      </c>
      <c r="L185" s="85"/>
      <c r="M185" s="85" t="s">
        <v>6359</v>
      </c>
      <c r="N185" s="85"/>
      <c r="O185" s="85" t="s">
        <v>6360</v>
      </c>
      <c r="P185" s="85" t="s">
        <v>213</v>
      </c>
      <c r="Q185" s="85"/>
      <c r="R185" s="85"/>
      <c r="S185" s="85"/>
      <c r="T185" s="85"/>
      <c r="V185" s="85"/>
      <c r="W185" s="85"/>
      <c r="X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85"/>
      <c r="BK185" s="85"/>
      <c r="BL185" s="85"/>
      <c r="BM185" s="85"/>
      <c r="BN185" s="85"/>
      <c r="BO185" s="85"/>
      <c r="BP185" s="85"/>
      <c r="BQ185" s="85"/>
      <c r="BR185" s="85"/>
      <c r="BS185" s="85"/>
      <c r="BT185" s="85"/>
      <c r="BU185" s="85"/>
      <c r="BV185" s="85"/>
      <c r="BW185" s="85"/>
      <c r="BX185" s="85"/>
      <c r="BY185" s="85"/>
      <c r="BZ185" s="85"/>
      <c r="CA185" s="85"/>
      <c r="CB185" s="85"/>
      <c r="CC185" s="85"/>
      <c r="CD185" s="85"/>
      <c r="CE185" s="85"/>
      <c r="CF185" s="85"/>
      <c r="CG185" s="85"/>
      <c r="CH185" s="85"/>
      <c r="CI185" s="85"/>
      <c r="CJ185" s="85"/>
      <c r="CK185" s="85"/>
      <c r="CL185" s="85"/>
      <c r="CM185" s="85"/>
      <c r="CN185" s="85"/>
      <c r="CO185" s="85"/>
      <c r="CP185" s="85"/>
      <c r="CQ185" s="85"/>
      <c r="CR185" s="85"/>
      <c r="CS185" s="85"/>
      <c r="CT185" s="85"/>
      <c r="CU185" s="85"/>
      <c r="CV185" s="85"/>
      <c r="CW185" s="85"/>
      <c r="CX185" s="85"/>
      <c r="CY185" s="85"/>
      <c r="CZ185" s="85"/>
      <c r="DA185" s="85"/>
      <c r="DB185" s="85"/>
      <c r="DC185" s="85"/>
      <c r="DD185" s="85"/>
      <c r="DE185" s="85"/>
      <c r="DF185" s="85"/>
      <c r="DG185" s="85"/>
      <c r="DH185" s="85"/>
      <c r="DI185" s="85"/>
      <c r="DJ185" s="85"/>
      <c r="DK185" s="85"/>
      <c r="DL185" s="85"/>
      <c r="DM185" s="85"/>
      <c r="DN185" s="85"/>
      <c r="DO185" s="85"/>
      <c r="DP185" s="85"/>
      <c r="DQ185" s="85"/>
      <c r="DR185" s="85"/>
      <c r="DS185" s="85"/>
      <c r="DT185" s="85"/>
      <c r="DU185" s="85"/>
      <c r="DV185" s="85"/>
      <c r="DW185" s="85"/>
      <c r="DX185" s="85"/>
      <c r="DY185" s="85"/>
      <c r="DZ185" s="85"/>
      <c r="EA185" s="85"/>
      <c r="EB185" s="85"/>
      <c r="EC185" s="85"/>
      <c r="ED185" s="85"/>
      <c r="EE185" s="85"/>
      <c r="EF185" s="85"/>
      <c r="EG185" s="85"/>
      <c r="EH185" s="85"/>
      <c r="EI185" s="85"/>
      <c r="EJ185" s="85"/>
      <c r="EK185" s="85"/>
      <c r="EL185" s="85"/>
      <c r="EM185" s="85"/>
      <c r="EN185" s="85"/>
      <c r="EO185" s="85"/>
      <c r="EP185" s="85"/>
      <c r="EQ185" s="85"/>
      <c r="ER185" s="85"/>
      <c r="ES185" s="85"/>
      <c r="ET185" s="85"/>
      <c r="EU185" s="85"/>
      <c r="EV185" s="85"/>
      <c r="EW185" s="85"/>
      <c r="EX185" s="85"/>
      <c r="EY185" s="85"/>
      <c r="EZ185" s="85"/>
      <c r="FA185" s="85"/>
      <c r="FB185" s="85"/>
      <c r="FC185" s="85"/>
      <c r="FD185" s="85"/>
    </row>
    <row r="186" spans="1:161" x14ac:dyDescent="0.25">
      <c r="A186">
        <v>2069</v>
      </c>
      <c r="B186" t="s">
        <v>6174</v>
      </c>
      <c r="C186" s="90" t="s">
        <v>2434</v>
      </c>
      <c r="D186" s="91" t="s">
        <v>206</v>
      </c>
      <c r="E186">
        <v>0</v>
      </c>
      <c r="G186" s="85" t="s">
        <v>177</v>
      </c>
      <c r="H186">
        <v>1</v>
      </c>
      <c r="I186" s="85" t="s">
        <v>213</v>
      </c>
      <c r="J186" s="85" t="s">
        <v>2435</v>
      </c>
      <c r="K186" s="85" t="s">
        <v>2436</v>
      </c>
      <c r="L186" s="85" t="s">
        <v>2434</v>
      </c>
      <c r="M186" s="85" t="s">
        <v>2437</v>
      </c>
      <c r="N186" s="85" t="s">
        <v>2438</v>
      </c>
      <c r="O186" s="85" t="s">
        <v>2439</v>
      </c>
      <c r="P186" s="85" t="s">
        <v>213</v>
      </c>
      <c r="Q186" s="85" t="s">
        <v>206</v>
      </c>
      <c r="R186" s="85"/>
      <c r="S186" s="85"/>
      <c r="T186" s="85" t="s">
        <v>218</v>
      </c>
      <c r="U186" s="97">
        <v>4</v>
      </c>
      <c r="V186" s="85" t="s">
        <v>179</v>
      </c>
      <c r="W186" s="85" t="s">
        <v>202</v>
      </c>
      <c r="X186" s="85"/>
      <c r="Y186">
        <v>2</v>
      </c>
      <c r="Z186" s="85" t="s">
        <v>181</v>
      </c>
      <c r="AA186" s="85" t="s">
        <v>186</v>
      </c>
      <c r="AB186" s="85" t="s">
        <v>179</v>
      </c>
      <c r="AC186" s="85" t="s">
        <v>179</v>
      </c>
      <c r="AD186" s="85" t="s">
        <v>181</v>
      </c>
      <c r="AE186" s="85" t="s">
        <v>181</v>
      </c>
      <c r="AF186" s="85"/>
      <c r="AG186" s="85" t="s">
        <v>181</v>
      </c>
      <c r="AH186" s="85"/>
      <c r="AI186" s="85" t="s">
        <v>179</v>
      </c>
      <c r="AJ186" s="85" t="s">
        <v>2440</v>
      </c>
      <c r="AK186" s="85" t="s">
        <v>181</v>
      </c>
      <c r="AL186" s="85"/>
      <c r="AM186" s="85" t="s">
        <v>181</v>
      </c>
      <c r="AN186" s="85"/>
      <c r="AO186" s="85" t="s">
        <v>181</v>
      </c>
      <c r="AP186" s="85"/>
      <c r="AQ186" s="85" t="s">
        <v>179</v>
      </c>
      <c r="AR186" s="85"/>
      <c r="AS186" s="85" t="s">
        <v>179</v>
      </c>
      <c r="AT186" s="85"/>
      <c r="AU186" s="85" t="s">
        <v>179</v>
      </c>
      <c r="AV186" s="85"/>
      <c r="AW186" s="85" t="s">
        <v>179</v>
      </c>
      <c r="AX186" s="85"/>
      <c r="AY186" s="85" t="s">
        <v>179</v>
      </c>
      <c r="AZ186" s="85"/>
      <c r="BA186" s="85" t="s">
        <v>179</v>
      </c>
      <c r="BB186" s="85"/>
      <c r="BC186" s="85" t="s">
        <v>179</v>
      </c>
      <c r="BD186" s="85" t="s">
        <v>2441</v>
      </c>
      <c r="BE186" s="85" t="s">
        <v>179</v>
      </c>
      <c r="BF186" s="85"/>
      <c r="BG186" s="85" t="s">
        <v>179</v>
      </c>
      <c r="BH186" s="85"/>
      <c r="BI186" s="85" t="s">
        <v>179</v>
      </c>
      <c r="BJ186" s="85" t="s">
        <v>2442</v>
      </c>
      <c r="BK186" s="85" t="s">
        <v>179</v>
      </c>
      <c r="BL186" s="85"/>
      <c r="BM186" s="85" t="s">
        <v>179</v>
      </c>
      <c r="BN186" s="85"/>
      <c r="BO186" s="85" t="s">
        <v>179</v>
      </c>
      <c r="BP186" s="85"/>
      <c r="BQ186" s="85" t="s">
        <v>179</v>
      </c>
      <c r="BR186" s="85"/>
      <c r="BS186" s="85" t="s">
        <v>179</v>
      </c>
      <c r="BT186" s="85"/>
      <c r="BU186" s="85" t="s">
        <v>179</v>
      </c>
      <c r="BV186" s="85"/>
      <c r="BW186" s="85" t="s">
        <v>179</v>
      </c>
      <c r="BX186" s="85"/>
      <c r="BY186" s="85" t="s">
        <v>179</v>
      </c>
      <c r="BZ186" s="85"/>
      <c r="CA186" s="85" t="s">
        <v>179</v>
      </c>
      <c r="CB186" s="85"/>
      <c r="CC186" s="85" t="s">
        <v>179</v>
      </c>
      <c r="CD186" s="85"/>
      <c r="CE186" s="85" t="s">
        <v>179</v>
      </c>
      <c r="CF186" s="85"/>
      <c r="CG186" s="85" t="s">
        <v>181</v>
      </c>
      <c r="CH186" s="85"/>
      <c r="CI186" s="85" t="s">
        <v>181</v>
      </c>
      <c r="CJ186" s="85"/>
      <c r="CK186" s="85" t="s">
        <v>179</v>
      </c>
      <c r="CL186" s="85"/>
      <c r="CM186" s="85" t="s">
        <v>179</v>
      </c>
      <c r="CN186" s="85"/>
      <c r="CO186" s="85" t="s">
        <v>179</v>
      </c>
      <c r="CP186" s="85"/>
      <c r="CQ186" s="85" t="s">
        <v>179</v>
      </c>
      <c r="CR186" s="85"/>
      <c r="CS186" s="85" t="s">
        <v>179</v>
      </c>
      <c r="CT186" s="85"/>
      <c r="CU186" s="85" t="s">
        <v>179</v>
      </c>
      <c r="CV186" s="85"/>
      <c r="CW186" s="85" t="s">
        <v>179</v>
      </c>
      <c r="CX186" s="85"/>
      <c r="CY186" s="85" t="s">
        <v>179</v>
      </c>
      <c r="CZ186" s="85" t="s">
        <v>346</v>
      </c>
      <c r="DA186" s="85" t="s">
        <v>179</v>
      </c>
      <c r="DB186" s="85"/>
      <c r="DC186" s="85" t="s">
        <v>179</v>
      </c>
      <c r="DD186" s="85"/>
      <c r="DE186" s="85" t="s">
        <v>179</v>
      </c>
      <c r="DF186" s="85"/>
      <c r="DG186" s="85" t="s">
        <v>179</v>
      </c>
      <c r="DH186" s="85"/>
      <c r="DI186" s="85" t="s">
        <v>179</v>
      </c>
      <c r="DJ186" s="85" t="s">
        <v>2443</v>
      </c>
      <c r="DK186" s="85" t="s">
        <v>179</v>
      </c>
      <c r="DL186" s="85"/>
      <c r="DM186" s="85" t="s">
        <v>179</v>
      </c>
      <c r="DN186" s="85"/>
      <c r="DO186" s="85" t="s">
        <v>179</v>
      </c>
      <c r="DP186" s="85"/>
      <c r="DQ186" s="85" t="s">
        <v>179</v>
      </c>
      <c r="DR186" s="85" t="s">
        <v>2444</v>
      </c>
      <c r="DS186" s="85" t="s">
        <v>179</v>
      </c>
      <c r="DT186" s="85"/>
      <c r="DU186" s="85" t="s">
        <v>179</v>
      </c>
      <c r="DV186" s="85"/>
      <c r="DW186" s="85" t="s">
        <v>179</v>
      </c>
      <c r="DX186" s="85"/>
      <c r="DY186" s="85" t="s">
        <v>179</v>
      </c>
      <c r="DZ186" s="85"/>
      <c r="EA186" s="85" t="s">
        <v>179</v>
      </c>
      <c r="EB186" s="85"/>
      <c r="EC186" s="85" t="s">
        <v>179</v>
      </c>
      <c r="ED186" s="85" t="s">
        <v>2445</v>
      </c>
      <c r="EE186" s="85" t="s">
        <v>179</v>
      </c>
      <c r="EF186" s="85"/>
      <c r="EG186" s="85" t="s">
        <v>179</v>
      </c>
      <c r="EH186" s="85"/>
      <c r="EI186" s="85" t="s">
        <v>179</v>
      </c>
      <c r="EJ186" s="85"/>
      <c r="EK186" s="85" t="s">
        <v>179</v>
      </c>
      <c r="EL186" s="85"/>
      <c r="EM186" s="85" t="s">
        <v>179</v>
      </c>
      <c r="EN186" s="85" t="s">
        <v>2446</v>
      </c>
      <c r="EO186" s="85" t="s">
        <v>179</v>
      </c>
      <c r="EP186" s="85"/>
      <c r="EQ186" s="85" t="s">
        <v>179</v>
      </c>
      <c r="ER186" s="85"/>
      <c r="ES186" s="85" t="s">
        <v>179</v>
      </c>
      <c r="ET186" s="85" t="s">
        <v>2447</v>
      </c>
      <c r="EU186" s="85" t="s">
        <v>179</v>
      </c>
      <c r="EV186" s="85"/>
      <c r="EW186" s="85" t="s">
        <v>179</v>
      </c>
      <c r="EX186" s="85"/>
      <c r="EY186" s="85" t="s">
        <v>179</v>
      </c>
      <c r="EZ186" s="85" t="s">
        <v>2448</v>
      </c>
      <c r="FA186" s="85" t="s">
        <v>181</v>
      </c>
      <c r="FB186" s="85"/>
      <c r="FC186" s="85" t="s">
        <v>179</v>
      </c>
      <c r="FD186" s="85" t="s">
        <v>182</v>
      </c>
      <c r="FE186" t="b">
        <v>1</v>
      </c>
    </row>
    <row r="187" spans="1:161" x14ac:dyDescent="0.25">
      <c r="A187">
        <v>12158</v>
      </c>
      <c r="B187" t="s">
        <v>6175</v>
      </c>
      <c r="C187" s="90" t="s">
        <v>2449</v>
      </c>
      <c r="D187" s="91" t="s">
        <v>206</v>
      </c>
      <c r="E187">
        <v>0</v>
      </c>
      <c r="F187">
        <v>94</v>
      </c>
      <c r="G187" s="85" t="s">
        <v>177</v>
      </c>
      <c r="H187">
        <v>1</v>
      </c>
      <c r="I187" s="85" t="s">
        <v>213</v>
      </c>
      <c r="J187" s="85" t="s">
        <v>2450</v>
      </c>
      <c r="K187" s="85" t="s">
        <v>2451</v>
      </c>
      <c r="L187" s="85" t="s">
        <v>2449</v>
      </c>
      <c r="M187" s="85" t="s">
        <v>2452</v>
      </c>
      <c r="N187" s="85" t="s">
        <v>2450</v>
      </c>
      <c r="O187" s="85" t="s">
        <v>2453</v>
      </c>
      <c r="P187" s="85" t="s">
        <v>213</v>
      </c>
      <c r="Q187" s="85" t="s">
        <v>206</v>
      </c>
      <c r="R187" s="85"/>
      <c r="S187" s="85"/>
      <c r="T187" s="85" t="s">
        <v>218</v>
      </c>
      <c r="U187" s="97">
        <v>3</v>
      </c>
      <c r="V187" s="85" t="s">
        <v>179</v>
      </c>
      <c r="W187" s="85" t="s">
        <v>191</v>
      </c>
      <c r="X187" s="85" t="s">
        <v>2454</v>
      </c>
      <c r="Y187">
        <v>3</v>
      </c>
      <c r="Z187" s="85" t="s">
        <v>181</v>
      </c>
      <c r="AA187" s="85"/>
      <c r="AB187" s="85" t="s">
        <v>179</v>
      </c>
      <c r="AC187" s="85" t="s">
        <v>179</v>
      </c>
      <c r="AD187" s="85" t="s">
        <v>179</v>
      </c>
      <c r="AE187" s="85" t="s">
        <v>181</v>
      </c>
      <c r="AF187" s="85"/>
      <c r="AG187" s="85" t="s">
        <v>181</v>
      </c>
      <c r="AH187" s="85"/>
      <c r="AI187" s="85" t="s">
        <v>181</v>
      </c>
      <c r="AJ187" s="85"/>
      <c r="AK187" s="85" t="s">
        <v>181</v>
      </c>
      <c r="AL187" s="85"/>
      <c r="AM187" s="85" t="s">
        <v>181</v>
      </c>
      <c r="AN187" s="85"/>
      <c r="AO187" s="85" t="s">
        <v>181</v>
      </c>
      <c r="AP187" s="85"/>
      <c r="AQ187" s="85" t="s">
        <v>179</v>
      </c>
      <c r="AR187" s="85"/>
      <c r="AS187" s="85" t="s">
        <v>179</v>
      </c>
      <c r="AT187" s="85"/>
      <c r="AU187" s="85" t="s">
        <v>179</v>
      </c>
      <c r="AV187" s="85"/>
      <c r="AW187" s="85" t="s">
        <v>179</v>
      </c>
      <c r="AX187" s="85"/>
      <c r="AY187" s="85" t="s">
        <v>179</v>
      </c>
      <c r="AZ187" s="85"/>
      <c r="BA187" s="85" t="s">
        <v>179</v>
      </c>
      <c r="BB187" s="85"/>
      <c r="BC187" s="85" t="s">
        <v>179</v>
      </c>
      <c r="BD187" s="85" t="s">
        <v>2455</v>
      </c>
      <c r="BE187" s="85" t="s">
        <v>179</v>
      </c>
      <c r="BF187" s="85"/>
      <c r="BG187" s="85" t="s">
        <v>179</v>
      </c>
      <c r="BH187" s="85"/>
      <c r="BI187" s="85" t="s">
        <v>179</v>
      </c>
      <c r="BJ187" s="85" t="s">
        <v>2456</v>
      </c>
      <c r="BK187" s="85" t="s">
        <v>179</v>
      </c>
      <c r="BL187" s="85"/>
      <c r="BM187" s="85" t="s">
        <v>179</v>
      </c>
      <c r="BN187" s="85"/>
      <c r="BO187" s="85" t="s">
        <v>179</v>
      </c>
      <c r="BP187" s="85" t="s">
        <v>2457</v>
      </c>
      <c r="BQ187" s="85" t="s">
        <v>179</v>
      </c>
      <c r="BR187" s="85"/>
      <c r="BS187" s="85" t="s">
        <v>179</v>
      </c>
      <c r="BT187" s="85"/>
      <c r="BU187" s="85" t="s">
        <v>179</v>
      </c>
      <c r="BV187" s="85"/>
      <c r="BW187" s="85" t="s">
        <v>179</v>
      </c>
      <c r="BX187" s="85"/>
      <c r="BY187" s="85" t="s">
        <v>179</v>
      </c>
      <c r="BZ187" s="85"/>
      <c r="CA187" s="85" t="s">
        <v>179</v>
      </c>
      <c r="CB187" s="85"/>
      <c r="CC187" s="85" t="s">
        <v>179</v>
      </c>
      <c r="CD187" s="85"/>
      <c r="CE187" s="85" t="s">
        <v>181</v>
      </c>
      <c r="CF187" s="85"/>
      <c r="CG187" s="85" t="s">
        <v>181</v>
      </c>
      <c r="CH187" s="85"/>
      <c r="CI187" s="85" t="s">
        <v>181</v>
      </c>
      <c r="CJ187" s="85"/>
      <c r="CK187" s="85" t="s">
        <v>179</v>
      </c>
      <c r="CL187" s="85" t="s">
        <v>2458</v>
      </c>
      <c r="CM187" s="85" t="s">
        <v>179</v>
      </c>
      <c r="CN187" s="85"/>
      <c r="CO187" s="85" t="s">
        <v>179</v>
      </c>
      <c r="CP187" s="85"/>
      <c r="CQ187" s="85" t="s">
        <v>179</v>
      </c>
      <c r="CR187" s="85"/>
      <c r="CS187" s="85" t="s">
        <v>179</v>
      </c>
      <c r="CT187" s="85"/>
      <c r="CU187" s="85" t="s">
        <v>179</v>
      </c>
      <c r="CV187" s="85"/>
      <c r="CW187" s="85" t="s">
        <v>179</v>
      </c>
      <c r="CX187" s="85"/>
      <c r="CY187" s="85" t="s">
        <v>179</v>
      </c>
      <c r="CZ187" s="85" t="s">
        <v>2459</v>
      </c>
      <c r="DA187" s="85" t="s">
        <v>179</v>
      </c>
      <c r="DB187" s="85" t="s">
        <v>2460</v>
      </c>
      <c r="DC187" s="85" t="s">
        <v>179</v>
      </c>
      <c r="DD187" s="85"/>
      <c r="DE187" s="85" t="s">
        <v>179</v>
      </c>
      <c r="DF187" s="85"/>
      <c r="DG187" s="85" t="s">
        <v>179</v>
      </c>
      <c r="DH187" s="85"/>
      <c r="DI187" s="85" t="s">
        <v>179</v>
      </c>
      <c r="DJ187" s="85" t="s">
        <v>2455</v>
      </c>
      <c r="DK187" s="85" t="s">
        <v>179</v>
      </c>
      <c r="DL187" s="85"/>
      <c r="DM187" s="85" t="s">
        <v>179</v>
      </c>
      <c r="DN187" s="85"/>
      <c r="DO187" s="85" t="s">
        <v>179</v>
      </c>
      <c r="DP187" s="85"/>
      <c r="DQ187" s="85" t="s">
        <v>179</v>
      </c>
      <c r="DR187" s="85" t="s">
        <v>2455</v>
      </c>
      <c r="DS187" s="85" t="s">
        <v>179</v>
      </c>
      <c r="DT187" s="85"/>
      <c r="DU187" s="85" t="s">
        <v>179</v>
      </c>
      <c r="DV187" s="85"/>
      <c r="DW187" s="85" t="s">
        <v>179</v>
      </c>
      <c r="DX187" s="85"/>
      <c r="DY187" s="85" t="s">
        <v>179</v>
      </c>
      <c r="DZ187" s="85"/>
      <c r="EA187" s="85" t="s">
        <v>179</v>
      </c>
      <c r="EB187" s="85"/>
      <c r="EC187" s="85" t="s">
        <v>179</v>
      </c>
      <c r="ED187" s="85" t="s">
        <v>2455</v>
      </c>
      <c r="EE187" s="85" t="s">
        <v>179</v>
      </c>
      <c r="EF187" s="85"/>
      <c r="EG187" s="85" t="s">
        <v>179</v>
      </c>
      <c r="EH187" s="85"/>
      <c r="EI187" s="85" t="s">
        <v>179</v>
      </c>
      <c r="EJ187" s="85"/>
      <c r="EK187" s="85" t="s">
        <v>179</v>
      </c>
      <c r="EL187" s="85"/>
      <c r="EM187" s="85" t="s">
        <v>179</v>
      </c>
      <c r="EN187" s="85" t="s">
        <v>2455</v>
      </c>
      <c r="EO187" s="85" t="s">
        <v>179</v>
      </c>
      <c r="EP187" s="85" t="s">
        <v>2461</v>
      </c>
      <c r="EQ187" s="85" t="s">
        <v>179</v>
      </c>
      <c r="ER187" s="85"/>
      <c r="ES187" s="85" t="s">
        <v>179</v>
      </c>
      <c r="ET187" s="85" t="s">
        <v>2455</v>
      </c>
      <c r="EU187" s="85" t="s">
        <v>179</v>
      </c>
      <c r="EV187" s="85"/>
      <c r="EW187" s="85" t="s">
        <v>179</v>
      </c>
      <c r="EX187" s="85"/>
      <c r="EY187" s="85" t="s">
        <v>179</v>
      </c>
      <c r="EZ187" s="85" t="s">
        <v>2455</v>
      </c>
      <c r="FA187" s="85" t="s">
        <v>179</v>
      </c>
      <c r="FB187" s="85"/>
      <c r="FC187" s="85" t="s">
        <v>179</v>
      </c>
      <c r="FD187" s="85" t="s">
        <v>182</v>
      </c>
      <c r="FE187" t="b">
        <v>0</v>
      </c>
    </row>
    <row r="188" spans="1:161" x14ac:dyDescent="0.25">
      <c r="A188" t="s">
        <v>6486</v>
      </c>
      <c r="B188" t="s">
        <v>6176</v>
      </c>
      <c r="C188" s="90" t="s">
        <v>2462</v>
      </c>
      <c r="D188" s="91" t="s">
        <v>206</v>
      </c>
      <c r="G188" s="85" t="s">
        <v>177</v>
      </c>
      <c r="I188" t="s">
        <v>213</v>
      </c>
      <c r="J188" s="85"/>
      <c r="K188" s="85" t="s">
        <v>6644</v>
      </c>
      <c r="L188" s="85"/>
      <c r="M188" s="85" t="s">
        <v>6532</v>
      </c>
      <c r="N188" s="85" t="s">
        <v>2463</v>
      </c>
      <c r="O188" s="85" t="s">
        <v>6645</v>
      </c>
      <c r="P188" s="85"/>
      <c r="Q188" s="85"/>
      <c r="R188" s="85"/>
      <c r="S188" s="85"/>
      <c r="T188" s="85"/>
      <c r="U188" s="97" t="s">
        <v>190</v>
      </c>
      <c r="V188" s="85"/>
      <c r="W188" s="85"/>
      <c r="X188" s="85"/>
      <c r="Z188" s="85"/>
      <c r="AA188" s="85"/>
      <c r="AB188" s="85"/>
      <c r="AC188" s="85"/>
      <c r="AD188" s="85"/>
      <c r="AE188" t="s">
        <v>1497</v>
      </c>
      <c r="AG188" t="s">
        <v>1497</v>
      </c>
      <c r="AI188" t="s">
        <v>1497</v>
      </c>
      <c r="AK188" t="s">
        <v>1497</v>
      </c>
      <c r="AM188" t="s">
        <v>1497</v>
      </c>
      <c r="AN188" s="85"/>
      <c r="AO188" s="85"/>
      <c r="AP188" s="85"/>
      <c r="AQ188" s="85"/>
      <c r="AR188" s="85"/>
      <c r="AS188" s="85"/>
      <c r="AT188" s="85"/>
      <c r="AU188" s="85"/>
      <c r="AV188" s="85"/>
      <c r="AW188" s="85"/>
      <c r="AX188" s="85"/>
      <c r="AY188" s="85"/>
      <c r="AZ188" s="85"/>
      <c r="BA188" s="85"/>
      <c r="BB188" s="85"/>
      <c r="BC188" t="s">
        <v>203</v>
      </c>
      <c r="BD188" s="85"/>
      <c r="BE188" s="85"/>
      <c r="BF188" s="85"/>
      <c r="BG188" s="85"/>
      <c r="BH188" s="85"/>
      <c r="BI188" t="s">
        <v>203</v>
      </c>
      <c r="BJ188" s="85"/>
      <c r="BK188" s="85"/>
      <c r="BL188" s="85"/>
      <c r="BM188" s="85"/>
      <c r="BN188" s="85"/>
      <c r="BO188" s="85"/>
      <c r="BP188" s="85"/>
      <c r="BQ188" s="85"/>
      <c r="BR188" s="85"/>
      <c r="BS188" s="85"/>
      <c r="BT188" s="85"/>
      <c r="BU188" s="85"/>
      <c r="BV188" s="85"/>
      <c r="BW188" s="85"/>
      <c r="BX188" s="85"/>
      <c r="BY188" s="85"/>
      <c r="BZ188" s="85"/>
      <c r="CA188" s="85"/>
      <c r="CB188" s="85"/>
      <c r="CC188" s="85"/>
      <c r="CD188" s="85"/>
      <c r="CE188" s="85"/>
      <c r="CF188" s="85"/>
      <c r="CG188" s="85"/>
      <c r="CH188" s="85"/>
      <c r="CI188" s="85"/>
      <c r="CJ188" s="85"/>
      <c r="CK188" t="s">
        <v>203</v>
      </c>
      <c r="CL188" s="85"/>
      <c r="CM188" s="85"/>
      <c r="CN188" s="85"/>
      <c r="CO188" s="85"/>
      <c r="CP188" s="85"/>
      <c r="CQ188" s="85"/>
      <c r="CR188" s="85"/>
      <c r="CS188" s="85"/>
      <c r="CT188" s="85"/>
      <c r="CU188" s="85"/>
      <c r="CV188" s="85"/>
      <c r="CW188" s="85"/>
      <c r="CX188" s="85"/>
      <c r="CY188" t="s">
        <v>203</v>
      </c>
      <c r="CZ188" s="85"/>
      <c r="DA188" s="85"/>
      <c r="DB188" s="85"/>
      <c r="DC188" s="85"/>
      <c r="DD188" s="85"/>
      <c r="DE188" s="85"/>
      <c r="DF188" s="85"/>
      <c r="DG188" s="85"/>
      <c r="DH188" s="85"/>
      <c r="DI188" t="s">
        <v>182</v>
      </c>
      <c r="DJ188" s="85"/>
      <c r="DK188" s="85"/>
      <c r="DL188" s="85"/>
      <c r="DM188" s="85"/>
      <c r="DN188" s="85"/>
      <c r="DO188" s="85"/>
      <c r="DP188" s="85"/>
      <c r="DQ188" t="s">
        <v>182</v>
      </c>
      <c r="DR188" s="85"/>
      <c r="DS188" s="85"/>
      <c r="DT188" s="85"/>
      <c r="DU188" s="85"/>
      <c r="DV188" s="85"/>
      <c r="DW188" s="85"/>
      <c r="DX188" s="85"/>
      <c r="DY188" s="85"/>
      <c r="DZ188" s="85"/>
      <c r="EA188" s="85"/>
      <c r="EB188" s="85"/>
      <c r="EC188" t="s">
        <v>182</v>
      </c>
      <c r="ED188" s="85"/>
      <c r="EE188" s="85"/>
      <c r="EF188" s="85"/>
      <c r="EG188" s="85"/>
      <c r="EH188" s="85"/>
      <c r="EI188" s="85"/>
      <c r="EJ188" s="85"/>
      <c r="EK188" s="85"/>
      <c r="EL188" s="85"/>
      <c r="EM188" t="s">
        <v>203</v>
      </c>
      <c r="EN188" s="85"/>
      <c r="EO188" s="85"/>
      <c r="EP188" s="85"/>
      <c r="EQ188" s="85"/>
      <c r="ER188" s="85"/>
      <c r="ES188" t="s">
        <v>203</v>
      </c>
      <c r="ET188" s="85"/>
      <c r="EU188" s="85"/>
      <c r="EV188" s="85"/>
      <c r="EW188" s="85"/>
      <c r="EX188" s="85"/>
      <c r="EY188" t="s">
        <v>182</v>
      </c>
      <c r="EZ188" s="85"/>
      <c r="FA188" t="s">
        <v>182</v>
      </c>
      <c r="FB188" s="85"/>
      <c r="FC188" s="85" t="s">
        <v>182</v>
      </c>
      <c r="FD188" s="85"/>
      <c r="FE188" t="b">
        <v>0</v>
      </c>
    </row>
    <row r="189" spans="1:161" x14ac:dyDescent="0.25">
      <c r="A189" t="s">
        <v>6486</v>
      </c>
      <c r="B189" t="s">
        <v>6649</v>
      </c>
      <c r="C189" s="90" t="s">
        <v>2471</v>
      </c>
      <c r="D189" s="91" t="s">
        <v>257</v>
      </c>
      <c r="G189" s="85" t="s">
        <v>177</v>
      </c>
      <c r="I189" t="s">
        <v>213</v>
      </c>
      <c r="J189" s="85"/>
      <c r="K189" s="85" t="s">
        <v>6646</v>
      </c>
      <c r="L189" s="85"/>
      <c r="M189" s="85" t="s">
        <v>6533</v>
      </c>
      <c r="N189" s="85" t="s">
        <v>6647</v>
      </c>
      <c r="O189" s="85" t="s">
        <v>6648</v>
      </c>
      <c r="P189" s="85"/>
      <c r="Q189" s="85"/>
      <c r="R189" s="85"/>
      <c r="S189" s="85"/>
      <c r="T189" s="85"/>
      <c r="U189" s="97" t="s">
        <v>6585</v>
      </c>
      <c r="V189" s="85"/>
      <c r="W189" s="85"/>
      <c r="X189" s="85"/>
      <c r="Z189" s="85"/>
      <c r="AA189" s="85"/>
      <c r="AB189" s="85"/>
      <c r="AC189" s="85"/>
      <c r="AD189" s="85"/>
      <c r="AE189" t="s">
        <v>1497</v>
      </c>
      <c r="AG189" t="s">
        <v>1497</v>
      </c>
      <c r="AI189" t="s">
        <v>1497</v>
      </c>
      <c r="AK189" t="s">
        <v>1497</v>
      </c>
      <c r="AM189" t="s">
        <v>1497</v>
      </c>
      <c r="AN189" s="85"/>
      <c r="AO189" s="85"/>
      <c r="AP189" s="85"/>
      <c r="AQ189" s="85"/>
      <c r="AR189" s="85"/>
      <c r="AS189" s="85"/>
      <c r="AT189" s="85"/>
      <c r="AU189" s="85"/>
      <c r="AV189" s="85"/>
      <c r="AW189" s="85"/>
      <c r="AX189" s="85"/>
      <c r="AY189" s="85"/>
      <c r="AZ189" s="85"/>
      <c r="BA189" s="85"/>
      <c r="BB189" s="85"/>
      <c r="BC189" t="s">
        <v>182</v>
      </c>
      <c r="BD189" s="85"/>
      <c r="BE189" s="85"/>
      <c r="BF189" s="85"/>
      <c r="BG189" s="85"/>
      <c r="BH189" s="85"/>
      <c r="BI189" t="s">
        <v>203</v>
      </c>
      <c r="BJ189" s="85"/>
      <c r="BK189" s="85"/>
      <c r="BL189" s="85"/>
      <c r="BM189" s="85"/>
      <c r="BN189" s="85"/>
      <c r="BO189" s="85"/>
      <c r="BP189" s="85"/>
      <c r="BQ189" s="85"/>
      <c r="BR189" s="85"/>
      <c r="BS189" s="85"/>
      <c r="BT189" s="85"/>
      <c r="BU189" s="85"/>
      <c r="BV189" s="85"/>
      <c r="BW189" s="85"/>
      <c r="BX189" s="85"/>
      <c r="BY189" s="85"/>
      <c r="BZ189" s="85"/>
      <c r="CA189" s="85"/>
      <c r="CB189" s="85"/>
      <c r="CC189" s="85"/>
      <c r="CD189" s="85"/>
      <c r="CE189" s="85"/>
      <c r="CF189" s="85"/>
      <c r="CG189" s="85"/>
      <c r="CH189" s="85"/>
      <c r="CI189" s="85"/>
      <c r="CJ189" s="85"/>
      <c r="CK189" t="s">
        <v>203</v>
      </c>
      <c r="CL189" s="85"/>
      <c r="CM189" s="85"/>
      <c r="CN189" s="85"/>
      <c r="CO189" s="85"/>
      <c r="CP189" s="85"/>
      <c r="CQ189" s="85"/>
      <c r="CR189" s="85"/>
      <c r="CS189" s="85"/>
      <c r="CT189" s="85"/>
      <c r="CU189" s="85"/>
      <c r="CV189" s="85"/>
      <c r="CW189" s="85"/>
      <c r="CX189" s="85"/>
      <c r="CY189" t="s">
        <v>182</v>
      </c>
      <c r="CZ189" s="85"/>
      <c r="DA189" s="85"/>
      <c r="DB189" s="85"/>
      <c r="DC189" s="85"/>
      <c r="DD189" s="85"/>
      <c r="DE189" s="85"/>
      <c r="DF189" s="85"/>
      <c r="DG189" s="85"/>
      <c r="DH189" s="85"/>
      <c r="DI189" t="s">
        <v>203</v>
      </c>
      <c r="DJ189" s="85"/>
      <c r="DK189" s="85"/>
      <c r="DL189" s="85"/>
      <c r="DM189" s="85"/>
      <c r="DN189" s="85"/>
      <c r="DO189" s="85"/>
      <c r="DP189" s="85"/>
      <c r="DQ189" t="s">
        <v>6087</v>
      </c>
      <c r="DR189" s="85"/>
      <c r="DS189" s="85"/>
      <c r="DT189" s="85"/>
      <c r="DU189" s="85"/>
      <c r="DV189" s="85"/>
      <c r="DW189" s="85"/>
      <c r="DX189" s="85"/>
      <c r="DY189" s="85"/>
      <c r="DZ189" s="85"/>
      <c r="EA189" s="85"/>
      <c r="EB189" s="85"/>
      <c r="EC189" t="s">
        <v>6087</v>
      </c>
      <c r="ED189" s="85"/>
      <c r="EE189" s="85"/>
      <c r="EF189" s="85"/>
      <c r="EG189" s="85"/>
      <c r="EH189" s="85"/>
      <c r="EI189" s="85"/>
      <c r="EJ189" s="85"/>
      <c r="EK189" s="85"/>
      <c r="EL189" s="85"/>
      <c r="EM189" t="s">
        <v>6087</v>
      </c>
      <c r="EN189" s="85"/>
      <c r="EO189" s="85"/>
      <c r="EP189" s="85"/>
      <c r="EQ189" s="85"/>
      <c r="ER189" s="85"/>
      <c r="ES189" t="s">
        <v>6087</v>
      </c>
      <c r="ET189" s="85"/>
      <c r="EU189" s="85"/>
      <c r="EV189" s="85"/>
      <c r="EW189" s="85"/>
      <c r="EX189" s="85"/>
      <c r="EY189" t="s">
        <v>182</v>
      </c>
      <c r="EZ189" s="85"/>
      <c r="FA189" t="s">
        <v>182</v>
      </c>
      <c r="FB189" s="85"/>
      <c r="FC189" s="85" t="s">
        <v>182</v>
      </c>
      <c r="FD189" s="85"/>
      <c r="FE189" t="b">
        <v>0</v>
      </c>
    </row>
    <row r="190" spans="1:161" x14ac:dyDescent="0.25">
      <c r="A190">
        <v>2073</v>
      </c>
      <c r="B190" t="s">
        <v>6178</v>
      </c>
      <c r="C190" s="90" t="s">
        <v>2475</v>
      </c>
      <c r="D190" s="91" t="s">
        <v>206</v>
      </c>
      <c r="E190">
        <v>0</v>
      </c>
      <c r="F190">
        <v>95</v>
      </c>
      <c r="G190" s="85" t="s">
        <v>177</v>
      </c>
      <c r="H190">
        <v>1</v>
      </c>
      <c r="I190" s="85" t="s">
        <v>213</v>
      </c>
      <c r="J190" s="85" t="s">
        <v>2476</v>
      </c>
      <c r="K190" s="85" t="s">
        <v>2477</v>
      </c>
      <c r="L190" s="85" t="s">
        <v>2475</v>
      </c>
      <c r="M190" s="85" t="s">
        <v>2478</v>
      </c>
      <c r="N190" s="85" t="s">
        <v>2476</v>
      </c>
      <c r="O190" s="85" t="s">
        <v>2479</v>
      </c>
      <c r="P190" s="85" t="s">
        <v>213</v>
      </c>
      <c r="Q190" s="85" t="s">
        <v>206</v>
      </c>
      <c r="R190" s="85"/>
      <c r="S190" s="85"/>
      <c r="T190" s="85" t="s">
        <v>218</v>
      </c>
      <c r="U190" s="97">
        <v>4</v>
      </c>
      <c r="V190" s="85" t="s">
        <v>179</v>
      </c>
      <c r="W190" s="85" t="s">
        <v>191</v>
      </c>
      <c r="X190" s="85" t="s">
        <v>2480</v>
      </c>
      <c r="Y190">
        <v>4</v>
      </c>
      <c r="Z190" s="85" t="s">
        <v>179</v>
      </c>
      <c r="AA190" s="85" t="s">
        <v>191</v>
      </c>
      <c r="AB190" s="85" t="s">
        <v>179</v>
      </c>
      <c r="AC190" s="85" t="s">
        <v>179</v>
      </c>
      <c r="AD190" s="85" t="s">
        <v>179</v>
      </c>
      <c r="AE190" s="85" t="s">
        <v>181</v>
      </c>
      <c r="AF190" s="85"/>
      <c r="AG190" s="85" t="s">
        <v>181</v>
      </c>
      <c r="AH190" s="85"/>
      <c r="AI190" s="85" t="s">
        <v>181</v>
      </c>
      <c r="AJ190" s="85"/>
      <c r="AK190" s="85" t="s">
        <v>181</v>
      </c>
      <c r="AL190" s="85"/>
      <c r="AM190" s="85" t="s">
        <v>181</v>
      </c>
      <c r="AN190" s="85"/>
      <c r="AO190" s="85" t="s">
        <v>181</v>
      </c>
      <c r="AP190" s="85"/>
      <c r="AQ190" s="85" t="s">
        <v>179</v>
      </c>
      <c r="AR190" s="85"/>
      <c r="AS190" s="85" t="s">
        <v>179</v>
      </c>
      <c r="AT190" s="85"/>
      <c r="AU190" s="85" t="s">
        <v>179</v>
      </c>
      <c r="AV190" s="85"/>
      <c r="AW190" s="85" t="s">
        <v>179</v>
      </c>
      <c r="AX190" s="85"/>
      <c r="AY190" s="85" t="s">
        <v>179</v>
      </c>
      <c r="AZ190" s="85"/>
      <c r="BA190" s="85" t="s">
        <v>179</v>
      </c>
      <c r="BB190" s="85"/>
      <c r="BC190" s="85" t="s">
        <v>179</v>
      </c>
      <c r="BD190" s="85" t="s">
        <v>2481</v>
      </c>
      <c r="BE190" s="85" t="s">
        <v>179</v>
      </c>
      <c r="BF190" s="85"/>
      <c r="BG190" s="85" t="s">
        <v>179</v>
      </c>
      <c r="BH190" s="85"/>
      <c r="BI190" s="85" t="s">
        <v>179</v>
      </c>
      <c r="BJ190" s="85" t="s">
        <v>2482</v>
      </c>
      <c r="BK190" s="85" t="s">
        <v>179</v>
      </c>
      <c r="BL190" s="85"/>
      <c r="BM190" s="85" t="s">
        <v>179</v>
      </c>
      <c r="BN190" s="85" t="s">
        <v>2483</v>
      </c>
      <c r="BO190" s="85" t="s">
        <v>179</v>
      </c>
      <c r="BP190" s="85"/>
      <c r="BQ190" s="85" t="s">
        <v>179</v>
      </c>
      <c r="BR190" s="85"/>
      <c r="BS190" s="85" t="s">
        <v>179</v>
      </c>
      <c r="BT190" s="85"/>
      <c r="BU190" s="85" t="s">
        <v>179</v>
      </c>
      <c r="BV190" s="85"/>
      <c r="BW190" s="85" t="s">
        <v>179</v>
      </c>
      <c r="BX190" s="85"/>
      <c r="BY190" s="85" t="s">
        <v>179</v>
      </c>
      <c r="BZ190" s="85"/>
      <c r="CA190" s="85" t="s">
        <v>179</v>
      </c>
      <c r="CB190" s="85"/>
      <c r="CC190" s="85" t="s">
        <v>179</v>
      </c>
      <c r="CD190" s="85"/>
      <c r="CE190" s="85" t="s">
        <v>181</v>
      </c>
      <c r="CF190" s="85"/>
      <c r="CG190" s="85" t="s">
        <v>181</v>
      </c>
      <c r="CH190" s="85"/>
      <c r="CI190" s="85" t="s">
        <v>181</v>
      </c>
      <c r="CJ190" s="85"/>
      <c r="CK190" s="85" t="s">
        <v>179</v>
      </c>
      <c r="CL190" s="85" t="s">
        <v>2484</v>
      </c>
      <c r="CM190" s="85" t="s">
        <v>179</v>
      </c>
      <c r="CN190" s="85"/>
      <c r="CO190" s="85" t="s">
        <v>179</v>
      </c>
      <c r="CP190" s="85"/>
      <c r="CQ190" s="85" t="s">
        <v>179</v>
      </c>
      <c r="CR190" s="85"/>
      <c r="CS190" s="85" t="s">
        <v>179</v>
      </c>
      <c r="CT190" s="85"/>
      <c r="CU190" s="85" t="s">
        <v>179</v>
      </c>
      <c r="CV190" s="85"/>
      <c r="CW190" s="85" t="s">
        <v>179</v>
      </c>
      <c r="CX190" s="85"/>
      <c r="CY190" s="85" t="s">
        <v>179</v>
      </c>
      <c r="CZ190" s="85" t="s">
        <v>2485</v>
      </c>
      <c r="DA190" s="85" t="s">
        <v>179</v>
      </c>
      <c r="DB190" s="85"/>
      <c r="DC190" s="85" t="s">
        <v>179</v>
      </c>
      <c r="DD190" s="85"/>
      <c r="DE190" s="85" t="s">
        <v>179</v>
      </c>
      <c r="DF190" s="85"/>
      <c r="DG190" s="85" t="s">
        <v>179</v>
      </c>
      <c r="DH190" s="85"/>
      <c r="DI190" s="85" t="s">
        <v>179</v>
      </c>
      <c r="DJ190" s="85" t="s">
        <v>2486</v>
      </c>
      <c r="DK190" s="85" t="s">
        <v>179</v>
      </c>
      <c r="DL190" s="85" t="s">
        <v>2487</v>
      </c>
      <c r="DM190" s="85" t="s">
        <v>179</v>
      </c>
      <c r="DN190" s="85"/>
      <c r="DO190" s="85" t="s">
        <v>179</v>
      </c>
      <c r="DP190" s="85"/>
      <c r="DQ190" s="85" t="s">
        <v>179</v>
      </c>
      <c r="DR190" s="85" t="s">
        <v>2488</v>
      </c>
      <c r="DS190" s="85" t="s">
        <v>179</v>
      </c>
      <c r="DT190" s="85" t="s">
        <v>2489</v>
      </c>
      <c r="DU190" s="85" t="s">
        <v>179</v>
      </c>
      <c r="DV190" s="85"/>
      <c r="DW190" s="85" t="s">
        <v>179</v>
      </c>
      <c r="DX190" s="85"/>
      <c r="DY190" s="85" t="s">
        <v>179</v>
      </c>
      <c r="DZ190" s="85" t="s">
        <v>2490</v>
      </c>
      <c r="EA190" s="85" t="s">
        <v>179</v>
      </c>
      <c r="EB190" s="85"/>
      <c r="EC190" s="85" t="s">
        <v>179</v>
      </c>
      <c r="ED190" s="85" t="s">
        <v>2491</v>
      </c>
      <c r="EE190" s="85" t="s">
        <v>179</v>
      </c>
      <c r="EF190" s="85"/>
      <c r="EG190" s="85" t="s">
        <v>179</v>
      </c>
      <c r="EH190" s="85"/>
      <c r="EI190" s="85" t="s">
        <v>179</v>
      </c>
      <c r="EJ190" s="85"/>
      <c r="EK190" s="85" t="s">
        <v>179</v>
      </c>
      <c r="EL190" s="85"/>
      <c r="EM190" s="85" t="s">
        <v>179</v>
      </c>
      <c r="EN190" s="85" t="s">
        <v>2492</v>
      </c>
      <c r="EO190" s="85" t="s">
        <v>179</v>
      </c>
      <c r="EP190" s="85" t="s">
        <v>2493</v>
      </c>
      <c r="EQ190" s="85" t="s">
        <v>179</v>
      </c>
      <c r="ER190" s="85" t="s">
        <v>2494</v>
      </c>
      <c r="ES190" s="85" t="s">
        <v>179</v>
      </c>
      <c r="ET190" s="85" t="s">
        <v>2495</v>
      </c>
      <c r="EU190" s="85" t="s">
        <v>179</v>
      </c>
      <c r="EV190" s="85"/>
      <c r="EW190" s="85" t="s">
        <v>179</v>
      </c>
      <c r="EX190" s="85"/>
      <c r="EY190" s="85" t="s">
        <v>179</v>
      </c>
      <c r="EZ190" s="85" t="s">
        <v>2496</v>
      </c>
      <c r="FA190" s="85" t="s">
        <v>181</v>
      </c>
      <c r="FB190" s="85"/>
      <c r="FC190" s="85" t="s">
        <v>179</v>
      </c>
      <c r="FD190" s="85" t="s">
        <v>182</v>
      </c>
      <c r="FE190" t="b">
        <v>0</v>
      </c>
    </row>
    <row r="191" spans="1:161" x14ac:dyDescent="0.25">
      <c r="A191">
        <v>2074</v>
      </c>
      <c r="B191" t="s">
        <v>6179</v>
      </c>
      <c r="C191" s="90" t="s">
        <v>2497</v>
      </c>
      <c r="D191" s="91" t="s">
        <v>200</v>
      </c>
      <c r="E191">
        <v>0</v>
      </c>
      <c r="F191">
        <v>95</v>
      </c>
      <c r="G191" s="85" t="s">
        <v>177</v>
      </c>
      <c r="H191">
        <v>1</v>
      </c>
      <c r="I191" s="85" t="s">
        <v>213</v>
      </c>
      <c r="J191" s="85" t="s">
        <v>2498</v>
      </c>
      <c r="K191" s="85" t="s">
        <v>2499</v>
      </c>
      <c r="L191" s="85" t="s">
        <v>2497</v>
      </c>
      <c r="M191" s="85" t="s">
        <v>2500</v>
      </c>
      <c r="N191" s="85" t="s">
        <v>1550</v>
      </c>
      <c r="O191" s="85" t="s">
        <v>2501</v>
      </c>
      <c r="P191" s="85" t="s">
        <v>213</v>
      </c>
      <c r="Q191" s="85" t="s">
        <v>200</v>
      </c>
      <c r="R191" s="85"/>
      <c r="S191" s="85"/>
      <c r="T191" s="85" t="s">
        <v>218</v>
      </c>
      <c r="U191" s="97">
        <v>10</v>
      </c>
      <c r="V191" s="85" t="s">
        <v>179</v>
      </c>
      <c r="W191" s="85" t="s">
        <v>191</v>
      </c>
      <c r="X191" s="85" t="s">
        <v>2502</v>
      </c>
      <c r="Y191">
        <v>10</v>
      </c>
      <c r="Z191" s="85" t="s">
        <v>181</v>
      </c>
      <c r="AA191" s="85"/>
      <c r="AB191" s="85" t="s">
        <v>181</v>
      </c>
      <c r="AC191" s="85" t="s">
        <v>179</v>
      </c>
      <c r="AD191" s="85" t="s">
        <v>181</v>
      </c>
      <c r="AE191" s="85" t="s">
        <v>179</v>
      </c>
      <c r="AF191" s="85" t="s">
        <v>2503</v>
      </c>
      <c r="AG191" s="85" t="s">
        <v>181</v>
      </c>
      <c r="AH191" s="85"/>
      <c r="AI191" s="85" t="s">
        <v>181</v>
      </c>
      <c r="AJ191" s="85"/>
      <c r="AK191" s="85" t="s">
        <v>181</v>
      </c>
      <c r="AL191" s="85" t="s">
        <v>2504</v>
      </c>
      <c r="AM191" s="85" t="s">
        <v>181</v>
      </c>
      <c r="AN191" s="85"/>
      <c r="AO191" s="85" t="s">
        <v>181</v>
      </c>
      <c r="AP191" s="85"/>
      <c r="AQ191" s="85" t="s">
        <v>179</v>
      </c>
      <c r="AR191" s="85" t="s">
        <v>2505</v>
      </c>
      <c r="AS191" s="85" t="s">
        <v>179</v>
      </c>
      <c r="AT191" s="85" t="s">
        <v>508</v>
      </c>
      <c r="AU191" s="85" t="s">
        <v>179</v>
      </c>
      <c r="AV191" s="85"/>
      <c r="AW191" s="85" t="s">
        <v>179</v>
      </c>
      <c r="AX191" s="85"/>
      <c r="AY191" s="85" t="s">
        <v>179</v>
      </c>
      <c r="AZ191" s="85"/>
      <c r="BA191" s="85" t="s">
        <v>179</v>
      </c>
      <c r="BB191" s="85"/>
      <c r="BC191" s="85" t="s">
        <v>179</v>
      </c>
      <c r="BD191" s="85" t="s">
        <v>2506</v>
      </c>
      <c r="BE191" s="85" t="s">
        <v>179</v>
      </c>
      <c r="BF191" s="85"/>
      <c r="BG191" s="85" t="s">
        <v>179</v>
      </c>
      <c r="BH191" s="85"/>
      <c r="BI191" s="85" t="s">
        <v>179</v>
      </c>
      <c r="BJ191" s="85" t="s">
        <v>2507</v>
      </c>
      <c r="BK191" s="85" t="s">
        <v>179</v>
      </c>
      <c r="BL191" s="85"/>
      <c r="BM191" s="85" t="s">
        <v>179</v>
      </c>
      <c r="BN191" s="85"/>
      <c r="BO191" s="85" t="s">
        <v>179</v>
      </c>
      <c r="BP191" s="85"/>
      <c r="BQ191" s="85" t="s">
        <v>179</v>
      </c>
      <c r="BR191" s="85"/>
      <c r="BS191" s="85" t="s">
        <v>179</v>
      </c>
      <c r="BT191" s="85"/>
      <c r="BU191" s="85" t="s">
        <v>179</v>
      </c>
      <c r="BV191" s="85"/>
      <c r="BW191" s="85" t="s">
        <v>179</v>
      </c>
      <c r="BX191" s="85"/>
      <c r="BY191" s="85" t="s">
        <v>179</v>
      </c>
      <c r="BZ191" s="85"/>
      <c r="CA191" s="85" t="s">
        <v>179</v>
      </c>
      <c r="CB191" s="85"/>
      <c r="CC191" s="85" t="s">
        <v>179</v>
      </c>
      <c r="CD191" s="85"/>
      <c r="CE191" s="85" t="s">
        <v>181</v>
      </c>
      <c r="CF191" s="85"/>
      <c r="CG191" s="85" t="s">
        <v>181</v>
      </c>
      <c r="CH191" s="85"/>
      <c r="CI191" s="85" t="s">
        <v>181</v>
      </c>
      <c r="CJ191" s="85"/>
      <c r="CK191" s="85" t="s">
        <v>179</v>
      </c>
      <c r="CL191" s="85" t="s">
        <v>2508</v>
      </c>
      <c r="CM191" s="85" t="s">
        <v>179</v>
      </c>
      <c r="CN191" s="85" t="s">
        <v>5940</v>
      </c>
      <c r="CO191" s="85" t="s">
        <v>179</v>
      </c>
      <c r="CP191" s="85" t="s">
        <v>5941</v>
      </c>
      <c r="CQ191" s="85" t="s">
        <v>179</v>
      </c>
      <c r="CR191" s="85" t="s">
        <v>5942</v>
      </c>
      <c r="CS191" s="85" t="s">
        <v>179</v>
      </c>
      <c r="CT191" s="85" t="s">
        <v>5943</v>
      </c>
      <c r="CU191" s="85" t="s">
        <v>179</v>
      </c>
      <c r="CV191" s="85" t="s">
        <v>5944</v>
      </c>
      <c r="CW191" s="85" t="s">
        <v>179</v>
      </c>
      <c r="CX191" s="85" t="s">
        <v>5945</v>
      </c>
      <c r="CY191" s="85" t="s">
        <v>179</v>
      </c>
      <c r="CZ191" s="85" t="s">
        <v>5946</v>
      </c>
      <c r="DA191" s="85" t="s">
        <v>179</v>
      </c>
      <c r="DB191" s="85" t="s">
        <v>5947</v>
      </c>
      <c r="DC191" s="85" t="s">
        <v>179</v>
      </c>
      <c r="DD191" s="85" t="s">
        <v>5948</v>
      </c>
      <c r="DE191" s="85" t="s">
        <v>179</v>
      </c>
      <c r="DF191" s="85" t="s">
        <v>5949</v>
      </c>
      <c r="DG191" s="85" t="s">
        <v>209</v>
      </c>
      <c r="DH191" s="85" t="s">
        <v>5950</v>
      </c>
      <c r="DI191" s="85" t="s">
        <v>179</v>
      </c>
      <c r="DJ191" s="85" t="s">
        <v>5951</v>
      </c>
      <c r="DK191" s="85" t="s">
        <v>179</v>
      </c>
      <c r="DL191" s="85" t="s">
        <v>5952</v>
      </c>
      <c r="DM191" s="85" t="s">
        <v>179</v>
      </c>
      <c r="DN191" s="85" t="s">
        <v>5953</v>
      </c>
      <c r="DO191" s="85" t="s">
        <v>179</v>
      </c>
      <c r="DP191" s="85" t="s">
        <v>5954</v>
      </c>
      <c r="DQ191" s="85" t="s">
        <v>179</v>
      </c>
      <c r="DR191" s="85" t="s">
        <v>5955</v>
      </c>
      <c r="DS191" s="85" t="s">
        <v>179</v>
      </c>
      <c r="DT191" s="85" t="s">
        <v>819</v>
      </c>
      <c r="DU191" s="85" t="s">
        <v>179</v>
      </c>
      <c r="DV191" s="85" t="s">
        <v>3293</v>
      </c>
      <c r="DW191" s="85" t="s">
        <v>179</v>
      </c>
      <c r="DX191" s="85" t="s">
        <v>5956</v>
      </c>
      <c r="DY191" s="85" t="s">
        <v>181</v>
      </c>
      <c r="DZ191" s="85" t="s">
        <v>2509</v>
      </c>
      <c r="EA191" s="85" t="s">
        <v>179</v>
      </c>
      <c r="EB191" s="85" t="s">
        <v>5957</v>
      </c>
      <c r="EC191" s="85" t="s">
        <v>181</v>
      </c>
      <c r="ED191" s="85" t="s">
        <v>2510</v>
      </c>
      <c r="EE191" s="85" t="s">
        <v>179</v>
      </c>
      <c r="EF191" s="85" t="s">
        <v>5958</v>
      </c>
      <c r="EG191" s="85" t="s">
        <v>179</v>
      </c>
      <c r="EH191" s="85" t="s">
        <v>5959</v>
      </c>
      <c r="EI191" s="85" t="s">
        <v>179</v>
      </c>
      <c r="EJ191" s="85" t="s">
        <v>5960</v>
      </c>
      <c r="EK191" s="85" t="s">
        <v>179</v>
      </c>
      <c r="EL191" s="85" t="s">
        <v>2511</v>
      </c>
      <c r="EM191" s="85" t="s">
        <v>179</v>
      </c>
      <c r="EN191" s="85" t="s">
        <v>2512</v>
      </c>
      <c r="EO191" s="85" t="s">
        <v>179</v>
      </c>
      <c r="EP191" s="85" t="s">
        <v>2513</v>
      </c>
      <c r="EQ191" s="85" t="s">
        <v>179</v>
      </c>
      <c r="ER191" s="85" t="s">
        <v>5961</v>
      </c>
      <c r="ES191" s="85" t="s">
        <v>179</v>
      </c>
      <c r="ET191" s="85" t="s">
        <v>2514</v>
      </c>
      <c r="EU191" s="85" t="s">
        <v>179</v>
      </c>
      <c r="EV191" s="85" t="s">
        <v>5962</v>
      </c>
      <c r="EW191" s="85" t="s">
        <v>179</v>
      </c>
      <c r="EX191" s="85" t="s">
        <v>5963</v>
      </c>
      <c r="EY191" s="85" t="s">
        <v>179</v>
      </c>
      <c r="EZ191" s="85" t="s">
        <v>2515</v>
      </c>
      <c r="FA191" s="85" t="s">
        <v>181</v>
      </c>
      <c r="FB191" s="85"/>
      <c r="FC191" s="85" t="s">
        <v>179</v>
      </c>
      <c r="FD191" s="85" t="s">
        <v>182</v>
      </c>
      <c r="FE191" t="b">
        <v>1</v>
      </c>
    </row>
    <row r="192" spans="1:161" x14ac:dyDescent="0.25">
      <c r="A192">
        <v>2075</v>
      </c>
      <c r="B192" t="s">
        <v>6093</v>
      </c>
      <c r="C192" s="90" t="s">
        <v>2516</v>
      </c>
      <c r="D192" s="91" t="s">
        <v>200</v>
      </c>
      <c r="E192">
        <v>0</v>
      </c>
      <c r="F192">
        <v>94</v>
      </c>
      <c r="G192" s="85" t="s">
        <v>177</v>
      </c>
      <c r="H192">
        <v>1</v>
      </c>
      <c r="I192" s="85" t="s">
        <v>213</v>
      </c>
      <c r="J192" s="85" t="s">
        <v>591</v>
      </c>
      <c r="K192" s="85" t="s">
        <v>2517</v>
      </c>
      <c r="L192" s="85" t="s">
        <v>2516</v>
      </c>
      <c r="M192" s="85" t="s">
        <v>2518</v>
      </c>
      <c r="N192" s="85" t="s">
        <v>591</v>
      </c>
      <c r="O192" s="85" t="s">
        <v>594</v>
      </c>
      <c r="P192" s="85" t="s">
        <v>213</v>
      </c>
      <c r="Q192" s="85" t="s">
        <v>200</v>
      </c>
      <c r="R192" s="85"/>
      <c r="S192" s="85"/>
      <c r="T192" s="85" t="s">
        <v>218</v>
      </c>
      <c r="U192" s="97">
        <v>4</v>
      </c>
      <c r="V192" s="85" t="s">
        <v>179</v>
      </c>
      <c r="W192" s="85" t="s">
        <v>258</v>
      </c>
      <c r="X192" s="85" t="s">
        <v>2519</v>
      </c>
      <c r="Y192">
        <v>3</v>
      </c>
      <c r="Z192" s="85" t="s">
        <v>181</v>
      </c>
      <c r="AA192" s="85" t="s">
        <v>186</v>
      </c>
      <c r="AB192" s="85" t="s">
        <v>180</v>
      </c>
      <c r="AC192" s="85" t="s">
        <v>179</v>
      </c>
      <c r="AD192" s="85" t="s">
        <v>180</v>
      </c>
      <c r="AE192" s="85" t="s">
        <v>181</v>
      </c>
      <c r="AF192" s="85"/>
      <c r="AG192" s="85" t="s">
        <v>181</v>
      </c>
      <c r="AH192" s="85"/>
      <c r="AI192" s="85" t="s">
        <v>181</v>
      </c>
      <c r="AJ192" s="85"/>
      <c r="AK192" s="85" t="s">
        <v>181</v>
      </c>
      <c r="AL192" s="85"/>
      <c r="AM192" s="85" t="s">
        <v>181</v>
      </c>
      <c r="AN192" s="85"/>
      <c r="AO192" s="85" t="s">
        <v>181</v>
      </c>
      <c r="AP192" s="85"/>
      <c r="AQ192" s="85" t="s">
        <v>179</v>
      </c>
      <c r="AR192" s="85"/>
      <c r="AS192" s="85" t="s">
        <v>179</v>
      </c>
      <c r="AT192" s="85"/>
      <c r="AU192" s="85" t="s">
        <v>179</v>
      </c>
      <c r="AV192" s="85"/>
      <c r="AW192" s="85" t="s">
        <v>179</v>
      </c>
      <c r="AX192" s="85"/>
      <c r="AY192" s="85" t="s">
        <v>179</v>
      </c>
      <c r="AZ192" s="85"/>
      <c r="BA192" s="85" t="s">
        <v>181</v>
      </c>
      <c r="BB192" s="85" t="s">
        <v>596</v>
      </c>
      <c r="BC192" s="85" t="s">
        <v>203</v>
      </c>
      <c r="BD192" s="85" t="s">
        <v>674</v>
      </c>
      <c r="BE192" s="85" t="s">
        <v>179</v>
      </c>
      <c r="BF192" s="85"/>
      <c r="BG192" s="85" t="s">
        <v>179</v>
      </c>
      <c r="BH192" s="85"/>
      <c r="BI192" s="85" t="s">
        <v>179</v>
      </c>
      <c r="BJ192" s="85" t="s">
        <v>599</v>
      </c>
      <c r="BK192" s="85" t="s">
        <v>179</v>
      </c>
      <c r="BL192" s="85"/>
      <c r="BM192" s="85" t="s">
        <v>179</v>
      </c>
      <c r="BN192" s="85"/>
      <c r="BO192" s="85" t="s">
        <v>179</v>
      </c>
      <c r="BP192" s="85"/>
      <c r="BQ192" s="85" t="s">
        <v>179</v>
      </c>
      <c r="BR192" s="85" t="s">
        <v>2520</v>
      </c>
      <c r="BS192" s="85" t="s">
        <v>179</v>
      </c>
      <c r="BT192" s="85"/>
      <c r="BU192" s="85" t="s">
        <v>179</v>
      </c>
      <c r="BV192" s="85"/>
      <c r="BW192" s="85" t="s">
        <v>179</v>
      </c>
      <c r="BX192" s="85"/>
      <c r="BY192" s="85" t="s">
        <v>179</v>
      </c>
      <c r="BZ192" s="85"/>
      <c r="CA192" s="85" t="s">
        <v>179</v>
      </c>
      <c r="CB192" s="85"/>
      <c r="CC192" s="85" t="s">
        <v>179</v>
      </c>
      <c r="CD192" s="85"/>
      <c r="CE192" s="85" t="s">
        <v>181</v>
      </c>
      <c r="CF192" s="85"/>
      <c r="CG192" s="85" t="s">
        <v>181</v>
      </c>
      <c r="CH192" s="85"/>
      <c r="CI192" s="85" t="s">
        <v>181</v>
      </c>
      <c r="CJ192" s="85"/>
      <c r="CK192" s="85" t="s">
        <v>179</v>
      </c>
      <c r="CL192" s="85" t="s">
        <v>2521</v>
      </c>
      <c r="CM192" s="85" t="s">
        <v>179</v>
      </c>
      <c r="CN192" s="85"/>
      <c r="CO192" s="85" t="s">
        <v>179</v>
      </c>
      <c r="CP192" s="85"/>
      <c r="CQ192" s="85" t="s">
        <v>179</v>
      </c>
      <c r="CR192" s="85"/>
      <c r="CS192" s="85" t="s">
        <v>179</v>
      </c>
      <c r="CT192" s="85"/>
      <c r="CU192" s="85" t="s">
        <v>179</v>
      </c>
      <c r="CV192" s="85"/>
      <c r="CW192" s="85" t="s">
        <v>179</v>
      </c>
      <c r="CX192" s="85"/>
      <c r="CY192" s="85" t="s">
        <v>179</v>
      </c>
      <c r="CZ192" s="85" t="s">
        <v>2522</v>
      </c>
      <c r="DA192" s="85" t="s">
        <v>179</v>
      </c>
      <c r="DB192" s="85"/>
      <c r="DC192" s="85" t="s">
        <v>179</v>
      </c>
      <c r="DD192" s="85"/>
      <c r="DE192" s="85" t="s">
        <v>179</v>
      </c>
      <c r="DF192" s="85"/>
      <c r="DG192" s="85" t="s">
        <v>181</v>
      </c>
      <c r="DH192" s="85"/>
      <c r="DI192" s="85" t="s">
        <v>179</v>
      </c>
      <c r="DJ192" s="85" t="s">
        <v>2523</v>
      </c>
      <c r="DK192" s="85" t="s">
        <v>179</v>
      </c>
      <c r="DL192" s="85"/>
      <c r="DM192" s="85" t="s">
        <v>179</v>
      </c>
      <c r="DN192" s="85"/>
      <c r="DO192" s="85" t="s">
        <v>179</v>
      </c>
      <c r="DP192" s="85"/>
      <c r="DQ192" s="85" t="s">
        <v>179</v>
      </c>
      <c r="DR192" s="85" t="s">
        <v>2524</v>
      </c>
      <c r="DS192" s="85" t="s">
        <v>179</v>
      </c>
      <c r="DT192" s="85"/>
      <c r="DU192" s="85" t="s">
        <v>181</v>
      </c>
      <c r="DV192" s="85"/>
      <c r="DW192" s="85" t="s">
        <v>179</v>
      </c>
      <c r="DX192" s="85"/>
      <c r="DY192" s="85" t="s">
        <v>179</v>
      </c>
      <c r="DZ192" s="85"/>
      <c r="EA192" s="85" t="s">
        <v>181</v>
      </c>
      <c r="EB192" s="85"/>
      <c r="EC192" s="85" t="s">
        <v>203</v>
      </c>
      <c r="ED192" s="85" t="s">
        <v>2525</v>
      </c>
      <c r="EE192" s="85" t="s">
        <v>179</v>
      </c>
      <c r="EF192" s="85"/>
      <c r="EG192" s="85" t="s">
        <v>179</v>
      </c>
      <c r="EH192" s="85"/>
      <c r="EI192" s="85" t="s">
        <v>179</v>
      </c>
      <c r="EJ192" s="85"/>
      <c r="EK192" s="85" t="s">
        <v>179</v>
      </c>
      <c r="EL192" s="85"/>
      <c r="EM192" s="85" t="s">
        <v>179</v>
      </c>
      <c r="EN192" s="85" t="s">
        <v>2526</v>
      </c>
      <c r="EO192" s="85" t="s">
        <v>179</v>
      </c>
      <c r="EP192" s="85"/>
      <c r="EQ192" s="85" t="s">
        <v>179</v>
      </c>
      <c r="ER192" s="85" t="s">
        <v>2527</v>
      </c>
      <c r="ES192" s="85" t="s">
        <v>179</v>
      </c>
      <c r="ET192" s="85" t="s">
        <v>2528</v>
      </c>
      <c r="EU192" s="85" t="s">
        <v>179</v>
      </c>
      <c r="EV192" s="85" t="s">
        <v>2529</v>
      </c>
      <c r="EW192" s="85" t="s">
        <v>179</v>
      </c>
      <c r="EX192" s="85"/>
      <c r="EY192" s="85" t="s">
        <v>179</v>
      </c>
      <c r="EZ192" s="85" t="s">
        <v>2530</v>
      </c>
      <c r="FA192" s="85" t="s">
        <v>179</v>
      </c>
      <c r="FB192" s="85"/>
      <c r="FC192" s="85" t="s">
        <v>179</v>
      </c>
      <c r="FD192" s="85" t="s">
        <v>182</v>
      </c>
      <c r="FE192" t="b">
        <v>0</v>
      </c>
    </row>
    <row r="193" spans="1:161" x14ac:dyDescent="0.25">
      <c r="A193">
        <v>12090</v>
      </c>
      <c r="B193" t="s">
        <v>6180</v>
      </c>
      <c r="C193" s="90" t="s">
        <v>2531</v>
      </c>
      <c r="D193" s="91" t="s">
        <v>206</v>
      </c>
      <c r="E193">
        <v>0</v>
      </c>
      <c r="F193">
        <v>92</v>
      </c>
      <c r="G193" s="85" t="s">
        <v>187</v>
      </c>
      <c r="H193">
        <v>1</v>
      </c>
      <c r="I193" s="85" t="s">
        <v>213</v>
      </c>
      <c r="J193" s="85" t="s">
        <v>2532</v>
      </c>
      <c r="K193" s="85" t="s">
        <v>2533</v>
      </c>
      <c r="L193" s="85" t="s">
        <v>2531</v>
      </c>
      <c r="M193" s="85" t="s">
        <v>2534</v>
      </c>
      <c r="N193" s="85" t="s">
        <v>2532</v>
      </c>
      <c r="O193" s="85" t="s">
        <v>2535</v>
      </c>
      <c r="P193" s="85" t="s">
        <v>213</v>
      </c>
      <c r="Q193" s="85" t="s">
        <v>206</v>
      </c>
      <c r="R193" s="85" t="s">
        <v>251</v>
      </c>
      <c r="S193" s="85"/>
      <c r="T193" s="85" t="s">
        <v>218</v>
      </c>
      <c r="U193" s="97">
        <v>4</v>
      </c>
      <c r="V193" s="85" t="s">
        <v>181</v>
      </c>
      <c r="W193" s="85"/>
      <c r="X193" s="85" t="s">
        <v>251</v>
      </c>
      <c r="Y193">
        <v>0</v>
      </c>
      <c r="Z193" s="85" t="s">
        <v>181</v>
      </c>
      <c r="AA193" s="85"/>
      <c r="AB193" s="85" t="s">
        <v>180</v>
      </c>
      <c r="AC193" s="85" t="s">
        <v>181</v>
      </c>
      <c r="AD193" s="85" t="s">
        <v>181</v>
      </c>
      <c r="AE193" s="85" t="s">
        <v>181</v>
      </c>
      <c r="AF193" s="85" t="s">
        <v>251</v>
      </c>
      <c r="AG193" s="85" t="s">
        <v>181</v>
      </c>
      <c r="AH193" s="85" t="s">
        <v>251</v>
      </c>
      <c r="AI193" s="85" t="s">
        <v>181</v>
      </c>
      <c r="AJ193" s="85" t="s">
        <v>251</v>
      </c>
      <c r="AK193" s="85" t="s">
        <v>181</v>
      </c>
      <c r="AL193" s="85" t="s">
        <v>260</v>
      </c>
      <c r="AM193" s="85" t="s">
        <v>181</v>
      </c>
      <c r="AN193" s="85" t="s">
        <v>260</v>
      </c>
      <c r="AO193" s="85" t="s">
        <v>181</v>
      </c>
      <c r="AP193" s="85" t="s">
        <v>260</v>
      </c>
      <c r="AQ193" s="85" t="s">
        <v>179</v>
      </c>
      <c r="AR193" s="85"/>
      <c r="AS193" s="85" t="s">
        <v>179</v>
      </c>
      <c r="AT193" s="85"/>
      <c r="AU193" s="85" t="s">
        <v>179</v>
      </c>
      <c r="AV193" s="85"/>
      <c r="AW193" s="85" t="s">
        <v>179</v>
      </c>
      <c r="AX193" s="85"/>
      <c r="AY193" s="85" t="s">
        <v>179</v>
      </c>
      <c r="AZ193" s="85"/>
      <c r="BA193" s="85" t="s">
        <v>179</v>
      </c>
      <c r="BB193" s="85"/>
      <c r="BC193" s="85" t="s">
        <v>179</v>
      </c>
      <c r="BD193" s="85" t="s">
        <v>2536</v>
      </c>
      <c r="BE193" s="85" t="s">
        <v>179</v>
      </c>
      <c r="BF193" s="85"/>
      <c r="BG193" s="85" t="s">
        <v>179</v>
      </c>
      <c r="BH193" s="85"/>
      <c r="BI193" s="85" t="s">
        <v>179</v>
      </c>
      <c r="BJ193" s="85" t="s">
        <v>2537</v>
      </c>
      <c r="BK193" s="85" t="s">
        <v>179</v>
      </c>
      <c r="BL193" s="85"/>
      <c r="BM193" s="85" t="s">
        <v>179</v>
      </c>
      <c r="BN193" s="85"/>
      <c r="BO193" s="85" t="s">
        <v>179</v>
      </c>
      <c r="BP193" s="85"/>
      <c r="BQ193" s="85" t="s">
        <v>179</v>
      </c>
      <c r="BR193" s="85"/>
      <c r="BS193" s="85" t="s">
        <v>179</v>
      </c>
      <c r="BT193" s="85"/>
      <c r="BU193" s="85" t="s">
        <v>179</v>
      </c>
      <c r="BV193" s="85"/>
      <c r="BW193" s="85" t="s">
        <v>179</v>
      </c>
      <c r="BX193" s="85"/>
      <c r="BY193" s="85" t="s">
        <v>179</v>
      </c>
      <c r="BZ193" s="85"/>
      <c r="CA193" s="85" t="s">
        <v>179</v>
      </c>
      <c r="CB193" s="85"/>
      <c r="CC193" s="85" t="s">
        <v>179</v>
      </c>
      <c r="CD193" s="85"/>
      <c r="CE193" s="85" t="s">
        <v>179</v>
      </c>
      <c r="CF193" s="85"/>
      <c r="CG193" s="85" t="s">
        <v>181</v>
      </c>
      <c r="CH193" s="85"/>
      <c r="CI193" s="85" t="s">
        <v>181</v>
      </c>
      <c r="CJ193" s="85"/>
      <c r="CK193" s="85" t="s">
        <v>179</v>
      </c>
      <c r="CL193" s="85" t="s">
        <v>2538</v>
      </c>
      <c r="CM193" s="85" t="s">
        <v>179</v>
      </c>
      <c r="CN193" s="85"/>
      <c r="CO193" s="85" t="s">
        <v>179</v>
      </c>
      <c r="CP193" s="85"/>
      <c r="CQ193" s="85" t="s">
        <v>179</v>
      </c>
      <c r="CR193" s="85"/>
      <c r="CS193" s="85" t="s">
        <v>179</v>
      </c>
      <c r="CT193" s="85"/>
      <c r="CU193" s="85" t="s">
        <v>179</v>
      </c>
      <c r="CV193" s="85"/>
      <c r="CW193" s="85" t="s">
        <v>179</v>
      </c>
      <c r="CX193" s="85"/>
      <c r="CY193" s="85" t="s">
        <v>179</v>
      </c>
      <c r="CZ193" s="85" t="s">
        <v>2539</v>
      </c>
      <c r="DA193" s="85" t="s">
        <v>179</v>
      </c>
      <c r="DB193" s="85"/>
      <c r="DC193" s="85" t="s">
        <v>179</v>
      </c>
      <c r="DD193" s="85"/>
      <c r="DE193" s="85" t="s">
        <v>179</v>
      </c>
      <c r="DF193" s="85"/>
      <c r="DG193" s="85" t="s">
        <v>209</v>
      </c>
      <c r="DH193" s="85"/>
      <c r="DI193" s="85" t="s">
        <v>179</v>
      </c>
      <c r="DJ193" s="85" t="s">
        <v>2540</v>
      </c>
      <c r="DK193" s="85" t="s">
        <v>179</v>
      </c>
      <c r="DL193" s="85"/>
      <c r="DM193" s="85" t="s">
        <v>179</v>
      </c>
      <c r="DN193" s="85"/>
      <c r="DO193" s="85" t="s">
        <v>179</v>
      </c>
      <c r="DP193" s="85"/>
      <c r="DQ193" s="85" t="s">
        <v>179</v>
      </c>
      <c r="DR193" s="85" t="s">
        <v>2541</v>
      </c>
      <c r="DS193" s="85" t="s">
        <v>181</v>
      </c>
      <c r="DT193" s="85"/>
      <c r="DU193" s="85" t="s">
        <v>179</v>
      </c>
      <c r="DV193" s="85"/>
      <c r="DW193" s="85" t="s">
        <v>179</v>
      </c>
      <c r="DX193" s="85"/>
      <c r="DY193" s="85" t="s">
        <v>179</v>
      </c>
      <c r="DZ193" s="85"/>
      <c r="EA193" s="85" t="s">
        <v>179</v>
      </c>
      <c r="EB193" s="85"/>
      <c r="EC193" s="85" t="s">
        <v>179</v>
      </c>
      <c r="ED193" s="85" t="s">
        <v>2542</v>
      </c>
      <c r="EE193" s="85" t="s">
        <v>179</v>
      </c>
      <c r="EF193" s="85"/>
      <c r="EG193" s="85" t="s">
        <v>227</v>
      </c>
      <c r="EH193" s="85"/>
      <c r="EI193" s="85" t="s">
        <v>179</v>
      </c>
      <c r="EJ193" s="85"/>
      <c r="EK193" s="85" t="s">
        <v>179</v>
      </c>
      <c r="EL193" s="85"/>
      <c r="EM193" s="85" t="s">
        <v>179</v>
      </c>
      <c r="EN193" s="85" t="s">
        <v>2543</v>
      </c>
      <c r="EO193" s="85" t="s">
        <v>181</v>
      </c>
      <c r="EP193" s="85" t="s">
        <v>2544</v>
      </c>
      <c r="EQ193" s="85" t="s">
        <v>179</v>
      </c>
      <c r="ER193" s="85"/>
      <c r="ES193" s="85" t="s">
        <v>179</v>
      </c>
      <c r="ET193" s="85" t="s">
        <v>2545</v>
      </c>
      <c r="EU193" s="85" t="s">
        <v>179</v>
      </c>
      <c r="EV193" s="85"/>
      <c r="EW193" s="85" t="s">
        <v>179</v>
      </c>
      <c r="EX193" s="85"/>
      <c r="EY193" s="85" t="s">
        <v>179</v>
      </c>
      <c r="EZ193" s="85" t="s">
        <v>2546</v>
      </c>
      <c r="FA193" s="85" t="s">
        <v>181</v>
      </c>
      <c r="FB193" s="85"/>
      <c r="FC193" s="85" t="s">
        <v>179</v>
      </c>
      <c r="FD193" s="85" t="s">
        <v>182</v>
      </c>
      <c r="FE193" t="b">
        <v>0</v>
      </c>
    </row>
    <row r="194" spans="1:161" x14ac:dyDescent="0.25">
      <c r="A194">
        <v>2077</v>
      </c>
      <c r="B194" t="s">
        <v>6181</v>
      </c>
      <c r="C194" s="90" t="s">
        <v>2547</v>
      </c>
      <c r="D194" s="91" t="s">
        <v>206</v>
      </c>
      <c r="E194">
        <v>0</v>
      </c>
      <c r="F194">
        <v>95</v>
      </c>
      <c r="G194" s="85" t="s">
        <v>177</v>
      </c>
      <c r="H194">
        <v>1</v>
      </c>
      <c r="I194" s="85" t="s">
        <v>213</v>
      </c>
      <c r="J194" s="85" t="s">
        <v>1486</v>
      </c>
      <c r="K194" s="85" t="s">
        <v>2548</v>
      </c>
      <c r="L194" s="85" t="s">
        <v>2547</v>
      </c>
      <c r="M194" s="85" t="s">
        <v>2549</v>
      </c>
      <c r="N194" s="85" t="s">
        <v>1486</v>
      </c>
      <c r="O194" s="85" t="s">
        <v>2550</v>
      </c>
      <c r="P194" s="85" t="s">
        <v>213</v>
      </c>
      <c r="Q194" s="85" t="s">
        <v>206</v>
      </c>
      <c r="R194" s="85"/>
      <c r="S194" s="85"/>
      <c r="T194" s="85" t="s">
        <v>218</v>
      </c>
      <c r="U194" s="97">
        <v>4</v>
      </c>
      <c r="V194" s="85" t="s">
        <v>179</v>
      </c>
      <c r="W194" s="85" t="s">
        <v>191</v>
      </c>
      <c r="X194" s="85" t="s">
        <v>1487</v>
      </c>
      <c r="Y194">
        <v>4</v>
      </c>
      <c r="Z194" s="85" t="s">
        <v>179</v>
      </c>
      <c r="AA194" s="85" t="s">
        <v>191</v>
      </c>
      <c r="AB194" s="85" t="s">
        <v>179</v>
      </c>
      <c r="AC194" s="85" t="s">
        <v>179</v>
      </c>
      <c r="AD194" s="85" t="s">
        <v>179</v>
      </c>
      <c r="AE194" s="85" t="s">
        <v>181</v>
      </c>
      <c r="AF194" s="85"/>
      <c r="AG194" s="85" t="s">
        <v>181</v>
      </c>
      <c r="AH194" s="85"/>
      <c r="AI194" s="85" t="s">
        <v>181</v>
      </c>
      <c r="AJ194" s="85"/>
      <c r="AK194" s="85" t="s">
        <v>181</v>
      </c>
      <c r="AL194" s="85"/>
      <c r="AM194" s="85" t="s">
        <v>181</v>
      </c>
      <c r="AN194" s="85"/>
      <c r="AO194" s="85" t="s">
        <v>181</v>
      </c>
      <c r="AP194" s="85"/>
      <c r="AQ194" s="85" t="s">
        <v>179</v>
      </c>
      <c r="AR194" s="85"/>
      <c r="AS194" s="85" t="s">
        <v>179</v>
      </c>
      <c r="AT194" s="85"/>
      <c r="AU194" s="85" t="s">
        <v>179</v>
      </c>
      <c r="AV194" s="85"/>
      <c r="AW194" s="85" t="s">
        <v>179</v>
      </c>
      <c r="AX194" s="85"/>
      <c r="AY194" s="85" t="s">
        <v>179</v>
      </c>
      <c r="AZ194" s="85"/>
      <c r="BA194" s="85" t="s">
        <v>179</v>
      </c>
      <c r="BB194" s="85"/>
      <c r="BC194" s="85" t="s">
        <v>179</v>
      </c>
      <c r="BD194" s="85" t="s">
        <v>2551</v>
      </c>
      <c r="BE194" s="85" t="s">
        <v>179</v>
      </c>
      <c r="BF194" s="85"/>
      <c r="BG194" s="85" t="s">
        <v>179</v>
      </c>
      <c r="BH194" s="85"/>
      <c r="BI194" s="85" t="s">
        <v>179</v>
      </c>
      <c r="BJ194" s="85" t="s">
        <v>2552</v>
      </c>
      <c r="BK194" s="85" t="s">
        <v>179</v>
      </c>
      <c r="BL194" s="85"/>
      <c r="BM194" s="85" t="s">
        <v>179</v>
      </c>
      <c r="BN194" s="85"/>
      <c r="BO194" s="85" t="s">
        <v>179</v>
      </c>
      <c r="BP194" s="85"/>
      <c r="BQ194" s="85" t="s">
        <v>179</v>
      </c>
      <c r="BR194" s="85"/>
      <c r="BS194" s="85" t="s">
        <v>179</v>
      </c>
      <c r="BT194" s="85"/>
      <c r="BU194" s="85" t="s">
        <v>179</v>
      </c>
      <c r="BV194" s="85"/>
      <c r="BW194" s="85" t="s">
        <v>179</v>
      </c>
      <c r="BX194" s="85"/>
      <c r="BY194" s="85" t="s">
        <v>179</v>
      </c>
      <c r="BZ194" s="85"/>
      <c r="CA194" s="85" t="s">
        <v>179</v>
      </c>
      <c r="CB194" s="85"/>
      <c r="CC194" s="85" t="s">
        <v>179</v>
      </c>
      <c r="CD194" s="85"/>
      <c r="CE194" s="85" t="s">
        <v>181</v>
      </c>
      <c r="CF194" s="85"/>
      <c r="CG194" s="85" t="s">
        <v>181</v>
      </c>
      <c r="CH194" s="85"/>
      <c r="CI194" s="85" t="s">
        <v>181</v>
      </c>
      <c r="CJ194" s="85"/>
      <c r="CK194" s="85" t="s">
        <v>179</v>
      </c>
      <c r="CL194" s="85" t="s">
        <v>2553</v>
      </c>
      <c r="CM194" s="85" t="s">
        <v>179</v>
      </c>
      <c r="CN194" s="85"/>
      <c r="CO194" s="85" t="s">
        <v>179</v>
      </c>
      <c r="CP194" s="85"/>
      <c r="CQ194" s="85" t="s">
        <v>179</v>
      </c>
      <c r="CR194" s="85"/>
      <c r="CS194" s="85" t="s">
        <v>179</v>
      </c>
      <c r="CT194" s="85"/>
      <c r="CU194" s="85" t="s">
        <v>179</v>
      </c>
      <c r="CV194" s="85"/>
      <c r="CW194" s="85" t="s">
        <v>179</v>
      </c>
      <c r="CX194" s="85"/>
      <c r="CY194" s="85" t="s">
        <v>179</v>
      </c>
      <c r="CZ194" s="85" t="s">
        <v>2554</v>
      </c>
      <c r="DA194" s="85" t="s">
        <v>179</v>
      </c>
      <c r="DB194" s="85"/>
      <c r="DC194" s="85" t="s">
        <v>179</v>
      </c>
      <c r="DD194" s="85"/>
      <c r="DE194" s="85" t="s">
        <v>179</v>
      </c>
      <c r="DF194" s="85"/>
      <c r="DG194" s="85" t="s">
        <v>179</v>
      </c>
      <c r="DH194" s="85"/>
      <c r="DI194" s="85" t="s">
        <v>179</v>
      </c>
      <c r="DJ194" s="85" t="s">
        <v>2555</v>
      </c>
      <c r="DK194" s="85" t="s">
        <v>179</v>
      </c>
      <c r="DL194" s="85"/>
      <c r="DM194" s="85" t="s">
        <v>179</v>
      </c>
      <c r="DN194" s="85"/>
      <c r="DO194" s="85" t="s">
        <v>179</v>
      </c>
      <c r="DP194" s="85"/>
      <c r="DQ194" s="85" t="s">
        <v>179</v>
      </c>
      <c r="DR194" s="85" t="s">
        <v>2556</v>
      </c>
      <c r="DS194" s="85" t="s">
        <v>179</v>
      </c>
      <c r="DT194" s="85"/>
      <c r="DU194" s="85" t="s">
        <v>179</v>
      </c>
      <c r="DV194" s="85"/>
      <c r="DW194" s="85" t="s">
        <v>179</v>
      </c>
      <c r="DX194" s="85"/>
      <c r="DY194" s="85" t="s">
        <v>179</v>
      </c>
      <c r="DZ194" s="85"/>
      <c r="EA194" s="85" t="s">
        <v>179</v>
      </c>
      <c r="EB194" s="85"/>
      <c r="EC194" s="85" t="s">
        <v>179</v>
      </c>
      <c r="ED194" s="85" t="s">
        <v>2557</v>
      </c>
      <c r="EE194" s="85" t="s">
        <v>179</v>
      </c>
      <c r="EF194" s="85"/>
      <c r="EG194" s="85" t="s">
        <v>179</v>
      </c>
      <c r="EH194" s="85"/>
      <c r="EI194" s="85" t="s">
        <v>179</v>
      </c>
      <c r="EJ194" s="85"/>
      <c r="EK194" s="85" t="s">
        <v>179</v>
      </c>
      <c r="EL194" s="85"/>
      <c r="EM194" s="85" t="s">
        <v>179</v>
      </c>
      <c r="EN194" s="85" t="s">
        <v>2558</v>
      </c>
      <c r="EO194" s="85" t="s">
        <v>179</v>
      </c>
      <c r="EP194" s="85"/>
      <c r="EQ194" s="85" t="s">
        <v>179</v>
      </c>
      <c r="ER194" s="85"/>
      <c r="ES194" s="85" t="s">
        <v>179</v>
      </c>
      <c r="ET194" s="85" t="s">
        <v>2429</v>
      </c>
      <c r="EU194" s="85" t="s">
        <v>179</v>
      </c>
      <c r="EV194" s="85"/>
      <c r="EW194" s="85" t="s">
        <v>179</v>
      </c>
      <c r="EX194" s="85"/>
      <c r="EY194" s="85" t="s">
        <v>179</v>
      </c>
      <c r="EZ194" s="85" t="s">
        <v>2559</v>
      </c>
      <c r="FA194" s="85" t="s">
        <v>181</v>
      </c>
      <c r="FB194" s="85"/>
      <c r="FC194" s="85" t="s">
        <v>179</v>
      </c>
      <c r="FD194" s="85" t="s">
        <v>182</v>
      </c>
      <c r="FE194" t="b">
        <v>0</v>
      </c>
    </row>
    <row r="195" spans="1:161" x14ac:dyDescent="0.25">
      <c r="A195">
        <v>2078</v>
      </c>
      <c r="B195" t="s">
        <v>6182</v>
      </c>
      <c r="C195" s="90" t="s">
        <v>2560</v>
      </c>
      <c r="D195" s="91" t="s">
        <v>206</v>
      </c>
      <c r="E195">
        <v>0</v>
      </c>
      <c r="F195">
        <v>95</v>
      </c>
      <c r="G195" s="85" t="s">
        <v>187</v>
      </c>
      <c r="H195">
        <v>1</v>
      </c>
      <c r="I195" s="85" t="s">
        <v>213</v>
      </c>
      <c r="J195" s="85" t="s">
        <v>2561</v>
      </c>
      <c r="K195" s="85" t="s">
        <v>2562</v>
      </c>
      <c r="L195" s="85" t="s">
        <v>2560</v>
      </c>
      <c r="M195" s="85" t="s">
        <v>2563</v>
      </c>
      <c r="N195" s="85" t="s">
        <v>2561</v>
      </c>
      <c r="O195" s="85" t="s">
        <v>2564</v>
      </c>
      <c r="P195" s="85" t="s">
        <v>213</v>
      </c>
      <c r="Q195" s="85" t="s">
        <v>206</v>
      </c>
      <c r="R195" s="85"/>
      <c r="S195" s="85"/>
      <c r="T195" s="85" t="s">
        <v>218</v>
      </c>
      <c r="U195" s="97">
        <v>4</v>
      </c>
      <c r="V195" s="85" t="s">
        <v>179</v>
      </c>
      <c r="W195" s="85" t="s">
        <v>191</v>
      </c>
      <c r="X195" s="85" t="s">
        <v>2565</v>
      </c>
      <c r="Y195">
        <v>4</v>
      </c>
      <c r="Z195" s="85" t="s">
        <v>179</v>
      </c>
      <c r="AA195" s="85" t="s">
        <v>1</v>
      </c>
      <c r="AB195" s="85" t="s">
        <v>180</v>
      </c>
      <c r="AC195" s="85" t="s">
        <v>179</v>
      </c>
      <c r="AD195" s="85" t="s">
        <v>179</v>
      </c>
      <c r="AE195" s="85" t="s">
        <v>181</v>
      </c>
      <c r="AF195" s="85"/>
      <c r="AG195" s="85" t="s">
        <v>181</v>
      </c>
      <c r="AH195" s="85"/>
      <c r="AI195" s="85" t="s">
        <v>181</v>
      </c>
      <c r="AJ195" s="85"/>
      <c r="AK195" s="85" t="s">
        <v>181</v>
      </c>
      <c r="AL195" s="85"/>
      <c r="AM195" s="85" t="s">
        <v>181</v>
      </c>
      <c r="AN195" s="85"/>
      <c r="AO195" s="85" t="s">
        <v>181</v>
      </c>
      <c r="AP195" s="85"/>
      <c r="AQ195" s="85" t="s">
        <v>179</v>
      </c>
      <c r="AR195" s="85" t="s">
        <v>2566</v>
      </c>
      <c r="AS195" s="85" t="s">
        <v>179</v>
      </c>
      <c r="AT195" s="85" t="s">
        <v>2567</v>
      </c>
      <c r="AU195" s="85" t="s">
        <v>179</v>
      </c>
      <c r="AV195" s="85" t="s">
        <v>2568</v>
      </c>
      <c r="AW195" s="85" t="s">
        <v>179</v>
      </c>
      <c r="AX195" s="85" t="s">
        <v>2569</v>
      </c>
      <c r="AY195" s="85" t="s">
        <v>179</v>
      </c>
      <c r="AZ195" s="85"/>
      <c r="BA195" s="85" t="s">
        <v>179</v>
      </c>
      <c r="BB195" s="85"/>
      <c r="BC195" s="85" t="s">
        <v>179</v>
      </c>
      <c r="BD195" s="85" t="s">
        <v>2570</v>
      </c>
      <c r="BE195" s="85" t="s">
        <v>179</v>
      </c>
      <c r="BF195" s="85"/>
      <c r="BG195" s="85" t="s">
        <v>179</v>
      </c>
      <c r="BH195" s="85"/>
      <c r="BI195" s="85" t="s">
        <v>179</v>
      </c>
      <c r="BJ195" s="85" t="s">
        <v>2571</v>
      </c>
      <c r="BK195" s="85" t="s">
        <v>179</v>
      </c>
      <c r="BL195" s="85"/>
      <c r="BM195" s="85" t="s">
        <v>179</v>
      </c>
      <c r="BN195" s="85" t="s">
        <v>2572</v>
      </c>
      <c r="BO195" s="85" t="s">
        <v>179</v>
      </c>
      <c r="BP195" s="85"/>
      <c r="BQ195" s="85" t="s">
        <v>179</v>
      </c>
      <c r="BR195" s="85"/>
      <c r="BS195" s="85" t="s">
        <v>179</v>
      </c>
      <c r="BT195" s="85"/>
      <c r="BU195" s="85" t="s">
        <v>179</v>
      </c>
      <c r="BV195" s="85"/>
      <c r="BW195" s="85" t="s">
        <v>179</v>
      </c>
      <c r="BX195" s="85"/>
      <c r="BY195" s="85" t="s">
        <v>179</v>
      </c>
      <c r="BZ195" s="85"/>
      <c r="CA195" s="85" t="s">
        <v>179</v>
      </c>
      <c r="CB195" s="85"/>
      <c r="CC195" s="85" t="s">
        <v>179</v>
      </c>
      <c r="CD195" s="85"/>
      <c r="CE195" s="85" t="s">
        <v>181</v>
      </c>
      <c r="CF195" s="85"/>
      <c r="CG195" s="85" t="s">
        <v>181</v>
      </c>
      <c r="CH195" s="85"/>
      <c r="CI195" s="85" t="s">
        <v>181</v>
      </c>
      <c r="CJ195" s="85"/>
      <c r="CK195" s="85" t="s">
        <v>179</v>
      </c>
      <c r="CL195" s="85" t="s">
        <v>2573</v>
      </c>
      <c r="CM195" s="85" t="s">
        <v>179</v>
      </c>
      <c r="CN195" s="85" t="s">
        <v>2574</v>
      </c>
      <c r="CO195" s="85" t="s">
        <v>179</v>
      </c>
      <c r="CP195" s="85" t="s">
        <v>2575</v>
      </c>
      <c r="CQ195" s="85" t="s">
        <v>179</v>
      </c>
      <c r="CR195" s="85"/>
      <c r="CS195" s="85" t="s">
        <v>179</v>
      </c>
      <c r="CT195" s="85" t="s">
        <v>2576</v>
      </c>
      <c r="CU195" s="85" t="s">
        <v>179</v>
      </c>
      <c r="CV195" s="85"/>
      <c r="CW195" s="85" t="s">
        <v>179</v>
      </c>
      <c r="CX195" s="85" t="s">
        <v>2577</v>
      </c>
      <c r="CY195" s="85" t="s">
        <v>179</v>
      </c>
      <c r="CZ195" s="85" t="s">
        <v>2578</v>
      </c>
      <c r="DA195" s="85" t="s">
        <v>179</v>
      </c>
      <c r="DB195" s="85"/>
      <c r="DC195" s="85" t="s">
        <v>179</v>
      </c>
      <c r="DD195" s="85"/>
      <c r="DE195" s="85" t="s">
        <v>179</v>
      </c>
      <c r="DF195" s="85"/>
      <c r="DG195" s="85" t="s">
        <v>179</v>
      </c>
      <c r="DH195" s="85"/>
      <c r="DI195" s="85" t="s">
        <v>179</v>
      </c>
      <c r="DJ195" s="85" t="s">
        <v>2579</v>
      </c>
      <c r="DK195" s="85" t="s">
        <v>179</v>
      </c>
      <c r="DL195" s="85"/>
      <c r="DM195" s="85" t="s">
        <v>179</v>
      </c>
      <c r="DN195" s="85"/>
      <c r="DO195" s="85" t="s">
        <v>179</v>
      </c>
      <c r="DP195" s="85"/>
      <c r="DQ195" s="85" t="s">
        <v>179</v>
      </c>
      <c r="DR195" s="85" t="s">
        <v>2580</v>
      </c>
      <c r="DS195" s="85" t="s">
        <v>179</v>
      </c>
      <c r="DT195" s="85"/>
      <c r="DU195" s="85" t="s">
        <v>179</v>
      </c>
      <c r="DV195" s="85"/>
      <c r="DW195" s="85" t="s">
        <v>179</v>
      </c>
      <c r="DX195" s="85"/>
      <c r="DY195" s="85" t="s">
        <v>199</v>
      </c>
      <c r="DZ195" s="85"/>
      <c r="EA195" s="85" t="s">
        <v>179</v>
      </c>
      <c r="EB195" s="85"/>
      <c r="EC195" s="85" t="s">
        <v>179</v>
      </c>
      <c r="ED195" s="85" t="s">
        <v>2581</v>
      </c>
      <c r="EE195" s="85" t="s">
        <v>179</v>
      </c>
      <c r="EF195" s="85"/>
      <c r="EG195" s="85" t="s">
        <v>199</v>
      </c>
      <c r="EH195" s="85"/>
      <c r="EI195" s="85" t="s">
        <v>179</v>
      </c>
      <c r="EJ195" s="85"/>
      <c r="EK195" s="85" t="s">
        <v>179</v>
      </c>
      <c r="EL195" s="85"/>
      <c r="EM195" s="85" t="s">
        <v>179</v>
      </c>
      <c r="EN195" s="85" t="s">
        <v>2582</v>
      </c>
      <c r="EO195" s="85" t="s">
        <v>179</v>
      </c>
      <c r="EP195" s="85" t="s">
        <v>2583</v>
      </c>
      <c r="EQ195" s="85" t="s">
        <v>179</v>
      </c>
      <c r="ER195" s="85"/>
      <c r="ES195" s="85" t="s">
        <v>179</v>
      </c>
      <c r="ET195" s="85" t="s">
        <v>2584</v>
      </c>
      <c r="EU195" s="85" t="s">
        <v>179</v>
      </c>
      <c r="EV195" s="85"/>
      <c r="EW195" s="85" t="s">
        <v>179</v>
      </c>
      <c r="EX195" s="85"/>
      <c r="EY195" s="85" t="s">
        <v>179</v>
      </c>
      <c r="EZ195" s="85" t="s">
        <v>2585</v>
      </c>
      <c r="FA195" s="85" t="s">
        <v>181</v>
      </c>
      <c r="FB195" s="85"/>
      <c r="FC195" s="85" t="s">
        <v>181</v>
      </c>
      <c r="FD195" s="85" t="s">
        <v>182</v>
      </c>
      <c r="FE195" t="b">
        <v>0</v>
      </c>
    </row>
    <row r="196" spans="1:161" x14ac:dyDescent="0.25">
      <c r="A196">
        <v>2079</v>
      </c>
      <c r="B196" t="s">
        <v>6154</v>
      </c>
      <c r="C196" s="90" t="s">
        <v>2586</v>
      </c>
      <c r="D196" s="91" t="s">
        <v>206</v>
      </c>
      <c r="E196">
        <v>0</v>
      </c>
      <c r="F196">
        <v>94</v>
      </c>
      <c r="G196" s="85" t="s">
        <v>187</v>
      </c>
      <c r="H196">
        <v>1</v>
      </c>
      <c r="I196" s="85" t="s">
        <v>213</v>
      </c>
      <c r="J196" s="85" t="s">
        <v>2587</v>
      </c>
      <c r="K196" s="85" t="s">
        <v>2588</v>
      </c>
      <c r="L196" s="85" t="s">
        <v>2586</v>
      </c>
      <c r="M196" s="85" t="s">
        <v>2589</v>
      </c>
      <c r="N196" s="85" t="s">
        <v>2587</v>
      </c>
      <c r="O196" s="85" t="s">
        <v>2590</v>
      </c>
      <c r="P196" s="85" t="s">
        <v>213</v>
      </c>
      <c r="Q196" s="85" t="s">
        <v>206</v>
      </c>
      <c r="R196" s="85"/>
      <c r="S196" s="85"/>
      <c r="T196" s="85" t="s">
        <v>218</v>
      </c>
      <c r="U196" s="97">
        <v>6</v>
      </c>
      <c r="V196" s="85" t="s">
        <v>179</v>
      </c>
      <c r="W196" s="85" t="s">
        <v>191</v>
      </c>
      <c r="X196" s="85" t="s">
        <v>2591</v>
      </c>
      <c r="Y196">
        <v>5</v>
      </c>
      <c r="Z196" s="85" t="s">
        <v>181</v>
      </c>
      <c r="AA196" s="85"/>
      <c r="AB196" s="85" t="s">
        <v>179</v>
      </c>
      <c r="AC196" s="85" t="s">
        <v>179</v>
      </c>
      <c r="AD196" s="85" t="s">
        <v>180</v>
      </c>
      <c r="AE196" s="85" t="s">
        <v>181</v>
      </c>
      <c r="AF196" s="85"/>
      <c r="AG196" s="85" t="s">
        <v>181</v>
      </c>
      <c r="AH196" s="85"/>
      <c r="AI196" s="85" t="s">
        <v>181</v>
      </c>
      <c r="AJ196" s="85"/>
      <c r="AK196" s="85" t="s">
        <v>181</v>
      </c>
      <c r="AL196" s="85"/>
      <c r="AM196" s="85" t="s">
        <v>181</v>
      </c>
      <c r="AN196" s="85"/>
      <c r="AO196" s="85" t="s">
        <v>181</v>
      </c>
      <c r="AP196" s="85"/>
      <c r="AQ196" s="85" t="s">
        <v>179</v>
      </c>
      <c r="AR196" s="85"/>
      <c r="AS196" s="85" t="s">
        <v>179</v>
      </c>
      <c r="AT196" s="85"/>
      <c r="AU196" s="85" t="s">
        <v>179</v>
      </c>
      <c r="AV196" s="85"/>
      <c r="AW196" s="85" t="s">
        <v>179</v>
      </c>
      <c r="AX196" s="85"/>
      <c r="AY196" s="85" t="s">
        <v>179</v>
      </c>
      <c r="AZ196" s="85"/>
      <c r="BA196" s="85" t="s">
        <v>179</v>
      </c>
      <c r="BB196" s="85"/>
      <c r="BC196" s="85" t="s">
        <v>179</v>
      </c>
      <c r="BD196" s="85" t="s">
        <v>2592</v>
      </c>
      <c r="BE196" s="85" t="s">
        <v>179</v>
      </c>
      <c r="BF196" s="85"/>
      <c r="BG196" s="85" t="s">
        <v>179</v>
      </c>
      <c r="BH196" s="85"/>
      <c r="BI196" s="85" t="s">
        <v>179</v>
      </c>
      <c r="BJ196" s="85" t="s">
        <v>2593</v>
      </c>
      <c r="BK196" s="85" t="s">
        <v>179</v>
      </c>
      <c r="BL196" s="85"/>
      <c r="BM196" s="85" t="s">
        <v>179</v>
      </c>
      <c r="BN196" s="85"/>
      <c r="BO196" s="85" t="s">
        <v>179</v>
      </c>
      <c r="BP196" s="85"/>
      <c r="BQ196" s="85" t="s">
        <v>179</v>
      </c>
      <c r="BR196" s="85"/>
      <c r="BS196" s="85" t="s">
        <v>179</v>
      </c>
      <c r="BT196" s="85"/>
      <c r="BU196" s="85" t="s">
        <v>179</v>
      </c>
      <c r="BV196" s="85"/>
      <c r="BW196" s="85" t="s">
        <v>179</v>
      </c>
      <c r="BX196" s="85"/>
      <c r="BY196" s="85" t="s">
        <v>179</v>
      </c>
      <c r="BZ196" s="85"/>
      <c r="CA196" s="85" t="s">
        <v>179</v>
      </c>
      <c r="CB196" s="85"/>
      <c r="CC196" s="85" t="s">
        <v>179</v>
      </c>
      <c r="CD196" s="85"/>
      <c r="CE196" s="85" t="s">
        <v>181</v>
      </c>
      <c r="CF196" s="85"/>
      <c r="CG196" s="85" t="s">
        <v>181</v>
      </c>
      <c r="CH196" s="85"/>
      <c r="CI196" s="85" t="s">
        <v>181</v>
      </c>
      <c r="CJ196" s="85"/>
      <c r="CK196" s="85" t="s">
        <v>179</v>
      </c>
      <c r="CL196" s="85" t="s">
        <v>2594</v>
      </c>
      <c r="CM196" s="85" t="s">
        <v>179</v>
      </c>
      <c r="CN196" s="85"/>
      <c r="CO196" s="85" t="s">
        <v>179</v>
      </c>
      <c r="CP196" s="85"/>
      <c r="CQ196" s="85" t="s">
        <v>179</v>
      </c>
      <c r="CR196" s="85"/>
      <c r="CS196" s="85" t="s">
        <v>179</v>
      </c>
      <c r="CT196" s="85"/>
      <c r="CU196" s="85" t="s">
        <v>179</v>
      </c>
      <c r="CV196" s="85"/>
      <c r="CW196" s="85" t="s">
        <v>179</v>
      </c>
      <c r="CX196" s="85"/>
      <c r="CY196" s="85" t="s">
        <v>179</v>
      </c>
      <c r="CZ196" s="85" t="s">
        <v>2595</v>
      </c>
      <c r="DA196" s="85" t="s">
        <v>179</v>
      </c>
      <c r="DB196" s="85"/>
      <c r="DC196" s="85" t="s">
        <v>179</v>
      </c>
      <c r="DD196" s="85"/>
      <c r="DE196" s="85" t="s">
        <v>179</v>
      </c>
      <c r="DF196" s="85"/>
      <c r="DG196" s="85" t="s">
        <v>179</v>
      </c>
      <c r="DH196" s="85"/>
      <c r="DI196" s="85" t="s">
        <v>179</v>
      </c>
      <c r="DJ196" s="85" t="s">
        <v>2596</v>
      </c>
      <c r="DK196" s="85" t="s">
        <v>179</v>
      </c>
      <c r="DL196" s="85"/>
      <c r="DM196" s="85" t="s">
        <v>179</v>
      </c>
      <c r="DN196" s="85"/>
      <c r="DO196" s="85" t="s">
        <v>179</v>
      </c>
      <c r="DP196" s="85"/>
      <c r="DQ196" s="85" t="s">
        <v>179</v>
      </c>
      <c r="DR196" s="85" t="s">
        <v>1998</v>
      </c>
      <c r="DS196" s="85" t="s">
        <v>179</v>
      </c>
      <c r="DT196" s="85"/>
      <c r="DU196" s="85" t="s">
        <v>179</v>
      </c>
      <c r="DV196" s="85"/>
      <c r="DW196" s="85" t="s">
        <v>179</v>
      </c>
      <c r="DX196" s="85"/>
      <c r="DY196" s="85" t="s">
        <v>181</v>
      </c>
      <c r="DZ196" s="85"/>
      <c r="EA196" s="85" t="s">
        <v>179</v>
      </c>
      <c r="EB196" s="85"/>
      <c r="EC196" s="85" t="s">
        <v>203</v>
      </c>
      <c r="ED196" s="85" t="s">
        <v>2597</v>
      </c>
      <c r="EE196" s="85" t="s">
        <v>179</v>
      </c>
      <c r="EF196" s="85"/>
      <c r="EG196" s="85" t="s">
        <v>179</v>
      </c>
      <c r="EH196" s="85"/>
      <c r="EI196" s="85" t="s">
        <v>179</v>
      </c>
      <c r="EJ196" s="85"/>
      <c r="EK196" s="85" t="s">
        <v>179</v>
      </c>
      <c r="EL196" s="85"/>
      <c r="EM196" s="85" t="s">
        <v>179</v>
      </c>
      <c r="EN196" s="85" t="s">
        <v>2598</v>
      </c>
      <c r="EO196" s="85" t="s">
        <v>179</v>
      </c>
      <c r="EP196" s="85"/>
      <c r="EQ196" s="85" t="s">
        <v>179</v>
      </c>
      <c r="ER196" s="85"/>
      <c r="ES196" s="85" t="s">
        <v>179</v>
      </c>
      <c r="ET196" s="85" t="s">
        <v>2599</v>
      </c>
      <c r="EU196" s="85" t="s">
        <v>179</v>
      </c>
      <c r="EV196" s="85"/>
      <c r="EW196" s="85" t="s">
        <v>179</v>
      </c>
      <c r="EX196" s="85"/>
      <c r="EY196" s="85" t="s">
        <v>179</v>
      </c>
      <c r="EZ196" s="85" t="s">
        <v>2002</v>
      </c>
      <c r="FA196" s="85" t="s">
        <v>179</v>
      </c>
      <c r="FB196" s="85"/>
      <c r="FC196" s="85" t="s">
        <v>179</v>
      </c>
      <c r="FD196" s="85" t="s">
        <v>182</v>
      </c>
      <c r="FE196" t="b">
        <v>0</v>
      </c>
    </row>
    <row r="197" spans="1:161" x14ac:dyDescent="0.25">
      <c r="A197">
        <v>2080</v>
      </c>
      <c r="B197" t="s">
        <v>6161</v>
      </c>
      <c r="C197" s="90" t="s">
        <v>2600</v>
      </c>
      <c r="D197" s="91" t="s">
        <v>206</v>
      </c>
      <c r="E197">
        <v>0</v>
      </c>
      <c r="F197">
        <v>95</v>
      </c>
      <c r="G197" s="85" t="s">
        <v>187</v>
      </c>
      <c r="H197">
        <v>1</v>
      </c>
      <c r="I197" s="85" t="s">
        <v>213</v>
      </c>
      <c r="J197" s="85" t="s">
        <v>2601</v>
      </c>
      <c r="K197" s="85" t="s">
        <v>2601</v>
      </c>
      <c r="L197" s="85" t="s">
        <v>2600</v>
      </c>
      <c r="M197" s="85" t="s">
        <v>2602</v>
      </c>
      <c r="N197" s="85" t="s">
        <v>2601</v>
      </c>
      <c r="O197" s="85" t="s">
        <v>2603</v>
      </c>
      <c r="P197" s="85" t="s">
        <v>213</v>
      </c>
      <c r="Q197" s="85" t="s">
        <v>206</v>
      </c>
      <c r="R197" s="85" t="s">
        <v>194</v>
      </c>
      <c r="S197" s="85"/>
      <c r="T197" s="85" t="s">
        <v>218</v>
      </c>
      <c r="U197" s="97">
        <v>4</v>
      </c>
      <c r="V197" s="85" t="s">
        <v>179</v>
      </c>
      <c r="W197" s="85" t="s">
        <v>186</v>
      </c>
      <c r="X197" s="85" t="s">
        <v>2604</v>
      </c>
      <c r="Y197">
        <v>4</v>
      </c>
      <c r="Z197" s="85" t="s">
        <v>179</v>
      </c>
      <c r="AA197" s="85" t="s">
        <v>186</v>
      </c>
      <c r="AB197" s="85" t="s">
        <v>180</v>
      </c>
      <c r="AC197" s="85" t="s">
        <v>179</v>
      </c>
      <c r="AD197" s="85" t="s">
        <v>180</v>
      </c>
      <c r="AE197" s="85" t="s">
        <v>181</v>
      </c>
      <c r="AF197" s="85" t="s">
        <v>194</v>
      </c>
      <c r="AG197" s="85" t="s">
        <v>181</v>
      </c>
      <c r="AH197" s="85" t="s">
        <v>194</v>
      </c>
      <c r="AI197" s="85" t="s">
        <v>181</v>
      </c>
      <c r="AJ197" s="85" t="s">
        <v>194</v>
      </c>
      <c r="AK197" s="85" t="s">
        <v>181</v>
      </c>
      <c r="AL197" s="85" t="s">
        <v>195</v>
      </c>
      <c r="AM197" s="85" t="s">
        <v>181</v>
      </c>
      <c r="AN197" s="85" t="s">
        <v>195</v>
      </c>
      <c r="AO197" s="85" t="s">
        <v>181</v>
      </c>
      <c r="AP197" s="85" t="s">
        <v>195</v>
      </c>
      <c r="AQ197" s="85" t="s">
        <v>179</v>
      </c>
      <c r="AR197" s="85" t="s">
        <v>195</v>
      </c>
      <c r="AS197" s="85" t="s">
        <v>179</v>
      </c>
      <c r="AT197" s="85" t="s">
        <v>195</v>
      </c>
      <c r="AU197" s="85" t="s">
        <v>179</v>
      </c>
      <c r="AV197" s="85" t="s">
        <v>195</v>
      </c>
      <c r="AW197" s="85" t="s">
        <v>179</v>
      </c>
      <c r="AX197" s="85" t="s">
        <v>195</v>
      </c>
      <c r="AY197" s="85" t="s">
        <v>179</v>
      </c>
      <c r="AZ197" s="85" t="s">
        <v>195</v>
      </c>
      <c r="BA197" s="85" t="s">
        <v>179</v>
      </c>
      <c r="BB197" s="85" t="s">
        <v>195</v>
      </c>
      <c r="BC197" s="85" t="s">
        <v>179</v>
      </c>
      <c r="BD197" s="85" t="s">
        <v>2136</v>
      </c>
      <c r="BE197" s="85" t="s">
        <v>179</v>
      </c>
      <c r="BF197" s="85" t="s">
        <v>195</v>
      </c>
      <c r="BG197" s="85" t="s">
        <v>179</v>
      </c>
      <c r="BH197" s="85" t="s">
        <v>195</v>
      </c>
      <c r="BI197" s="85" t="s">
        <v>179</v>
      </c>
      <c r="BJ197" s="85" t="s">
        <v>2605</v>
      </c>
      <c r="BK197" s="85" t="s">
        <v>179</v>
      </c>
      <c r="BL197" s="85" t="s">
        <v>195</v>
      </c>
      <c r="BM197" s="85" t="s">
        <v>179</v>
      </c>
      <c r="BN197" s="85" t="s">
        <v>195</v>
      </c>
      <c r="BO197" s="85" t="s">
        <v>179</v>
      </c>
      <c r="BP197" s="85" t="s">
        <v>195</v>
      </c>
      <c r="BQ197" s="85" t="s">
        <v>179</v>
      </c>
      <c r="BR197" s="85" t="s">
        <v>195</v>
      </c>
      <c r="BS197" s="85" t="s">
        <v>179</v>
      </c>
      <c r="BT197" s="85" t="s">
        <v>195</v>
      </c>
      <c r="BU197" s="85" t="s">
        <v>179</v>
      </c>
      <c r="BV197" s="85" t="s">
        <v>195</v>
      </c>
      <c r="BW197" s="85" t="s">
        <v>179</v>
      </c>
      <c r="BX197" s="85" t="s">
        <v>195</v>
      </c>
      <c r="BY197" s="85" t="s">
        <v>179</v>
      </c>
      <c r="BZ197" s="85" t="s">
        <v>195</v>
      </c>
      <c r="CA197" s="85" t="s">
        <v>179</v>
      </c>
      <c r="CB197" s="85" t="s">
        <v>195</v>
      </c>
      <c r="CC197" s="85" t="s">
        <v>179</v>
      </c>
      <c r="CD197" s="85" t="s">
        <v>195</v>
      </c>
      <c r="CE197" s="85" t="s">
        <v>179</v>
      </c>
      <c r="CF197" s="85" t="s">
        <v>195</v>
      </c>
      <c r="CG197" s="85" t="s">
        <v>181</v>
      </c>
      <c r="CH197" s="85" t="s">
        <v>195</v>
      </c>
      <c r="CI197" s="85" t="s">
        <v>181</v>
      </c>
      <c r="CJ197" s="85" t="s">
        <v>195</v>
      </c>
      <c r="CK197" s="85" t="s">
        <v>179</v>
      </c>
      <c r="CL197" s="85" t="s">
        <v>2606</v>
      </c>
      <c r="CM197" s="85" t="s">
        <v>179</v>
      </c>
      <c r="CN197" s="85" t="s">
        <v>195</v>
      </c>
      <c r="CO197" s="85" t="s">
        <v>179</v>
      </c>
      <c r="CP197" s="85" t="s">
        <v>195</v>
      </c>
      <c r="CQ197" s="85" t="s">
        <v>179</v>
      </c>
      <c r="CR197" s="85" t="s">
        <v>195</v>
      </c>
      <c r="CS197" s="85" t="s">
        <v>179</v>
      </c>
      <c r="CT197" s="85" t="s">
        <v>195</v>
      </c>
      <c r="CU197" s="85" t="s">
        <v>179</v>
      </c>
      <c r="CV197" s="85" t="s">
        <v>195</v>
      </c>
      <c r="CW197" s="85" t="s">
        <v>179</v>
      </c>
      <c r="CX197" s="85" t="s">
        <v>195</v>
      </c>
      <c r="CY197" s="85" t="s">
        <v>179</v>
      </c>
      <c r="CZ197" s="85" t="s">
        <v>2138</v>
      </c>
      <c r="DA197" s="85" t="s">
        <v>179</v>
      </c>
      <c r="DB197" s="85" t="s">
        <v>195</v>
      </c>
      <c r="DC197" s="85" t="s">
        <v>179</v>
      </c>
      <c r="DD197" s="85" t="s">
        <v>195</v>
      </c>
      <c r="DE197" s="85" t="s">
        <v>179</v>
      </c>
      <c r="DF197" s="85" t="s">
        <v>195</v>
      </c>
      <c r="DG197" s="85" t="s">
        <v>179</v>
      </c>
      <c r="DH197" s="85" t="s">
        <v>195</v>
      </c>
      <c r="DI197" s="85" t="s">
        <v>179</v>
      </c>
      <c r="DJ197" s="85" t="s">
        <v>2607</v>
      </c>
      <c r="DK197" s="85" t="s">
        <v>179</v>
      </c>
      <c r="DL197" s="85" t="s">
        <v>195</v>
      </c>
      <c r="DM197" s="85" t="s">
        <v>179</v>
      </c>
      <c r="DN197" s="85" t="s">
        <v>195</v>
      </c>
      <c r="DO197" s="85" t="s">
        <v>179</v>
      </c>
      <c r="DP197" s="85" t="s">
        <v>195</v>
      </c>
      <c r="DQ197" s="85" t="s">
        <v>179</v>
      </c>
      <c r="DR197" s="85" t="s">
        <v>2608</v>
      </c>
      <c r="DS197" s="85" t="s">
        <v>179</v>
      </c>
      <c r="DT197" s="85" t="s">
        <v>195</v>
      </c>
      <c r="DU197" s="85" t="s">
        <v>179</v>
      </c>
      <c r="DV197" s="85" t="s">
        <v>195</v>
      </c>
      <c r="DW197" s="85" t="s">
        <v>179</v>
      </c>
      <c r="DX197" s="85" t="s">
        <v>195</v>
      </c>
      <c r="DY197" s="85" t="s">
        <v>179</v>
      </c>
      <c r="DZ197" s="85" t="s">
        <v>195</v>
      </c>
      <c r="EA197" s="85" t="s">
        <v>179</v>
      </c>
      <c r="EB197" s="85" t="s">
        <v>195</v>
      </c>
      <c r="EC197" s="85" t="s">
        <v>179</v>
      </c>
      <c r="ED197" s="85" t="s">
        <v>2609</v>
      </c>
      <c r="EE197" s="85" t="s">
        <v>179</v>
      </c>
      <c r="EF197" s="85" t="s">
        <v>195</v>
      </c>
      <c r="EG197" s="85" t="s">
        <v>179</v>
      </c>
      <c r="EH197" s="85" t="s">
        <v>195</v>
      </c>
      <c r="EI197" s="85" t="s">
        <v>179</v>
      </c>
      <c r="EJ197" s="85" t="s">
        <v>195</v>
      </c>
      <c r="EK197" s="85" t="s">
        <v>179</v>
      </c>
      <c r="EL197" s="85" t="s">
        <v>195</v>
      </c>
      <c r="EM197" s="85" t="s">
        <v>179</v>
      </c>
      <c r="EN197" s="85" t="s">
        <v>2142</v>
      </c>
      <c r="EO197" s="85" t="s">
        <v>179</v>
      </c>
      <c r="EP197" s="85" t="s">
        <v>195</v>
      </c>
      <c r="EQ197" s="85" t="s">
        <v>179</v>
      </c>
      <c r="ER197" s="85" t="s">
        <v>195</v>
      </c>
      <c r="ES197" s="85" t="s">
        <v>179</v>
      </c>
      <c r="ET197" s="85" t="s">
        <v>2143</v>
      </c>
      <c r="EU197" s="85" t="s">
        <v>179</v>
      </c>
      <c r="EV197" s="85" t="s">
        <v>195</v>
      </c>
      <c r="EW197" s="85" t="s">
        <v>179</v>
      </c>
      <c r="EX197" s="85" t="s">
        <v>195</v>
      </c>
      <c r="EY197" s="85" t="s">
        <v>179</v>
      </c>
      <c r="EZ197" s="85" t="s">
        <v>2610</v>
      </c>
      <c r="FA197" s="85" t="s">
        <v>179</v>
      </c>
      <c r="FB197" s="85" t="s">
        <v>195</v>
      </c>
      <c r="FC197" s="85" t="s">
        <v>179</v>
      </c>
      <c r="FD197" s="85" t="s">
        <v>182</v>
      </c>
      <c r="FE197" t="b">
        <v>0</v>
      </c>
    </row>
    <row r="198" spans="1:161" x14ac:dyDescent="0.25">
      <c r="A198">
        <v>2081</v>
      </c>
      <c r="B198" t="s">
        <v>6183</v>
      </c>
      <c r="C198" s="90" t="s">
        <v>2611</v>
      </c>
      <c r="D198" s="91" t="s">
        <v>192</v>
      </c>
      <c r="E198">
        <v>0</v>
      </c>
      <c r="F198">
        <v>92</v>
      </c>
      <c r="G198" s="85" t="s">
        <v>187</v>
      </c>
      <c r="H198">
        <v>1</v>
      </c>
      <c r="I198" s="85" t="s">
        <v>213</v>
      </c>
      <c r="J198" s="85" t="s">
        <v>2612</v>
      </c>
      <c r="K198" s="85" t="s">
        <v>2612</v>
      </c>
      <c r="L198" s="85" t="s">
        <v>2611</v>
      </c>
      <c r="M198" s="85" t="s">
        <v>2613</v>
      </c>
      <c r="N198" s="85" t="s">
        <v>2612</v>
      </c>
      <c r="O198" s="85" t="s">
        <v>2614</v>
      </c>
      <c r="P198" s="85" t="s">
        <v>213</v>
      </c>
      <c r="Q198" s="85" t="s">
        <v>192</v>
      </c>
      <c r="R198" s="85" t="s">
        <v>205</v>
      </c>
      <c r="S198" s="85"/>
      <c r="T198" s="85" t="s">
        <v>218</v>
      </c>
      <c r="U198" s="97">
        <v>4</v>
      </c>
      <c r="V198" s="85" t="s">
        <v>181</v>
      </c>
      <c r="W198" s="85"/>
      <c r="X198" s="85"/>
      <c r="Y198">
        <v>4</v>
      </c>
      <c r="Z198" s="85" t="s">
        <v>181</v>
      </c>
      <c r="AA198" s="85"/>
      <c r="AB198" s="85" t="s">
        <v>181</v>
      </c>
      <c r="AC198" s="85" t="s">
        <v>181</v>
      </c>
      <c r="AD198" s="85" t="s">
        <v>181</v>
      </c>
      <c r="AE198" s="85" t="s">
        <v>181</v>
      </c>
      <c r="AF198" s="85"/>
      <c r="AG198" s="85" t="s">
        <v>181</v>
      </c>
      <c r="AH198" s="85"/>
      <c r="AI198" s="85" t="s">
        <v>181</v>
      </c>
      <c r="AJ198" s="85"/>
      <c r="AK198" s="85" t="s">
        <v>181</v>
      </c>
      <c r="AL198" s="85"/>
      <c r="AM198" s="85" t="s">
        <v>181</v>
      </c>
      <c r="AN198" s="85"/>
      <c r="AO198" s="85" t="s">
        <v>181</v>
      </c>
      <c r="AP198" s="85"/>
      <c r="AQ198" s="85" t="s">
        <v>179</v>
      </c>
      <c r="AR198" s="85"/>
      <c r="AS198" s="85" t="s">
        <v>179</v>
      </c>
      <c r="AT198" s="85"/>
      <c r="AU198" s="85" t="s">
        <v>179</v>
      </c>
      <c r="AV198" s="85"/>
      <c r="AW198" s="85" t="s">
        <v>179</v>
      </c>
      <c r="AX198" s="85"/>
      <c r="AY198" s="85" t="s">
        <v>179</v>
      </c>
      <c r="AZ198" s="85"/>
      <c r="BA198" s="85" t="s">
        <v>179</v>
      </c>
      <c r="BB198" s="85"/>
      <c r="BC198" s="85" t="s">
        <v>179</v>
      </c>
      <c r="BD198" s="85" t="s">
        <v>2615</v>
      </c>
      <c r="BE198" s="85" t="s">
        <v>179</v>
      </c>
      <c r="BF198" s="85"/>
      <c r="BG198" s="85" t="s">
        <v>179</v>
      </c>
      <c r="BH198" s="85"/>
      <c r="BI198" s="85" t="s">
        <v>179</v>
      </c>
      <c r="BJ198" s="85" t="s">
        <v>5964</v>
      </c>
      <c r="BK198" s="85" t="s">
        <v>179</v>
      </c>
      <c r="BL198" s="85"/>
      <c r="BM198" s="85" t="s">
        <v>179</v>
      </c>
      <c r="BN198" s="85"/>
      <c r="BO198" s="85" t="s">
        <v>179</v>
      </c>
      <c r="BP198" s="85"/>
      <c r="BQ198" s="85" t="s">
        <v>179</v>
      </c>
      <c r="BR198" s="85"/>
      <c r="BS198" s="85" t="s">
        <v>179</v>
      </c>
      <c r="BT198" s="85"/>
      <c r="BU198" s="85" t="s">
        <v>179</v>
      </c>
      <c r="BV198" s="85"/>
      <c r="BW198" s="85" t="s">
        <v>179</v>
      </c>
      <c r="BX198" s="85"/>
      <c r="BY198" s="85" t="s">
        <v>179</v>
      </c>
      <c r="BZ198" s="85"/>
      <c r="CA198" s="85" t="s">
        <v>179</v>
      </c>
      <c r="CB198" s="85"/>
      <c r="CC198" s="85" t="s">
        <v>179</v>
      </c>
      <c r="CD198" s="85"/>
      <c r="CE198" s="85" t="s">
        <v>181</v>
      </c>
      <c r="CF198" s="85"/>
      <c r="CG198" s="85" t="s">
        <v>181</v>
      </c>
      <c r="CH198" s="85"/>
      <c r="CI198" s="85" t="s">
        <v>181</v>
      </c>
      <c r="CJ198" s="85"/>
      <c r="CK198" s="85" t="s">
        <v>179</v>
      </c>
      <c r="CL198" s="85" t="s">
        <v>5965</v>
      </c>
      <c r="CM198" s="85" t="s">
        <v>179</v>
      </c>
      <c r="CN198" s="85"/>
      <c r="CO198" s="85" t="s">
        <v>179</v>
      </c>
      <c r="CP198" s="85"/>
      <c r="CQ198" s="85" t="s">
        <v>179</v>
      </c>
      <c r="CR198" s="85"/>
      <c r="CS198" s="85" t="s">
        <v>179</v>
      </c>
      <c r="CT198" s="85"/>
      <c r="CU198" s="85" t="s">
        <v>179</v>
      </c>
      <c r="CV198" s="85"/>
      <c r="CW198" s="85" t="s">
        <v>179</v>
      </c>
      <c r="CX198" s="85"/>
      <c r="CY198" s="85" t="s">
        <v>179</v>
      </c>
      <c r="CZ198" s="85" t="s">
        <v>2616</v>
      </c>
      <c r="DA198" s="85" t="s">
        <v>179</v>
      </c>
      <c r="DB198" s="85"/>
      <c r="DC198" s="85" t="s">
        <v>179</v>
      </c>
      <c r="DD198" s="85"/>
      <c r="DE198" s="85" t="s">
        <v>179</v>
      </c>
      <c r="DF198" s="85"/>
      <c r="DG198" s="85" t="s">
        <v>179</v>
      </c>
      <c r="DH198" s="85"/>
      <c r="DI198" s="85" t="s">
        <v>179</v>
      </c>
      <c r="DJ198" s="85" t="s">
        <v>2617</v>
      </c>
      <c r="DK198" s="85" t="s">
        <v>179</v>
      </c>
      <c r="DL198" s="85"/>
      <c r="DM198" s="85" t="s">
        <v>179</v>
      </c>
      <c r="DN198" s="85"/>
      <c r="DO198" s="85" t="s">
        <v>179</v>
      </c>
      <c r="DP198" s="85"/>
      <c r="DQ198" s="85" t="s">
        <v>179</v>
      </c>
      <c r="DR198" s="85" t="s">
        <v>2618</v>
      </c>
      <c r="DS198" s="85" t="s">
        <v>179</v>
      </c>
      <c r="DT198" s="85"/>
      <c r="DU198" s="85" t="s">
        <v>179</v>
      </c>
      <c r="DV198" s="85"/>
      <c r="DW198" s="85" t="s">
        <v>179</v>
      </c>
      <c r="DX198" s="85"/>
      <c r="DY198" s="85" t="s">
        <v>179</v>
      </c>
      <c r="DZ198" s="85"/>
      <c r="EA198" s="85" t="s">
        <v>179</v>
      </c>
      <c r="EB198" s="85"/>
      <c r="EC198" s="85" t="s">
        <v>179</v>
      </c>
      <c r="ED198" s="85" t="s">
        <v>5966</v>
      </c>
      <c r="EE198" s="85" t="s">
        <v>179</v>
      </c>
      <c r="EF198" s="85"/>
      <c r="EG198" s="85" t="s">
        <v>179</v>
      </c>
      <c r="EH198" s="85"/>
      <c r="EI198" s="85" t="s">
        <v>179</v>
      </c>
      <c r="EJ198" s="85"/>
      <c r="EK198" s="85" t="s">
        <v>179</v>
      </c>
      <c r="EL198" s="85"/>
      <c r="EM198" s="85" t="s">
        <v>179</v>
      </c>
      <c r="EN198" s="85" t="s">
        <v>5967</v>
      </c>
      <c r="EO198" s="85" t="s">
        <v>179</v>
      </c>
      <c r="EP198" s="85"/>
      <c r="EQ198" s="85" t="s">
        <v>179</v>
      </c>
      <c r="ER198" s="85"/>
      <c r="ES198" s="85" t="s">
        <v>179</v>
      </c>
      <c r="ET198" s="85" t="s">
        <v>2619</v>
      </c>
      <c r="EU198" s="85" t="s">
        <v>179</v>
      </c>
      <c r="EV198" s="85"/>
      <c r="EW198" s="85" t="s">
        <v>179</v>
      </c>
      <c r="EX198" s="85"/>
      <c r="EY198" s="85" t="s">
        <v>179</v>
      </c>
      <c r="EZ198" s="85" t="s">
        <v>5968</v>
      </c>
      <c r="FA198" s="85" t="s">
        <v>181</v>
      </c>
      <c r="FB198" s="85"/>
      <c r="FC198" s="85" t="s">
        <v>179</v>
      </c>
      <c r="FD198" s="85" t="s">
        <v>182</v>
      </c>
      <c r="FE198" t="b">
        <v>0</v>
      </c>
    </row>
    <row r="199" spans="1:161" x14ac:dyDescent="0.25">
      <c r="A199">
        <v>2082</v>
      </c>
      <c r="B199" t="s">
        <v>6149</v>
      </c>
      <c r="C199" s="90" t="s">
        <v>2620</v>
      </c>
      <c r="D199" s="91" t="s">
        <v>206</v>
      </c>
      <c r="E199">
        <v>0</v>
      </c>
      <c r="F199">
        <v>92</v>
      </c>
      <c r="G199" s="85" t="s">
        <v>187</v>
      </c>
      <c r="H199">
        <v>1</v>
      </c>
      <c r="I199" s="85" t="s">
        <v>213</v>
      </c>
      <c r="J199" s="85" t="s">
        <v>1817</v>
      </c>
      <c r="K199" s="85" t="s">
        <v>2621</v>
      </c>
      <c r="L199" s="85" t="s">
        <v>2620</v>
      </c>
      <c r="M199" s="85" t="s">
        <v>2622</v>
      </c>
      <c r="N199" s="85" t="s">
        <v>2623</v>
      </c>
      <c r="O199" s="85" t="s">
        <v>2624</v>
      </c>
      <c r="P199" s="85" t="s">
        <v>213</v>
      </c>
      <c r="Q199" s="85" t="s">
        <v>206</v>
      </c>
      <c r="R199" s="85"/>
      <c r="S199" s="85"/>
      <c r="T199" s="85" t="s">
        <v>218</v>
      </c>
      <c r="U199" s="97">
        <v>4</v>
      </c>
      <c r="V199" s="85" t="s">
        <v>181</v>
      </c>
      <c r="W199" s="85" t="s">
        <v>186</v>
      </c>
      <c r="X199" s="85"/>
      <c r="Y199">
        <v>4</v>
      </c>
      <c r="Z199" s="85" t="s">
        <v>181</v>
      </c>
      <c r="AA199" s="85" t="s">
        <v>186</v>
      </c>
      <c r="AB199" s="85" t="s">
        <v>180</v>
      </c>
      <c r="AC199" s="85" t="s">
        <v>181</v>
      </c>
      <c r="AD199" s="85" t="s">
        <v>181</v>
      </c>
      <c r="AE199" s="85" t="s">
        <v>181</v>
      </c>
      <c r="AF199" s="85"/>
      <c r="AG199" s="85" t="s">
        <v>181</v>
      </c>
      <c r="AH199" s="85"/>
      <c r="AI199" s="85" t="s">
        <v>181</v>
      </c>
      <c r="AJ199" s="85"/>
      <c r="AK199" s="85" t="s">
        <v>181</v>
      </c>
      <c r="AL199" s="85"/>
      <c r="AM199" s="85" t="s">
        <v>181</v>
      </c>
      <c r="AN199" s="85"/>
      <c r="AO199" s="85" t="s">
        <v>181</v>
      </c>
      <c r="AP199" s="85"/>
      <c r="AQ199" s="85" t="s">
        <v>179</v>
      </c>
      <c r="AR199" s="85"/>
      <c r="AS199" s="85" t="s">
        <v>179</v>
      </c>
      <c r="AT199" s="85"/>
      <c r="AU199" s="85" t="s">
        <v>179</v>
      </c>
      <c r="AV199" s="85"/>
      <c r="AW199" s="85" t="s">
        <v>179</v>
      </c>
      <c r="AX199" s="85"/>
      <c r="AY199" s="85" t="s">
        <v>179</v>
      </c>
      <c r="AZ199" s="85"/>
      <c r="BA199" s="85" t="s">
        <v>179</v>
      </c>
      <c r="BB199" s="85"/>
      <c r="BC199" s="85" t="s">
        <v>179</v>
      </c>
      <c r="BD199" s="85" t="s">
        <v>1922</v>
      </c>
      <c r="BE199" s="85" t="s">
        <v>179</v>
      </c>
      <c r="BF199" s="85"/>
      <c r="BG199" s="85" t="s">
        <v>179</v>
      </c>
      <c r="BH199" s="85"/>
      <c r="BI199" s="85" t="s">
        <v>179</v>
      </c>
      <c r="BJ199" s="85" t="s">
        <v>1822</v>
      </c>
      <c r="BK199" s="85" t="s">
        <v>179</v>
      </c>
      <c r="BL199" s="85"/>
      <c r="BM199" s="85" t="s">
        <v>179</v>
      </c>
      <c r="BN199" s="85"/>
      <c r="BO199" s="85" t="s">
        <v>179</v>
      </c>
      <c r="BP199" s="85"/>
      <c r="BQ199" s="85" t="s">
        <v>179</v>
      </c>
      <c r="BR199" s="85"/>
      <c r="BS199" s="85" t="s">
        <v>179</v>
      </c>
      <c r="BT199" s="85"/>
      <c r="BU199" s="85" t="s">
        <v>179</v>
      </c>
      <c r="BV199" s="85"/>
      <c r="BW199" s="85" t="s">
        <v>179</v>
      </c>
      <c r="BX199" s="85"/>
      <c r="BY199" s="85" t="s">
        <v>179</v>
      </c>
      <c r="BZ199" s="85"/>
      <c r="CA199" s="85" t="s">
        <v>179</v>
      </c>
      <c r="CB199" s="85"/>
      <c r="CC199" s="85" t="s">
        <v>179</v>
      </c>
      <c r="CD199" s="85"/>
      <c r="CE199" s="85" t="s">
        <v>179</v>
      </c>
      <c r="CF199" s="85" t="s">
        <v>2625</v>
      </c>
      <c r="CG199" s="85" t="s">
        <v>181</v>
      </c>
      <c r="CH199" s="85"/>
      <c r="CI199" s="85" t="s">
        <v>181</v>
      </c>
      <c r="CJ199" s="85"/>
      <c r="CK199" s="85" t="s">
        <v>179</v>
      </c>
      <c r="CL199" s="85" t="s">
        <v>1924</v>
      </c>
      <c r="CM199" s="85" t="s">
        <v>179</v>
      </c>
      <c r="CN199" s="85"/>
      <c r="CO199" s="85" t="s">
        <v>179</v>
      </c>
      <c r="CP199" s="85"/>
      <c r="CQ199" s="85" t="s">
        <v>179</v>
      </c>
      <c r="CR199" s="85"/>
      <c r="CS199" s="85" t="s">
        <v>179</v>
      </c>
      <c r="CT199" s="85"/>
      <c r="CU199" s="85" t="s">
        <v>179</v>
      </c>
      <c r="CV199" s="85"/>
      <c r="CW199" s="85" t="s">
        <v>179</v>
      </c>
      <c r="CX199" s="85"/>
      <c r="CY199" s="85" t="s">
        <v>179</v>
      </c>
      <c r="CZ199" s="85" t="s">
        <v>1922</v>
      </c>
      <c r="DA199" s="85" t="s">
        <v>179</v>
      </c>
      <c r="DB199" s="85"/>
      <c r="DC199" s="85" t="s">
        <v>179</v>
      </c>
      <c r="DD199" s="85"/>
      <c r="DE199" s="85" t="s">
        <v>179</v>
      </c>
      <c r="DF199" s="85"/>
      <c r="DG199" s="85" t="s">
        <v>209</v>
      </c>
      <c r="DH199" s="85"/>
      <c r="DI199" s="85" t="s">
        <v>179</v>
      </c>
      <c r="DJ199" s="85" t="s">
        <v>1925</v>
      </c>
      <c r="DK199" s="85" t="s">
        <v>179</v>
      </c>
      <c r="DL199" s="85"/>
      <c r="DM199" s="85" t="s">
        <v>179</v>
      </c>
      <c r="DN199" s="85"/>
      <c r="DO199" s="85" t="s">
        <v>179</v>
      </c>
      <c r="DP199" s="85"/>
      <c r="DQ199" s="85" t="s">
        <v>179</v>
      </c>
      <c r="DR199" s="85" t="s">
        <v>1926</v>
      </c>
      <c r="DS199" s="85" t="s">
        <v>181</v>
      </c>
      <c r="DT199" s="85"/>
      <c r="DU199" s="85" t="s">
        <v>181</v>
      </c>
      <c r="DV199" s="85"/>
      <c r="DW199" s="85" t="s">
        <v>179</v>
      </c>
      <c r="DX199" s="85"/>
      <c r="DY199" s="85" t="s">
        <v>179</v>
      </c>
      <c r="DZ199" s="85"/>
      <c r="EA199" s="85" t="s">
        <v>179</v>
      </c>
      <c r="EB199" s="85"/>
      <c r="EC199" s="85" t="s">
        <v>179</v>
      </c>
      <c r="ED199" s="85" t="s">
        <v>1827</v>
      </c>
      <c r="EE199" s="85" t="s">
        <v>179</v>
      </c>
      <c r="EF199" s="85"/>
      <c r="EG199" s="85" t="s">
        <v>199</v>
      </c>
      <c r="EH199" s="85"/>
      <c r="EI199" s="85" t="s">
        <v>199</v>
      </c>
      <c r="EJ199" s="85"/>
      <c r="EK199" s="85" t="s">
        <v>179</v>
      </c>
      <c r="EL199" s="85"/>
      <c r="EM199" s="85" t="s">
        <v>179</v>
      </c>
      <c r="EN199" s="85" t="s">
        <v>2626</v>
      </c>
      <c r="EO199" s="85" t="s">
        <v>181</v>
      </c>
      <c r="EP199" s="85" t="s">
        <v>2627</v>
      </c>
      <c r="EQ199" s="85" t="s">
        <v>179</v>
      </c>
      <c r="ER199" s="85"/>
      <c r="ES199" s="85" t="s">
        <v>179</v>
      </c>
      <c r="ET199" s="85" t="s">
        <v>2628</v>
      </c>
      <c r="EU199" s="85" t="s">
        <v>179</v>
      </c>
      <c r="EV199" s="85"/>
      <c r="EW199" s="85" t="s">
        <v>179</v>
      </c>
      <c r="EX199" s="85"/>
      <c r="EY199" s="85" t="s">
        <v>179</v>
      </c>
      <c r="EZ199" s="85" t="s">
        <v>1928</v>
      </c>
      <c r="FA199" s="85" t="s">
        <v>181</v>
      </c>
      <c r="FB199" s="85"/>
      <c r="FC199" s="85" t="s">
        <v>181</v>
      </c>
      <c r="FD199" s="85" t="s">
        <v>182</v>
      </c>
      <c r="FE199" t="b">
        <v>0</v>
      </c>
    </row>
    <row r="200" spans="1:161" x14ac:dyDescent="0.25">
      <c r="A200">
        <v>2083</v>
      </c>
      <c r="B200" t="s">
        <v>6184</v>
      </c>
      <c r="C200" s="90" t="s">
        <v>2629</v>
      </c>
      <c r="D200" s="91" t="s">
        <v>206</v>
      </c>
      <c r="E200">
        <v>0</v>
      </c>
      <c r="F200">
        <v>95</v>
      </c>
      <c r="G200" s="85" t="s">
        <v>187</v>
      </c>
      <c r="H200">
        <v>1</v>
      </c>
      <c r="I200" s="85" t="s">
        <v>213</v>
      </c>
      <c r="J200" s="85" t="s">
        <v>2630</v>
      </c>
      <c r="K200" s="85" t="s">
        <v>2631</v>
      </c>
      <c r="L200" s="85" t="s">
        <v>2629</v>
      </c>
      <c r="M200" s="85" t="s">
        <v>2632</v>
      </c>
      <c r="N200" s="85" t="s">
        <v>2630</v>
      </c>
      <c r="O200" s="85" t="s">
        <v>2633</v>
      </c>
      <c r="P200" s="85" t="s">
        <v>213</v>
      </c>
      <c r="Q200" s="85" t="s">
        <v>206</v>
      </c>
      <c r="R200" s="85" t="s">
        <v>2634</v>
      </c>
      <c r="S200" s="85"/>
      <c r="T200" s="85" t="s">
        <v>218</v>
      </c>
      <c r="U200" s="97">
        <v>4</v>
      </c>
      <c r="V200" s="85" t="s">
        <v>181</v>
      </c>
      <c r="W200" s="85" t="s">
        <v>186</v>
      </c>
      <c r="X200" s="85" t="s">
        <v>1104</v>
      </c>
      <c r="Y200">
        <v>0</v>
      </c>
      <c r="Z200" s="85" t="s">
        <v>181</v>
      </c>
      <c r="AA200" s="85" t="s">
        <v>186</v>
      </c>
      <c r="AB200" s="85" t="s">
        <v>181</v>
      </c>
      <c r="AC200" s="85" t="s">
        <v>181</v>
      </c>
      <c r="AD200" s="85" t="s">
        <v>181</v>
      </c>
      <c r="AE200" s="85" t="s">
        <v>181</v>
      </c>
      <c r="AF200" s="85"/>
      <c r="AG200" s="85" t="s">
        <v>181</v>
      </c>
      <c r="AH200" s="85"/>
      <c r="AI200" s="85" t="s">
        <v>181</v>
      </c>
      <c r="AJ200" s="85"/>
      <c r="AK200" s="85" t="s">
        <v>181</v>
      </c>
      <c r="AL200" s="85"/>
      <c r="AM200" s="85" t="s">
        <v>181</v>
      </c>
      <c r="AN200" s="85"/>
      <c r="AO200" s="85" t="s">
        <v>181</v>
      </c>
      <c r="AP200" s="85"/>
      <c r="AQ200" s="85" t="s">
        <v>179</v>
      </c>
      <c r="AR200" s="85"/>
      <c r="AS200" s="85" t="s">
        <v>179</v>
      </c>
      <c r="AT200" s="85"/>
      <c r="AU200" s="85" t="s">
        <v>179</v>
      </c>
      <c r="AV200" s="85"/>
      <c r="AW200" s="85" t="s">
        <v>179</v>
      </c>
      <c r="AX200" s="85"/>
      <c r="AY200" s="85" t="s">
        <v>179</v>
      </c>
      <c r="AZ200" s="85"/>
      <c r="BA200" s="85" t="s">
        <v>179</v>
      </c>
      <c r="BB200" s="85"/>
      <c r="BC200" s="85" t="s">
        <v>179</v>
      </c>
      <c r="BD200" s="85" t="s">
        <v>2635</v>
      </c>
      <c r="BE200" s="85" t="s">
        <v>179</v>
      </c>
      <c r="BF200" s="85"/>
      <c r="BG200" s="85" t="s">
        <v>179</v>
      </c>
      <c r="BH200" s="85"/>
      <c r="BI200" s="85" t="s">
        <v>179</v>
      </c>
      <c r="BJ200" s="85" t="s">
        <v>2636</v>
      </c>
      <c r="BK200" s="85" t="s">
        <v>179</v>
      </c>
      <c r="BL200" s="85" t="s">
        <v>2637</v>
      </c>
      <c r="BM200" s="85" t="s">
        <v>179</v>
      </c>
      <c r="BN200" s="85"/>
      <c r="BO200" s="85" t="s">
        <v>179</v>
      </c>
      <c r="BP200" s="85"/>
      <c r="BQ200" s="85" t="s">
        <v>179</v>
      </c>
      <c r="BR200" s="85"/>
      <c r="BS200" s="85" t="s">
        <v>179</v>
      </c>
      <c r="BT200" s="85"/>
      <c r="BU200" s="85" t="s">
        <v>179</v>
      </c>
      <c r="BV200" s="85"/>
      <c r="BW200" s="85" t="s">
        <v>179</v>
      </c>
      <c r="BX200" s="85"/>
      <c r="BY200" s="85" t="s">
        <v>179</v>
      </c>
      <c r="BZ200" s="85"/>
      <c r="CA200" s="85" t="s">
        <v>179</v>
      </c>
      <c r="CB200" s="85"/>
      <c r="CC200" s="85" t="s">
        <v>179</v>
      </c>
      <c r="CD200" s="85"/>
      <c r="CE200" s="85" t="s">
        <v>179</v>
      </c>
      <c r="CF200" s="85"/>
      <c r="CG200" s="85" t="s">
        <v>181</v>
      </c>
      <c r="CH200" s="85" t="s">
        <v>2638</v>
      </c>
      <c r="CI200" s="85" t="s">
        <v>181</v>
      </c>
      <c r="CJ200" s="85"/>
      <c r="CK200" s="85" t="s">
        <v>179</v>
      </c>
      <c r="CL200" s="85" t="s">
        <v>2639</v>
      </c>
      <c r="CM200" s="85" t="s">
        <v>179</v>
      </c>
      <c r="CN200" s="85"/>
      <c r="CO200" s="85" t="s">
        <v>179</v>
      </c>
      <c r="CP200" s="85"/>
      <c r="CQ200" s="85" t="s">
        <v>179</v>
      </c>
      <c r="CR200" s="85"/>
      <c r="CS200" s="85" t="s">
        <v>179</v>
      </c>
      <c r="CT200" s="85"/>
      <c r="CU200" s="85" t="s">
        <v>179</v>
      </c>
      <c r="CV200" s="85"/>
      <c r="CW200" s="85" t="s">
        <v>179</v>
      </c>
      <c r="CX200" s="85"/>
      <c r="CY200" s="85" t="s">
        <v>179</v>
      </c>
      <c r="CZ200" s="85" t="s">
        <v>2640</v>
      </c>
      <c r="DA200" s="85" t="s">
        <v>179</v>
      </c>
      <c r="DB200" s="85"/>
      <c r="DC200" s="85" t="s">
        <v>179</v>
      </c>
      <c r="DD200" s="85"/>
      <c r="DE200" s="85" t="s">
        <v>179</v>
      </c>
      <c r="DF200" s="85"/>
      <c r="DG200" s="85" t="s">
        <v>181</v>
      </c>
      <c r="DH200" s="85" t="s">
        <v>2641</v>
      </c>
      <c r="DI200" s="85" t="s">
        <v>179</v>
      </c>
      <c r="DJ200" s="85" t="s">
        <v>2642</v>
      </c>
      <c r="DK200" s="85" t="s">
        <v>179</v>
      </c>
      <c r="DL200" s="85" t="s">
        <v>2643</v>
      </c>
      <c r="DM200" s="85" t="s">
        <v>179</v>
      </c>
      <c r="DN200" s="85"/>
      <c r="DO200" s="85" t="s">
        <v>179</v>
      </c>
      <c r="DP200" s="85"/>
      <c r="DQ200" s="85" t="s">
        <v>179</v>
      </c>
      <c r="DR200" s="85" t="s">
        <v>2644</v>
      </c>
      <c r="DS200" s="85" t="s">
        <v>179</v>
      </c>
      <c r="DT200" s="85"/>
      <c r="DU200" s="85" t="s">
        <v>179</v>
      </c>
      <c r="DV200" s="85" t="s">
        <v>2645</v>
      </c>
      <c r="DW200" s="85" t="s">
        <v>179</v>
      </c>
      <c r="DX200" s="85"/>
      <c r="DY200" s="85" t="s">
        <v>181</v>
      </c>
      <c r="DZ200" s="85" t="s">
        <v>2646</v>
      </c>
      <c r="EA200" s="85" t="s">
        <v>179</v>
      </c>
      <c r="EB200" s="85" t="s">
        <v>2647</v>
      </c>
      <c r="EC200" s="85" t="s">
        <v>203</v>
      </c>
      <c r="ED200" s="85" t="s">
        <v>2648</v>
      </c>
      <c r="EE200" s="85" t="s">
        <v>179</v>
      </c>
      <c r="EF200" s="85"/>
      <c r="EG200" s="85" t="s">
        <v>179</v>
      </c>
      <c r="EH200" s="85"/>
      <c r="EI200" s="85" t="s">
        <v>179</v>
      </c>
      <c r="EJ200" s="85"/>
      <c r="EK200" s="85" t="s">
        <v>179</v>
      </c>
      <c r="EL200" s="85"/>
      <c r="EM200" s="85" t="s">
        <v>179</v>
      </c>
      <c r="EN200" s="85" t="s">
        <v>2649</v>
      </c>
      <c r="EO200" s="85" t="s">
        <v>179</v>
      </c>
      <c r="EP200" s="85" t="s">
        <v>2650</v>
      </c>
      <c r="EQ200" s="85" t="s">
        <v>179</v>
      </c>
      <c r="ER200" s="85" t="s">
        <v>2651</v>
      </c>
      <c r="ES200" s="85" t="s">
        <v>179</v>
      </c>
      <c r="ET200" s="85" t="s">
        <v>2652</v>
      </c>
      <c r="EU200" s="85" t="s">
        <v>181</v>
      </c>
      <c r="EV200" s="85" t="s">
        <v>2653</v>
      </c>
      <c r="EW200" s="85" t="s">
        <v>181</v>
      </c>
      <c r="EX200" s="85" t="s">
        <v>2653</v>
      </c>
      <c r="EY200" s="85" t="s">
        <v>181</v>
      </c>
      <c r="EZ200" s="85" t="s">
        <v>2653</v>
      </c>
      <c r="FA200" s="85" t="s">
        <v>179</v>
      </c>
      <c r="FB200" s="85"/>
      <c r="FC200" s="85" t="s">
        <v>179</v>
      </c>
      <c r="FD200" s="85" t="s">
        <v>182</v>
      </c>
      <c r="FE200" t="b">
        <v>0</v>
      </c>
    </row>
    <row r="201" spans="1:161" x14ac:dyDescent="0.25">
      <c r="A201">
        <v>2084</v>
      </c>
      <c r="B201" t="s">
        <v>6077</v>
      </c>
      <c r="C201" s="90" t="s">
        <v>2654</v>
      </c>
      <c r="D201" s="91" t="s">
        <v>206</v>
      </c>
      <c r="E201">
        <v>0</v>
      </c>
      <c r="F201">
        <v>95</v>
      </c>
      <c r="G201" s="85" t="s">
        <v>187</v>
      </c>
      <c r="H201">
        <v>1</v>
      </c>
      <c r="I201" s="85" t="s">
        <v>213</v>
      </c>
      <c r="J201" s="85" t="s">
        <v>267</v>
      </c>
      <c r="K201" s="85" t="s">
        <v>270</v>
      </c>
      <c r="L201" s="85" t="s">
        <v>2654</v>
      </c>
      <c r="M201" s="85" t="s">
        <v>2655</v>
      </c>
      <c r="N201" s="85" t="s">
        <v>267</v>
      </c>
      <c r="O201" s="85" t="s">
        <v>271</v>
      </c>
      <c r="P201" s="85" t="s">
        <v>213</v>
      </c>
      <c r="Q201" s="85" t="s">
        <v>206</v>
      </c>
      <c r="R201" s="85"/>
      <c r="S201" s="85"/>
      <c r="T201" s="85" t="s">
        <v>268</v>
      </c>
      <c r="U201" s="97">
        <v>4</v>
      </c>
      <c r="V201" s="85" t="s">
        <v>179</v>
      </c>
      <c r="W201" s="85" t="s">
        <v>191</v>
      </c>
      <c r="X201" s="85" t="s">
        <v>2656</v>
      </c>
      <c r="Y201">
        <v>2</v>
      </c>
      <c r="Z201" s="85" t="s">
        <v>179</v>
      </c>
      <c r="AA201" s="85" t="s">
        <v>1</v>
      </c>
      <c r="AB201" s="85" t="s">
        <v>179</v>
      </c>
      <c r="AC201" s="85" t="s">
        <v>179</v>
      </c>
      <c r="AD201" s="85" t="s">
        <v>179</v>
      </c>
      <c r="AE201" s="85" t="s">
        <v>181</v>
      </c>
      <c r="AF201" s="85" t="s">
        <v>2657</v>
      </c>
      <c r="AG201" s="85" t="s">
        <v>181</v>
      </c>
      <c r="AH201" s="85" t="s">
        <v>2658</v>
      </c>
      <c r="AI201" s="85" t="s">
        <v>181</v>
      </c>
      <c r="AJ201" s="85" t="s">
        <v>2659</v>
      </c>
      <c r="AK201" s="85" t="s">
        <v>181</v>
      </c>
      <c r="AL201" s="85" t="s">
        <v>2660</v>
      </c>
      <c r="AM201" s="85" t="s">
        <v>181</v>
      </c>
      <c r="AN201" s="85" t="s">
        <v>2661</v>
      </c>
      <c r="AO201" s="85" t="s">
        <v>181</v>
      </c>
      <c r="AP201" s="85" t="s">
        <v>2662</v>
      </c>
      <c r="AQ201" s="85" t="s">
        <v>179</v>
      </c>
      <c r="AR201" s="85" t="s">
        <v>2663</v>
      </c>
      <c r="AS201" s="85" t="s">
        <v>179</v>
      </c>
      <c r="AT201" s="85" t="s">
        <v>2664</v>
      </c>
      <c r="AU201" s="85" t="s">
        <v>179</v>
      </c>
      <c r="AV201" s="85" t="s">
        <v>2665</v>
      </c>
      <c r="AW201" s="85" t="s">
        <v>179</v>
      </c>
      <c r="AX201" s="85" t="s">
        <v>2666</v>
      </c>
      <c r="AY201" s="85" t="s">
        <v>179</v>
      </c>
      <c r="AZ201" s="85" t="s">
        <v>2667</v>
      </c>
      <c r="BA201" s="85" t="s">
        <v>179</v>
      </c>
      <c r="BB201" s="85" t="s">
        <v>2668</v>
      </c>
      <c r="BC201" s="85" t="s">
        <v>179</v>
      </c>
      <c r="BD201" s="85" t="s">
        <v>2669</v>
      </c>
      <c r="BE201" s="85" t="s">
        <v>179</v>
      </c>
      <c r="BF201" s="85" t="s">
        <v>2670</v>
      </c>
      <c r="BG201" s="85" t="s">
        <v>265</v>
      </c>
      <c r="BH201" s="85" t="s">
        <v>2671</v>
      </c>
      <c r="BI201" s="85" t="s">
        <v>179</v>
      </c>
      <c r="BJ201" s="85" t="s">
        <v>2672</v>
      </c>
      <c r="BK201" s="85" t="s">
        <v>179</v>
      </c>
      <c r="BL201" s="85" t="s">
        <v>2673</v>
      </c>
      <c r="BM201" s="85" t="s">
        <v>179</v>
      </c>
      <c r="BN201" s="85" t="s">
        <v>2674</v>
      </c>
      <c r="BO201" s="85" t="s">
        <v>179</v>
      </c>
      <c r="BP201" s="85" t="s">
        <v>2675</v>
      </c>
      <c r="BQ201" s="85" t="s">
        <v>179</v>
      </c>
      <c r="BR201" s="85" t="s">
        <v>2676</v>
      </c>
      <c r="BS201" s="85" t="s">
        <v>179</v>
      </c>
      <c r="BT201" s="85" t="s">
        <v>2677</v>
      </c>
      <c r="BU201" s="85" t="s">
        <v>179</v>
      </c>
      <c r="BV201" s="85" t="s">
        <v>2678</v>
      </c>
      <c r="BW201" s="85" t="s">
        <v>179</v>
      </c>
      <c r="BX201" s="85" t="s">
        <v>2679</v>
      </c>
      <c r="BY201" s="85" t="s">
        <v>179</v>
      </c>
      <c r="BZ201" s="85" t="s">
        <v>2680</v>
      </c>
      <c r="CA201" s="85" t="s">
        <v>179</v>
      </c>
      <c r="CB201" s="85" t="s">
        <v>2681</v>
      </c>
      <c r="CC201" s="85" t="s">
        <v>179</v>
      </c>
      <c r="CD201" s="85" t="s">
        <v>2682</v>
      </c>
      <c r="CE201" s="85" t="s">
        <v>179</v>
      </c>
      <c r="CF201" s="85" t="s">
        <v>2683</v>
      </c>
      <c r="CG201" s="85" t="s">
        <v>181</v>
      </c>
      <c r="CH201" s="85" t="s">
        <v>1454</v>
      </c>
      <c r="CI201" s="85" t="s">
        <v>181</v>
      </c>
      <c r="CJ201" s="85" t="s">
        <v>1453</v>
      </c>
      <c r="CK201" s="85" t="s">
        <v>179</v>
      </c>
      <c r="CL201" s="85" t="s">
        <v>2684</v>
      </c>
      <c r="CM201" s="85" t="s">
        <v>179</v>
      </c>
      <c r="CN201" s="85" t="s">
        <v>2685</v>
      </c>
      <c r="CO201" s="85" t="s">
        <v>179</v>
      </c>
      <c r="CP201" s="85" t="s">
        <v>2686</v>
      </c>
      <c r="CQ201" s="85" t="s">
        <v>179</v>
      </c>
      <c r="CR201" s="85" t="s">
        <v>2687</v>
      </c>
      <c r="CS201" s="85" t="s">
        <v>179</v>
      </c>
      <c r="CT201" s="85" t="s">
        <v>2688</v>
      </c>
      <c r="CU201" s="85" t="s">
        <v>179</v>
      </c>
      <c r="CV201" s="85" t="s">
        <v>2689</v>
      </c>
      <c r="CW201" s="85" t="s">
        <v>179</v>
      </c>
      <c r="CX201" s="85" t="s">
        <v>2690</v>
      </c>
      <c r="CY201" s="85" t="s">
        <v>179</v>
      </c>
      <c r="CZ201" s="85" t="s">
        <v>2691</v>
      </c>
      <c r="DA201" s="85" t="s">
        <v>179</v>
      </c>
      <c r="DB201" s="85" t="s">
        <v>2692</v>
      </c>
      <c r="DC201" s="85" t="s">
        <v>179</v>
      </c>
      <c r="DD201" s="85" t="s">
        <v>2674</v>
      </c>
      <c r="DE201" s="85" t="s">
        <v>179</v>
      </c>
      <c r="DF201" s="85" t="s">
        <v>2693</v>
      </c>
      <c r="DG201" s="85" t="s">
        <v>209</v>
      </c>
      <c r="DH201" s="85" t="s">
        <v>2694</v>
      </c>
      <c r="DI201" s="85" t="s">
        <v>179</v>
      </c>
      <c r="DJ201" s="85" t="s">
        <v>2695</v>
      </c>
      <c r="DK201" s="85" t="s">
        <v>179</v>
      </c>
      <c r="DL201" s="85" t="s">
        <v>2696</v>
      </c>
      <c r="DM201" s="85" t="s">
        <v>179</v>
      </c>
      <c r="DN201" s="85" t="s">
        <v>2697</v>
      </c>
      <c r="DO201" s="85" t="s">
        <v>179</v>
      </c>
      <c r="DP201" s="85" t="s">
        <v>2698</v>
      </c>
      <c r="DQ201" s="85" t="s">
        <v>179</v>
      </c>
      <c r="DR201" s="85" t="s">
        <v>2699</v>
      </c>
      <c r="DS201" s="85" t="s">
        <v>179</v>
      </c>
      <c r="DT201" s="85" t="s">
        <v>2700</v>
      </c>
      <c r="DU201" s="85" t="s">
        <v>179</v>
      </c>
      <c r="DV201" s="85" t="s">
        <v>2701</v>
      </c>
      <c r="DW201" s="85" t="s">
        <v>179</v>
      </c>
      <c r="DX201" s="85" t="s">
        <v>2702</v>
      </c>
      <c r="DY201" s="85" t="s">
        <v>179</v>
      </c>
      <c r="DZ201" s="85" t="s">
        <v>2703</v>
      </c>
      <c r="EA201" s="85" t="s">
        <v>179</v>
      </c>
      <c r="EB201" s="85" t="s">
        <v>1856</v>
      </c>
      <c r="EC201" s="85" t="s">
        <v>179</v>
      </c>
      <c r="ED201" s="85" t="s">
        <v>2704</v>
      </c>
      <c r="EE201" s="85" t="s">
        <v>179</v>
      </c>
      <c r="EF201" s="85" t="s">
        <v>2705</v>
      </c>
      <c r="EG201" s="85" t="s">
        <v>179</v>
      </c>
      <c r="EH201" s="85" t="s">
        <v>2706</v>
      </c>
      <c r="EI201" s="85" t="s">
        <v>179</v>
      </c>
      <c r="EJ201" s="85" t="s">
        <v>2707</v>
      </c>
      <c r="EK201" s="85" t="s">
        <v>179</v>
      </c>
      <c r="EL201" s="85" t="s">
        <v>2708</v>
      </c>
      <c r="EM201" s="85" t="s">
        <v>179</v>
      </c>
      <c r="EN201" s="85" t="s">
        <v>2709</v>
      </c>
      <c r="EO201" s="85" t="s">
        <v>181</v>
      </c>
      <c r="EP201" s="85" t="s">
        <v>2710</v>
      </c>
      <c r="EQ201" s="85" t="s">
        <v>179</v>
      </c>
      <c r="ER201" s="85" t="s">
        <v>2711</v>
      </c>
      <c r="ES201" s="85" t="s">
        <v>179</v>
      </c>
      <c r="ET201" s="85" t="s">
        <v>2712</v>
      </c>
      <c r="EU201" s="85" t="s">
        <v>179</v>
      </c>
      <c r="EV201" s="85" t="s">
        <v>2713</v>
      </c>
      <c r="EW201" s="85" t="s">
        <v>179</v>
      </c>
      <c r="EX201" s="85" t="s">
        <v>371</v>
      </c>
      <c r="EY201" s="85" t="s">
        <v>179</v>
      </c>
      <c r="EZ201" s="85" t="s">
        <v>2714</v>
      </c>
      <c r="FA201" s="85" t="s">
        <v>181</v>
      </c>
      <c r="FB201" s="85" t="s">
        <v>2715</v>
      </c>
      <c r="FC201" s="85" t="s">
        <v>179</v>
      </c>
      <c r="FD201" s="85" t="s">
        <v>182</v>
      </c>
      <c r="FE201" t="b">
        <v>0</v>
      </c>
    </row>
    <row r="202" spans="1:161" x14ac:dyDescent="0.25">
      <c r="A202">
        <v>2085</v>
      </c>
      <c r="B202" t="s">
        <v>6185</v>
      </c>
      <c r="C202" s="90" t="s">
        <v>2716</v>
      </c>
      <c r="D202" s="91" t="s">
        <v>206</v>
      </c>
      <c r="E202">
        <v>0</v>
      </c>
      <c r="F202">
        <v>95</v>
      </c>
      <c r="G202" s="85" t="s">
        <v>187</v>
      </c>
      <c r="H202">
        <v>1</v>
      </c>
      <c r="I202" s="85" t="s">
        <v>213</v>
      </c>
      <c r="J202" s="85" t="s">
        <v>2717</v>
      </c>
      <c r="K202" s="85" t="s">
        <v>2718</v>
      </c>
      <c r="L202" s="85" t="s">
        <v>2716</v>
      </c>
      <c r="M202" s="85" t="s">
        <v>2719</v>
      </c>
      <c r="N202" s="85" t="s">
        <v>2717</v>
      </c>
      <c r="O202" s="85" t="s">
        <v>2720</v>
      </c>
      <c r="P202" s="85" t="s">
        <v>213</v>
      </c>
      <c r="Q202" s="85" t="s">
        <v>206</v>
      </c>
      <c r="R202" s="85"/>
      <c r="S202" s="85"/>
      <c r="T202" s="85" t="s">
        <v>218</v>
      </c>
      <c r="U202" s="97">
        <v>4</v>
      </c>
      <c r="V202" s="85" t="s">
        <v>181</v>
      </c>
      <c r="W202" s="85" t="s">
        <v>356</v>
      </c>
      <c r="X202" s="85" t="s">
        <v>2721</v>
      </c>
      <c r="Y202">
        <v>5</v>
      </c>
      <c r="Z202" s="85" t="s">
        <v>181</v>
      </c>
      <c r="AA202" s="85" t="s">
        <v>1</v>
      </c>
      <c r="AB202" s="85" t="s">
        <v>180</v>
      </c>
      <c r="AC202" s="85" t="s">
        <v>181</v>
      </c>
      <c r="AD202" s="85" t="s">
        <v>180</v>
      </c>
      <c r="AE202" s="85" t="s">
        <v>181</v>
      </c>
      <c r="AF202" s="85"/>
      <c r="AG202" s="85" t="s">
        <v>181</v>
      </c>
      <c r="AH202" s="85"/>
      <c r="AI202" s="85" t="s">
        <v>181</v>
      </c>
      <c r="AJ202" s="85"/>
      <c r="AK202" s="85" t="s">
        <v>181</v>
      </c>
      <c r="AL202" s="85"/>
      <c r="AM202" s="85" t="s">
        <v>181</v>
      </c>
      <c r="AN202" s="85"/>
      <c r="AO202" s="85" t="s">
        <v>181</v>
      </c>
      <c r="AP202" s="85"/>
      <c r="AQ202" s="85" t="s">
        <v>179</v>
      </c>
      <c r="AR202" s="85"/>
      <c r="AS202" s="85" t="s">
        <v>179</v>
      </c>
      <c r="AT202" s="85"/>
      <c r="AU202" s="85" t="s">
        <v>179</v>
      </c>
      <c r="AV202" s="85"/>
      <c r="AW202" s="85" t="s">
        <v>179</v>
      </c>
      <c r="AX202" s="85"/>
      <c r="AY202" s="85" t="s">
        <v>179</v>
      </c>
      <c r="AZ202" s="85"/>
      <c r="BA202" s="85" t="s">
        <v>179</v>
      </c>
      <c r="BB202" s="85"/>
      <c r="BC202" s="85" t="s">
        <v>179</v>
      </c>
      <c r="BD202" s="85" t="s">
        <v>2722</v>
      </c>
      <c r="BE202" s="85" t="s">
        <v>179</v>
      </c>
      <c r="BF202" s="85"/>
      <c r="BG202" s="85" t="s">
        <v>179</v>
      </c>
      <c r="BH202" s="85"/>
      <c r="BI202" s="85" t="s">
        <v>179</v>
      </c>
      <c r="BJ202" s="85" t="s">
        <v>2723</v>
      </c>
      <c r="BK202" s="85" t="s">
        <v>179</v>
      </c>
      <c r="BL202" s="85"/>
      <c r="BM202" s="85" t="s">
        <v>179</v>
      </c>
      <c r="BN202" s="85"/>
      <c r="BO202" s="85" t="s">
        <v>179</v>
      </c>
      <c r="BP202" s="85"/>
      <c r="BQ202" s="85" t="s">
        <v>179</v>
      </c>
      <c r="BR202" s="85"/>
      <c r="BS202" s="85" t="s">
        <v>179</v>
      </c>
      <c r="BT202" s="85"/>
      <c r="BU202" s="85" t="s">
        <v>179</v>
      </c>
      <c r="BV202" s="85"/>
      <c r="BW202" s="85" t="s">
        <v>179</v>
      </c>
      <c r="BX202" s="85"/>
      <c r="BY202" s="85" t="s">
        <v>179</v>
      </c>
      <c r="BZ202" s="85"/>
      <c r="CA202" s="85" t="s">
        <v>179</v>
      </c>
      <c r="CB202" s="85"/>
      <c r="CC202" s="85" t="s">
        <v>179</v>
      </c>
      <c r="CD202" s="85"/>
      <c r="CE202" s="85" t="s">
        <v>179</v>
      </c>
      <c r="CF202" s="85" t="s">
        <v>2724</v>
      </c>
      <c r="CG202" s="85" t="s">
        <v>181</v>
      </c>
      <c r="CH202" s="85"/>
      <c r="CI202" s="85" t="s">
        <v>199</v>
      </c>
      <c r="CJ202" s="85"/>
      <c r="CK202" s="85" t="s">
        <v>203</v>
      </c>
      <c r="CL202" s="85" t="s">
        <v>2725</v>
      </c>
      <c r="CM202" s="85" t="s">
        <v>179</v>
      </c>
      <c r="CN202" s="85"/>
      <c r="CO202" s="85" t="s">
        <v>179</v>
      </c>
      <c r="CP202" s="85"/>
      <c r="CQ202" s="85" t="s">
        <v>179</v>
      </c>
      <c r="CR202" s="85"/>
      <c r="CS202" s="85" t="s">
        <v>179</v>
      </c>
      <c r="CT202" s="85"/>
      <c r="CU202" s="85" t="s">
        <v>179</v>
      </c>
      <c r="CV202" s="85"/>
      <c r="CW202" s="85" t="s">
        <v>179</v>
      </c>
      <c r="CX202" s="85"/>
      <c r="CY202" s="85" t="s">
        <v>179</v>
      </c>
      <c r="CZ202" s="85" t="s">
        <v>2726</v>
      </c>
      <c r="DA202" s="85" t="s">
        <v>179</v>
      </c>
      <c r="DB202" s="85"/>
      <c r="DC202" s="85" t="s">
        <v>179</v>
      </c>
      <c r="DD202" s="85"/>
      <c r="DE202" s="85" t="s">
        <v>179</v>
      </c>
      <c r="DF202" s="85"/>
      <c r="DG202" s="85" t="s">
        <v>179</v>
      </c>
      <c r="DH202" s="85"/>
      <c r="DI202" s="85" t="s">
        <v>179</v>
      </c>
      <c r="DJ202" s="85" t="s">
        <v>2727</v>
      </c>
      <c r="DK202" s="85" t="s">
        <v>179</v>
      </c>
      <c r="DL202" s="85"/>
      <c r="DM202" s="85" t="s">
        <v>179</v>
      </c>
      <c r="DN202" s="85"/>
      <c r="DO202" s="85" t="s">
        <v>179</v>
      </c>
      <c r="DP202" s="85"/>
      <c r="DQ202" s="85" t="s">
        <v>179</v>
      </c>
      <c r="DR202" s="85" t="s">
        <v>2728</v>
      </c>
      <c r="DS202" s="85" t="s">
        <v>179</v>
      </c>
      <c r="DT202" s="85"/>
      <c r="DU202" s="85" t="s">
        <v>179</v>
      </c>
      <c r="DV202" s="85"/>
      <c r="DW202" s="85" t="s">
        <v>179</v>
      </c>
      <c r="DX202" s="85"/>
      <c r="DY202" s="85" t="s">
        <v>179</v>
      </c>
      <c r="DZ202" s="85"/>
      <c r="EA202" s="85" t="s">
        <v>179</v>
      </c>
      <c r="EB202" s="85"/>
      <c r="EC202" s="85" t="s">
        <v>179</v>
      </c>
      <c r="ED202" s="85" t="s">
        <v>2729</v>
      </c>
      <c r="EE202" s="85" t="s">
        <v>179</v>
      </c>
      <c r="EF202" s="85"/>
      <c r="EG202" s="85" t="s">
        <v>179</v>
      </c>
      <c r="EH202" s="85"/>
      <c r="EI202" s="85" t="s">
        <v>179</v>
      </c>
      <c r="EJ202" s="85"/>
      <c r="EK202" s="85" t="s">
        <v>179</v>
      </c>
      <c r="EL202" s="85"/>
      <c r="EM202" s="85" t="s">
        <v>179</v>
      </c>
      <c r="EN202" s="85" t="s">
        <v>2730</v>
      </c>
      <c r="EO202" s="85" t="s">
        <v>179</v>
      </c>
      <c r="EP202" s="85"/>
      <c r="EQ202" s="85" t="s">
        <v>179</v>
      </c>
      <c r="ER202" s="85"/>
      <c r="ES202" s="85" t="s">
        <v>179</v>
      </c>
      <c r="ET202" s="85" t="s">
        <v>2731</v>
      </c>
      <c r="EU202" s="85" t="s">
        <v>179</v>
      </c>
      <c r="EV202" s="85"/>
      <c r="EW202" s="85" t="s">
        <v>179</v>
      </c>
      <c r="EX202" s="85"/>
      <c r="EY202" s="85" t="s">
        <v>179</v>
      </c>
      <c r="EZ202" s="85" t="s">
        <v>2732</v>
      </c>
      <c r="FA202" s="85" t="s">
        <v>181</v>
      </c>
      <c r="FB202" s="85"/>
      <c r="FC202" s="85" t="s">
        <v>179</v>
      </c>
      <c r="FD202" s="85" t="s">
        <v>182</v>
      </c>
      <c r="FE202" t="b">
        <v>0</v>
      </c>
    </row>
    <row r="203" spans="1:161" x14ac:dyDescent="0.25">
      <c r="A203">
        <v>2086</v>
      </c>
      <c r="B203" t="s">
        <v>6186</v>
      </c>
      <c r="C203" s="90" t="s">
        <v>2733</v>
      </c>
      <c r="D203" s="91" t="s">
        <v>192</v>
      </c>
      <c r="E203">
        <v>0</v>
      </c>
      <c r="F203">
        <v>95</v>
      </c>
      <c r="G203" s="85" t="s">
        <v>177</v>
      </c>
      <c r="H203">
        <v>1</v>
      </c>
      <c r="I203" s="85" t="s">
        <v>213</v>
      </c>
      <c r="J203" s="85" t="s">
        <v>2734</v>
      </c>
      <c r="K203" s="85" t="s">
        <v>2735</v>
      </c>
      <c r="L203" s="85" t="s">
        <v>2733</v>
      </c>
      <c r="M203" s="85" t="s">
        <v>2736</v>
      </c>
      <c r="N203" s="85" t="s">
        <v>2734</v>
      </c>
      <c r="O203" s="85" t="s">
        <v>2737</v>
      </c>
      <c r="P203" s="85" t="s">
        <v>213</v>
      </c>
      <c r="Q203" s="85" t="s">
        <v>192</v>
      </c>
      <c r="R203" s="85" t="s">
        <v>2738</v>
      </c>
      <c r="S203" s="85"/>
      <c r="T203" s="85" t="s">
        <v>218</v>
      </c>
      <c r="U203" s="97">
        <v>6</v>
      </c>
      <c r="V203" s="85" t="s">
        <v>179</v>
      </c>
      <c r="W203" s="85" t="s">
        <v>1</v>
      </c>
      <c r="X203" s="85" t="s">
        <v>2739</v>
      </c>
      <c r="Y203">
        <v>6</v>
      </c>
      <c r="Z203" s="85" t="s">
        <v>179</v>
      </c>
      <c r="AA203" s="85" t="s">
        <v>1</v>
      </c>
      <c r="AB203" s="85" t="s">
        <v>180</v>
      </c>
      <c r="AC203" s="85" t="s">
        <v>179</v>
      </c>
      <c r="AD203" s="85" t="s">
        <v>179</v>
      </c>
      <c r="AE203" s="85" t="s">
        <v>181</v>
      </c>
      <c r="AF203" s="85"/>
      <c r="AG203" s="85" t="s">
        <v>181</v>
      </c>
      <c r="AH203" s="85"/>
      <c r="AI203" s="85" t="s">
        <v>181</v>
      </c>
      <c r="AJ203" s="85"/>
      <c r="AK203" s="85" t="s">
        <v>181</v>
      </c>
      <c r="AL203" s="85"/>
      <c r="AM203" s="85" t="s">
        <v>181</v>
      </c>
      <c r="AN203" s="85"/>
      <c r="AO203" s="85" t="s">
        <v>181</v>
      </c>
      <c r="AP203" s="85"/>
      <c r="AQ203" s="85" t="s">
        <v>179</v>
      </c>
      <c r="AR203" s="85"/>
      <c r="AS203" s="85" t="s">
        <v>179</v>
      </c>
      <c r="AT203" s="85"/>
      <c r="AU203" s="85" t="s">
        <v>179</v>
      </c>
      <c r="AV203" s="85"/>
      <c r="AW203" s="85" t="s">
        <v>179</v>
      </c>
      <c r="AX203" s="85"/>
      <c r="AY203" s="85" t="s">
        <v>179</v>
      </c>
      <c r="AZ203" s="85"/>
      <c r="BA203" s="85" t="s">
        <v>179</v>
      </c>
      <c r="BB203" s="85"/>
      <c r="BC203" s="85" t="s">
        <v>179</v>
      </c>
      <c r="BD203" s="85" t="s">
        <v>2740</v>
      </c>
      <c r="BE203" s="85" t="s">
        <v>179</v>
      </c>
      <c r="BF203" s="85"/>
      <c r="BG203" s="85" t="s">
        <v>179</v>
      </c>
      <c r="BH203" s="85"/>
      <c r="BI203" s="85" t="s">
        <v>179</v>
      </c>
      <c r="BJ203" s="85" t="s">
        <v>2741</v>
      </c>
      <c r="BK203" s="85" t="s">
        <v>179</v>
      </c>
      <c r="BL203" s="85"/>
      <c r="BM203" s="85" t="s">
        <v>179</v>
      </c>
      <c r="BN203" s="85"/>
      <c r="BO203" s="85" t="s">
        <v>179</v>
      </c>
      <c r="BP203" s="85"/>
      <c r="BQ203" s="85" t="s">
        <v>179</v>
      </c>
      <c r="BR203" s="85"/>
      <c r="BS203" s="85" t="s">
        <v>179</v>
      </c>
      <c r="BT203" s="85"/>
      <c r="BU203" s="85" t="s">
        <v>179</v>
      </c>
      <c r="BV203" s="85"/>
      <c r="BW203" s="85" t="s">
        <v>179</v>
      </c>
      <c r="BX203" s="85"/>
      <c r="BY203" s="85" t="s">
        <v>179</v>
      </c>
      <c r="BZ203" s="85"/>
      <c r="CA203" s="85" t="s">
        <v>179</v>
      </c>
      <c r="CB203" s="85"/>
      <c r="CC203" s="85" t="s">
        <v>179</v>
      </c>
      <c r="CD203" s="85"/>
      <c r="CE203" s="85" t="s">
        <v>181</v>
      </c>
      <c r="CF203" s="85"/>
      <c r="CG203" s="85" t="s">
        <v>181</v>
      </c>
      <c r="CH203" s="85"/>
      <c r="CI203" s="85" t="s">
        <v>181</v>
      </c>
      <c r="CJ203" s="85"/>
      <c r="CK203" s="85" t="s">
        <v>179</v>
      </c>
      <c r="CL203" s="85" t="s">
        <v>2742</v>
      </c>
      <c r="CM203" s="85" t="s">
        <v>179</v>
      </c>
      <c r="CN203" s="85"/>
      <c r="CO203" s="85" t="s">
        <v>179</v>
      </c>
      <c r="CP203" s="85"/>
      <c r="CQ203" s="85" t="s">
        <v>179</v>
      </c>
      <c r="CR203" s="85"/>
      <c r="CS203" s="85" t="s">
        <v>179</v>
      </c>
      <c r="CT203" s="85"/>
      <c r="CU203" s="85" t="s">
        <v>179</v>
      </c>
      <c r="CV203" s="85"/>
      <c r="CW203" s="85" t="s">
        <v>179</v>
      </c>
      <c r="CX203" s="85"/>
      <c r="CY203" s="85" t="s">
        <v>179</v>
      </c>
      <c r="CZ203" s="85" t="s">
        <v>2743</v>
      </c>
      <c r="DA203" s="85" t="s">
        <v>179</v>
      </c>
      <c r="DB203" s="85"/>
      <c r="DC203" s="85" t="s">
        <v>179</v>
      </c>
      <c r="DD203" s="85"/>
      <c r="DE203" s="85" t="s">
        <v>179</v>
      </c>
      <c r="DF203" s="85"/>
      <c r="DG203" s="85" t="s">
        <v>209</v>
      </c>
      <c r="DH203" s="85"/>
      <c r="DI203" s="85" t="s">
        <v>179</v>
      </c>
      <c r="DJ203" s="85" t="s">
        <v>2744</v>
      </c>
      <c r="DK203" s="85" t="s">
        <v>179</v>
      </c>
      <c r="DL203" s="85"/>
      <c r="DM203" s="85" t="s">
        <v>179</v>
      </c>
      <c r="DN203" s="85"/>
      <c r="DO203" s="85" t="s">
        <v>179</v>
      </c>
      <c r="DP203" s="85"/>
      <c r="DQ203" s="85" t="s">
        <v>179</v>
      </c>
      <c r="DR203" s="85" t="s">
        <v>2745</v>
      </c>
      <c r="DS203" s="85" t="s">
        <v>179</v>
      </c>
      <c r="DT203" s="85"/>
      <c r="DU203" s="85" t="s">
        <v>179</v>
      </c>
      <c r="DV203" s="85"/>
      <c r="DW203" s="85" t="s">
        <v>179</v>
      </c>
      <c r="DX203" s="85"/>
      <c r="DY203" s="85" t="s">
        <v>181</v>
      </c>
      <c r="DZ203" s="85"/>
      <c r="EA203" s="85" t="s">
        <v>179</v>
      </c>
      <c r="EB203" s="85"/>
      <c r="EC203" s="85" t="s">
        <v>203</v>
      </c>
      <c r="ED203" s="85" t="s">
        <v>2746</v>
      </c>
      <c r="EE203" s="85" t="s">
        <v>179</v>
      </c>
      <c r="EF203" s="85"/>
      <c r="EG203" s="85" t="s">
        <v>179</v>
      </c>
      <c r="EH203" s="85"/>
      <c r="EI203" s="85" t="s">
        <v>179</v>
      </c>
      <c r="EJ203" s="85"/>
      <c r="EK203" s="85" t="s">
        <v>179</v>
      </c>
      <c r="EL203" s="85"/>
      <c r="EM203" s="85" t="s">
        <v>179</v>
      </c>
      <c r="EN203" s="85" t="s">
        <v>2747</v>
      </c>
      <c r="EO203" s="85" t="s">
        <v>179</v>
      </c>
      <c r="EP203" s="85"/>
      <c r="EQ203" s="85" t="s">
        <v>179</v>
      </c>
      <c r="ER203" s="85"/>
      <c r="ES203" s="85" t="s">
        <v>179</v>
      </c>
      <c r="ET203" s="85" t="s">
        <v>2748</v>
      </c>
      <c r="EU203" s="85" t="s">
        <v>179</v>
      </c>
      <c r="EV203" s="85"/>
      <c r="EW203" s="85" t="s">
        <v>179</v>
      </c>
      <c r="EX203" s="85"/>
      <c r="EY203" s="85" t="s">
        <v>179</v>
      </c>
      <c r="EZ203" s="85" t="s">
        <v>2749</v>
      </c>
      <c r="FA203" s="85" t="s">
        <v>179</v>
      </c>
      <c r="FB203" s="85"/>
      <c r="FC203" s="85" t="s">
        <v>179</v>
      </c>
      <c r="FD203" s="85" t="s">
        <v>182</v>
      </c>
      <c r="FE203" t="b">
        <v>0</v>
      </c>
    </row>
    <row r="204" spans="1:161" x14ac:dyDescent="0.25">
      <c r="A204">
        <v>2087</v>
      </c>
      <c r="B204" t="s">
        <v>6187</v>
      </c>
      <c r="C204" s="90" t="s">
        <v>2750</v>
      </c>
      <c r="D204" s="91" t="s">
        <v>206</v>
      </c>
      <c r="E204">
        <v>0</v>
      </c>
      <c r="F204">
        <v>95</v>
      </c>
      <c r="G204" s="85" t="s">
        <v>187</v>
      </c>
      <c r="H204">
        <v>1</v>
      </c>
      <c r="I204" s="85" t="s">
        <v>213</v>
      </c>
      <c r="J204" s="85" t="s">
        <v>2751</v>
      </c>
      <c r="K204" s="85" t="s">
        <v>2752</v>
      </c>
      <c r="L204" s="85" t="s">
        <v>2750</v>
      </c>
      <c r="M204" s="85" t="s">
        <v>2753</v>
      </c>
      <c r="N204" s="85" t="s">
        <v>2751</v>
      </c>
      <c r="O204" s="85" t="s">
        <v>2754</v>
      </c>
      <c r="P204" s="85" t="s">
        <v>213</v>
      </c>
      <c r="Q204" s="85" t="s">
        <v>206</v>
      </c>
      <c r="R204" s="85"/>
      <c r="S204" s="85"/>
      <c r="T204" s="85" t="s">
        <v>306</v>
      </c>
      <c r="U204" s="97">
        <v>3</v>
      </c>
      <c r="V204" s="85" t="s">
        <v>179</v>
      </c>
      <c r="W204" s="85" t="s">
        <v>191</v>
      </c>
      <c r="X204" s="85" t="s">
        <v>2755</v>
      </c>
      <c r="Y204">
        <v>9</v>
      </c>
      <c r="Z204" s="85" t="s">
        <v>181</v>
      </c>
      <c r="AA204" s="85" t="s">
        <v>186</v>
      </c>
      <c r="AB204" s="85" t="s">
        <v>180</v>
      </c>
      <c r="AC204" s="85" t="s">
        <v>179</v>
      </c>
      <c r="AD204" s="85" t="s">
        <v>181</v>
      </c>
      <c r="AE204" s="85" t="s">
        <v>181</v>
      </c>
      <c r="AF204" s="85"/>
      <c r="AG204" s="85" t="s">
        <v>181</v>
      </c>
      <c r="AH204" s="85"/>
      <c r="AI204" s="85" t="s">
        <v>181</v>
      </c>
      <c r="AJ204" s="85"/>
      <c r="AK204" s="85" t="s">
        <v>181</v>
      </c>
      <c r="AL204" s="85"/>
      <c r="AM204" s="85" t="s">
        <v>181</v>
      </c>
      <c r="AN204" s="85"/>
      <c r="AO204" s="85" t="s">
        <v>181</v>
      </c>
      <c r="AP204" s="85"/>
      <c r="AQ204" s="85" t="s">
        <v>179</v>
      </c>
      <c r="AR204" s="85"/>
      <c r="AS204" s="85" t="s">
        <v>179</v>
      </c>
      <c r="AT204" s="85"/>
      <c r="AU204" s="85" t="s">
        <v>179</v>
      </c>
      <c r="AV204" s="85"/>
      <c r="AW204" s="85" t="s">
        <v>179</v>
      </c>
      <c r="AX204" s="85"/>
      <c r="AY204" s="85" t="s">
        <v>179</v>
      </c>
      <c r="AZ204" s="85"/>
      <c r="BA204" s="85" t="s">
        <v>179</v>
      </c>
      <c r="BB204" s="85"/>
      <c r="BC204" s="85" t="s">
        <v>179</v>
      </c>
      <c r="BD204" s="85" t="s">
        <v>2756</v>
      </c>
      <c r="BE204" s="85" t="s">
        <v>179</v>
      </c>
      <c r="BF204" s="85"/>
      <c r="BG204" s="85" t="s">
        <v>179</v>
      </c>
      <c r="BH204" s="85"/>
      <c r="BI204" s="85" t="s">
        <v>179</v>
      </c>
      <c r="BJ204" s="85" t="s">
        <v>2757</v>
      </c>
      <c r="BK204" s="85" t="s">
        <v>179</v>
      </c>
      <c r="BL204" s="85"/>
      <c r="BM204" s="85" t="s">
        <v>179</v>
      </c>
      <c r="BN204" s="85"/>
      <c r="BO204" s="85" t="s">
        <v>179</v>
      </c>
      <c r="BP204" s="85"/>
      <c r="BQ204" s="85" t="s">
        <v>179</v>
      </c>
      <c r="BR204" s="85"/>
      <c r="BS204" s="85" t="s">
        <v>179</v>
      </c>
      <c r="BT204" s="85"/>
      <c r="BU204" s="85" t="s">
        <v>179</v>
      </c>
      <c r="BV204" s="85"/>
      <c r="BW204" s="85" t="s">
        <v>179</v>
      </c>
      <c r="BX204" s="85"/>
      <c r="BY204" s="85" t="s">
        <v>179</v>
      </c>
      <c r="BZ204" s="85"/>
      <c r="CA204" s="85" t="s">
        <v>179</v>
      </c>
      <c r="CB204" s="85"/>
      <c r="CC204" s="85" t="s">
        <v>179</v>
      </c>
      <c r="CD204" s="85"/>
      <c r="CE204" s="85" t="s">
        <v>181</v>
      </c>
      <c r="CF204" s="85"/>
      <c r="CG204" s="85" t="s">
        <v>181</v>
      </c>
      <c r="CH204" s="85"/>
      <c r="CI204" s="85" t="s">
        <v>181</v>
      </c>
      <c r="CJ204" s="85"/>
      <c r="CK204" s="85" t="s">
        <v>179</v>
      </c>
      <c r="CL204" s="85" t="s">
        <v>2758</v>
      </c>
      <c r="CM204" s="85" t="s">
        <v>179</v>
      </c>
      <c r="CN204" s="85"/>
      <c r="CO204" s="85" t="s">
        <v>179</v>
      </c>
      <c r="CP204" s="85"/>
      <c r="CQ204" s="85" t="s">
        <v>179</v>
      </c>
      <c r="CR204" s="85"/>
      <c r="CS204" s="85" t="s">
        <v>179</v>
      </c>
      <c r="CT204" s="85"/>
      <c r="CU204" s="85" t="s">
        <v>179</v>
      </c>
      <c r="CV204" s="85"/>
      <c r="CW204" s="85" t="s">
        <v>179</v>
      </c>
      <c r="CX204" s="85"/>
      <c r="CY204" s="85" t="s">
        <v>179</v>
      </c>
      <c r="CZ204" s="85" t="s">
        <v>2759</v>
      </c>
      <c r="DA204" s="85" t="s">
        <v>179</v>
      </c>
      <c r="DB204" s="85"/>
      <c r="DC204" s="85" t="s">
        <v>179</v>
      </c>
      <c r="DD204" s="85"/>
      <c r="DE204" s="85" t="s">
        <v>179</v>
      </c>
      <c r="DF204" s="85"/>
      <c r="DG204" s="85" t="s">
        <v>209</v>
      </c>
      <c r="DH204" s="85"/>
      <c r="DI204" s="85" t="s">
        <v>179</v>
      </c>
      <c r="DJ204" s="85" t="s">
        <v>2760</v>
      </c>
      <c r="DK204" s="85" t="s">
        <v>179</v>
      </c>
      <c r="DL204" s="85"/>
      <c r="DM204" s="85" t="s">
        <v>179</v>
      </c>
      <c r="DN204" s="85"/>
      <c r="DO204" s="85" t="s">
        <v>179</v>
      </c>
      <c r="DP204" s="85"/>
      <c r="DQ204" s="85" t="s">
        <v>179</v>
      </c>
      <c r="DR204" s="85" t="s">
        <v>2761</v>
      </c>
      <c r="DS204" s="85" t="s">
        <v>179</v>
      </c>
      <c r="DT204" s="85"/>
      <c r="DU204" s="85" t="s">
        <v>179</v>
      </c>
      <c r="DV204" s="85"/>
      <c r="DW204" s="85" t="s">
        <v>179</v>
      </c>
      <c r="DX204" s="85"/>
      <c r="DY204" s="85" t="s">
        <v>179</v>
      </c>
      <c r="DZ204" s="85"/>
      <c r="EA204" s="85" t="s">
        <v>179</v>
      </c>
      <c r="EB204" s="85"/>
      <c r="EC204" s="85" t="s">
        <v>179</v>
      </c>
      <c r="ED204" s="85" t="s">
        <v>2762</v>
      </c>
      <c r="EE204" s="85" t="s">
        <v>179</v>
      </c>
      <c r="EF204" s="85"/>
      <c r="EG204" s="85" t="s">
        <v>179</v>
      </c>
      <c r="EH204" s="85"/>
      <c r="EI204" s="85" t="s">
        <v>179</v>
      </c>
      <c r="EJ204" s="85"/>
      <c r="EK204" s="85" t="s">
        <v>179</v>
      </c>
      <c r="EL204" s="85"/>
      <c r="EM204" s="85" t="s">
        <v>179</v>
      </c>
      <c r="EN204" s="85" t="s">
        <v>2763</v>
      </c>
      <c r="EO204" s="85" t="s">
        <v>179</v>
      </c>
      <c r="EP204" s="85"/>
      <c r="EQ204" s="85" t="s">
        <v>179</v>
      </c>
      <c r="ER204" s="85"/>
      <c r="ES204" s="85" t="s">
        <v>179</v>
      </c>
      <c r="ET204" s="85" t="s">
        <v>2764</v>
      </c>
      <c r="EU204" s="85" t="s">
        <v>179</v>
      </c>
      <c r="EV204" s="85"/>
      <c r="EW204" s="85" t="s">
        <v>179</v>
      </c>
      <c r="EX204" s="85"/>
      <c r="EY204" s="85" t="s">
        <v>179</v>
      </c>
      <c r="EZ204" s="85" t="s">
        <v>2765</v>
      </c>
      <c r="FA204" s="85" t="s">
        <v>179</v>
      </c>
      <c r="FB204" s="85"/>
      <c r="FC204" s="85" t="s">
        <v>179</v>
      </c>
      <c r="FD204" s="85" t="s">
        <v>182</v>
      </c>
      <c r="FE204" t="b">
        <v>0</v>
      </c>
    </row>
    <row r="205" spans="1:161" x14ac:dyDescent="0.25">
      <c r="A205">
        <v>2088</v>
      </c>
      <c r="B205" t="s">
        <v>6188</v>
      </c>
      <c r="C205" s="90" t="s">
        <v>2766</v>
      </c>
      <c r="D205" s="91" t="s">
        <v>206</v>
      </c>
      <c r="E205">
        <v>0</v>
      </c>
      <c r="F205">
        <v>96</v>
      </c>
      <c r="G205" s="85" t="s">
        <v>187</v>
      </c>
      <c r="H205">
        <v>1</v>
      </c>
      <c r="I205" s="85" t="s">
        <v>213</v>
      </c>
      <c r="J205" s="85" t="s">
        <v>2767</v>
      </c>
      <c r="K205" s="85" t="s">
        <v>2768</v>
      </c>
      <c r="L205" s="85" t="s">
        <v>2766</v>
      </c>
      <c r="M205" s="85" t="s">
        <v>2769</v>
      </c>
      <c r="N205" s="85" t="s">
        <v>2767</v>
      </c>
      <c r="O205" s="85" t="s">
        <v>2770</v>
      </c>
      <c r="P205" s="85" t="s">
        <v>213</v>
      </c>
      <c r="Q205" s="85" t="s">
        <v>206</v>
      </c>
      <c r="R205" s="85"/>
      <c r="S205" s="85"/>
      <c r="T205" s="85" t="s">
        <v>218</v>
      </c>
      <c r="U205" s="97">
        <v>4</v>
      </c>
      <c r="V205" s="85" t="s">
        <v>179</v>
      </c>
      <c r="W205" s="85" t="s">
        <v>191</v>
      </c>
      <c r="X205" s="85" t="s">
        <v>2771</v>
      </c>
      <c r="Y205">
        <v>2</v>
      </c>
      <c r="Z205" s="85" t="s">
        <v>181</v>
      </c>
      <c r="AA205" s="85" t="s">
        <v>356</v>
      </c>
      <c r="AB205" s="85" t="s">
        <v>179</v>
      </c>
      <c r="AC205" s="85" t="s">
        <v>179</v>
      </c>
      <c r="AD205" s="85" t="s">
        <v>181</v>
      </c>
      <c r="AE205" s="85" t="s">
        <v>181</v>
      </c>
      <c r="AF205" s="85"/>
      <c r="AG205" s="85" t="s">
        <v>181</v>
      </c>
      <c r="AH205" s="85"/>
      <c r="AI205" s="85" t="s">
        <v>181</v>
      </c>
      <c r="AJ205" s="85"/>
      <c r="AK205" s="85" t="s">
        <v>181</v>
      </c>
      <c r="AL205" s="85"/>
      <c r="AM205" s="85" t="s">
        <v>181</v>
      </c>
      <c r="AN205" s="85"/>
      <c r="AO205" s="85" t="s">
        <v>179</v>
      </c>
      <c r="AP205" s="85" t="s">
        <v>2772</v>
      </c>
      <c r="AQ205" s="85" t="s">
        <v>179</v>
      </c>
      <c r="AR205" s="85"/>
      <c r="AS205" s="85" t="s">
        <v>179</v>
      </c>
      <c r="AT205" s="85"/>
      <c r="AU205" s="85" t="s">
        <v>179</v>
      </c>
      <c r="AV205" s="85"/>
      <c r="AW205" s="85" t="s">
        <v>179</v>
      </c>
      <c r="AX205" s="85"/>
      <c r="AY205" s="85" t="s">
        <v>181</v>
      </c>
      <c r="AZ205" s="85" t="s">
        <v>2773</v>
      </c>
      <c r="BA205" s="85" t="s">
        <v>179</v>
      </c>
      <c r="BB205" s="85" t="s">
        <v>2774</v>
      </c>
      <c r="BC205" s="85" t="s">
        <v>179</v>
      </c>
      <c r="BD205" s="85" t="s">
        <v>2775</v>
      </c>
      <c r="BE205" s="85" t="s">
        <v>179</v>
      </c>
      <c r="BF205" s="85"/>
      <c r="BG205" s="85" t="s">
        <v>179</v>
      </c>
      <c r="BH205" s="85" t="s">
        <v>2776</v>
      </c>
      <c r="BI205" s="85" t="s">
        <v>181</v>
      </c>
      <c r="BJ205" s="85" t="s">
        <v>2777</v>
      </c>
      <c r="BK205" s="85" t="s">
        <v>179</v>
      </c>
      <c r="BL205" s="85"/>
      <c r="BM205" s="85" t="s">
        <v>179</v>
      </c>
      <c r="BN205" s="85"/>
      <c r="BO205" s="85" t="s">
        <v>179</v>
      </c>
      <c r="BP205" s="85"/>
      <c r="BQ205" s="85" t="s">
        <v>179</v>
      </c>
      <c r="BR205" s="85"/>
      <c r="BS205" s="85" t="s">
        <v>179</v>
      </c>
      <c r="BT205" s="85"/>
      <c r="BU205" s="85" t="s">
        <v>179</v>
      </c>
      <c r="BV205" s="85"/>
      <c r="BW205" s="85" t="s">
        <v>179</v>
      </c>
      <c r="BX205" s="85" t="s">
        <v>2778</v>
      </c>
      <c r="BY205" s="85" t="s">
        <v>179</v>
      </c>
      <c r="BZ205" s="85"/>
      <c r="CA205" s="85" t="s">
        <v>179</v>
      </c>
      <c r="CB205" s="85"/>
      <c r="CC205" s="85" t="s">
        <v>179</v>
      </c>
      <c r="CD205" s="85"/>
      <c r="CE205" s="85" t="s">
        <v>181</v>
      </c>
      <c r="CF205" s="85"/>
      <c r="CG205" s="85" t="s">
        <v>181</v>
      </c>
      <c r="CH205" s="85"/>
      <c r="CI205" s="85" t="s">
        <v>181</v>
      </c>
      <c r="CJ205" s="85"/>
      <c r="CK205" s="85" t="s">
        <v>179</v>
      </c>
      <c r="CL205" s="85" t="s">
        <v>2779</v>
      </c>
      <c r="CM205" s="85" t="s">
        <v>179</v>
      </c>
      <c r="CN205" s="85"/>
      <c r="CO205" s="85" t="s">
        <v>181</v>
      </c>
      <c r="CP205" s="85" t="s">
        <v>2780</v>
      </c>
      <c r="CQ205" s="85" t="s">
        <v>181</v>
      </c>
      <c r="CR205" s="85" t="s">
        <v>2781</v>
      </c>
      <c r="CS205" s="85" t="s">
        <v>179</v>
      </c>
      <c r="CT205" s="85"/>
      <c r="CU205" s="85" t="s">
        <v>179</v>
      </c>
      <c r="CV205" s="85"/>
      <c r="CW205" s="85" t="s">
        <v>179</v>
      </c>
      <c r="CX205" s="85"/>
      <c r="CY205" s="85" t="s">
        <v>179</v>
      </c>
      <c r="CZ205" s="85" t="s">
        <v>2782</v>
      </c>
      <c r="DA205" s="85" t="s">
        <v>181</v>
      </c>
      <c r="DB205" s="85" t="s">
        <v>2783</v>
      </c>
      <c r="DC205" s="85" t="s">
        <v>179</v>
      </c>
      <c r="DD205" s="85"/>
      <c r="DE205" s="85" t="s">
        <v>179</v>
      </c>
      <c r="DF205" s="85"/>
      <c r="DG205" s="85" t="s">
        <v>179</v>
      </c>
      <c r="DH205" s="85"/>
      <c r="DI205" s="85" t="s">
        <v>203</v>
      </c>
      <c r="DJ205" s="85" t="s">
        <v>2784</v>
      </c>
      <c r="DK205" s="85" t="s">
        <v>179</v>
      </c>
      <c r="DL205" s="85"/>
      <c r="DM205" s="85" t="s">
        <v>179</v>
      </c>
      <c r="DN205" s="85"/>
      <c r="DO205" s="85" t="s">
        <v>179</v>
      </c>
      <c r="DP205" s="85"/>
      <c r="DQ205" s="85" t="s">
        <v>179</v>
      </c>
      <c r="DR205" s="85" t="s">
        <v>2785</v>
      </c>
      <c r="DS205" s="85" t="s">
        <v>179</v>
      </c>
      <c r="DT205" s="85"/>
      <c r="DU205" s="85" t="s">
        <v>179</v>
      </c>
      <c r="DV205" s="85"/>
      <c r="DW205" s="85" t="s">
        <v>179</v>
      </c>
      <c r="DX205" s="85"/>
      <c r="DY205" s="85" t="s">
        <v>181</v>
      </c>
      <c r="DZ205" s="85"/>
      <c r="EA205" s="85" t="s">
        <v>179</v>
      </c>
      <c r="EB205" s="85"/>
      <c r="EC205" s="85" t="s">
        <v>179</v>
      </c>
      <c r="ED205" s="85" t="s">
        <v>2786</v>
      </c>
      <c r="EE205" s="85" t="s">
        <v>179</v>
      </c>
      <c r="EF205" s="85"/>
      <c r="EG205" s="85" t="s">
        <v>181</v>
      </c>
      <c r="EH205" s="85"/>
      <c r="EI205" s="85" t="s">
        <v>179</v>
      </c>
      <c r="EJ205" s="85"/>
      <c r="EK205" s="85" t="s">
        <v>179</v>
      </c>
      <c r="EL205" s="85"/>
      <c r="EM205" s="85" t="s">
        <v>179</v>
      </c>
      <c r="EN205" s="85" t="s">
        <v>2787</v>
      </c>
      <c r="EO205" s="85" t="s">
        <v>179</v>
      </c>
      <c r="EP205" s="85"/>
      <c r="EQ205" s="85" t="s">
        <v>179</v>
      </c>
      <c r="ER205" s="85"/>
      <c r="ES205" s="85" t="s">
        <v>179</v>
      </c>
      <c r="ET205" s="85" t="s">
        <v>2788</v>
      </c>
      <c r="EU205" s="85" t="s">
        <v>179</v>
      </c>
      <c r="EV205" s="85"/>
      <c r="EW205" s="85" t="s">
        <v>179</v>
      </c>
      <c r="EX205" s="85"/>
      <c r="EY205" s="85" t="s">
        <v>179</v>
      </c>
      <c r="EZ205" s="85" t="s">
        <v>2789</v>
      </c>
      <c r="FA205" s="85" t="s">
        <v>179</v>
      </c>
      <c r="FB205" s="85"/>
      <c r="FC205" s="85" t="s">
        <v>179</v>
      </c>
      <c r="FD205" s="85" t="s">
        <v>182</v>
      </c>
      <c r="FE205" t="b">
        <v>0</v>
      </c>
    </row>
    <row r="206" spans="1:161" x14ac:dyDescent="0.25">
      <c r="A206">
        <v>11251</v>
      </c>
      <c r="B206" t="s">
        <v>6155</v>
      </c>
      <c r="C206" s="90" t="s">
        <v>2790</v>
      </c>
      <c r="D206" s="91" t="s">
        <v>206</v>
      </c>
      <c r="E206">
        <v>0</v>
      </c>
      <c r="F206">
        <v>95</v>
      </c>
      <c r="G206" s="85" t="s">
        <v>187</v>
      </c>
      <c r="H206">
        <v>1</v>
      </c>
      <c r="I206" s="85" t="s">
        <v>213</v>
      </c>
      <c r="J206" s="85" t="s">
        <v>2791</v>
      </c>
      <c r="K206" s="85" t="s">
        <v>2792</v>
      </c>
      <c r="L206" s="85" t="s">
        <v>2790</v>
      </c>
      <c r="M206" s="85" t="s">
        <v>2793</v>
      </c>
      <c r="N206" s="85" t="s">
        <v>2791</v>
      </c>
      <c r="O206" s="85" t="s">
        <v>2018</v>
      </c>
      <c r="P206" s="85" t="s">
        <v>213</v>
      </c>
      <c r="Q206" s="85" t="s">
        <v>206</v>
      </c>
      <c r="R206" s="85"/>
      <c r="S206" s="85"/>
      <c r="T206" s="85" t="s">
        <v>208</v>
      </c>
      <c r="U206" s="97">
        <v>4</v>
      </c>
      <c r="V206" s="85" t="s">
        <v>179</v>
      </c>
      <c r="W206" s="85" t="s">
        <v>191</v>
      </c>
      <c r="X206" s="85" t="s">
        <v>2794</v>
      </c>
      <c r="Y206">
        <v>4</v>
      </c>
      <c r="Z206" s="85" t="s">
        <v>179</v>
      </c>
      <c r="AA206" s="85" t="s">
        <v>1</v>
      </c>
      <c r="AB206" s="85" t="s">
        <v>179</v>
      </c>
      <c r="AC206" s="85" t="s">
        <v>179</v>
      </c>
      <c r="AD206" s="85" t="s">
        <v>179</v>
      </c>
      <c r="AE206" s="85" t="s">
        <v>181</v>
      </c>
      <c r="AF206" s="85"/>
      <c r="AG206" s="85" t="s">
        <v>181</v>
      </c>
      <c r="AH206" s="85"/>
      <c r="AI206" s="85" t="s">
        <v>181</v>
      </c>
      <c r="AJ206" s="85"/>
      <c r="AK206" s="85" t="s">
        <v>181</v>
      </c>
      <c r="AL206" s="85"/>
      <c r="AM206" s="85" t="s">
        <v>181</v>
      </c>
      <c r="AN206" s="85"/>
      <c r="AO206" s="85" t="s">
        <v>181</v>
      </c>
      <c r="AP206" s="85"/>
      <c r="AQ206" s="85" t="s">
        <v>179</v>
      </c>
      <c r="AR206" s="85"/>
      <c r="AS206" s="85" t="s">
        <v>179</v>
      </c>
      <c r="AT206" s="85"/>
      <c r="AU206" s="85" t="s">
        <v>179</v>
      </c>
      <c r="AV206" s="85"/>
      <c r="AW206" s="85" t="s">
        <v>179</v>
      </c>
      <c r="AX206" s="85"/>
      <c r="AY206" s="85" t="s">
        <v>179</v>
      </c>
      <c r="AZ206" s="85"/>
      <c r="BA206" s="85" t="s">
        <v>179</v>
      </c>
      <c r="BB206" s="85"/>
      <c r="BC206" s="85" t="s">
        <v>179</v>
      </c>
      <c r="BD206" s="85" t="s">
        <v>2795</v>
      </c>
      <c r="BE206" s="85" t="s">
        <v>179</v>
      </c>
      <c r="BF206" s="85"/>
      <c r="BG206" s="85" t="s">
        <v>179</v>
      </c>
      <c r="BH206" s="85"/>
      <c r="BI206" s="85" t="s">
        <v>179</v>
      </c>
      <c r="BJ206" s="85" t="s">
        <v>2796</v>
      </c>
      <c r="BK206" s="85" t="s">
        <v>179</v>
      </c>
      <c r="BL206" s="85"/>
      <c r="BM206" s="85" t="s">
        <v>179</v>
      </c>
      <c r="BN206" s="85"/>
      <c r="BO206" s="85" t="s">
        <v>179</v>
      </c>
      <c r="BP206" s="85"/>
      <c r="BQ206" s="85" t="s">
        <v>179</v>
      </c>
      <c r="BR206" s="85"/>
      <c r="BS206" s="85" t="s">
        <v>179</v>
      </c>
      <c r="BT206" s="85"/>
      <c r="BU206" s="85" t="s">
        <v>179</v>
      </c>
      <c r="BV206" s="85"/>
      <c r="BW206" s="85" t="s">
        <v>179</v>
      </c>
      <c r="BX206" s="85"/>
      <c r="BY206" s="85" t="s">
        <v>179</v>
      </c>
      <c r="BZ206" s="85"/>
      <c r="CA206" s="85" t="s">
        <v>179</v>
      </c>
      <c r="CB206" s="85"/>
      <c r="CC206" s="85" t="s">
        <v>179</v>
      </c>
      <c r="CD206" s="85"/>
      <c r="CE206" s="85" t="s">
        <v>181</v>
      </c>
      <c r="CF206" s="85"/>
      <c r="CG206" s="85" t="s">
        <v>181</v>
      </c>
      <c r="CH206" s="85"/>
      <c r="CI206" s="85" t="s">
        <v>181</v>
      </c>
      <c r="CJ206" s="85"/>
      <c r="CK206" s="85" t="s">
        <v>179</v>
      </c>
      <c r="CL206" s="85" t="s">
        <v>2797</v>
      </c>
      <c r="CM206" s="85" t="s">
        <v>179</v>
      </c>
      <c r="CN206" s="85"/>
      <c r="CO206" s="85" t="s">
        <v>179</v>
      </c>
      <c r="CP206" s="85"/>
      <c r="CQ206" s="85" t="s">
        <v>179</v>
      </c>
      <c r="CR206" s="85"/>
      <c r="CS206" s="85" t="s">
        <v>179</v>
      </c>
      <c r="CT206" s="85"/>
      <c r="CU206" s="85" t="s">
        <v>179</v>
      </c>
      <c r="CV206" s="85"/>
      <c r="CW206" s="85" t="s">
        <v>179</v>
      </c>
      <c r="CX206" s="85"/>
      <c r="CY206" s="85" t="s">
        <v>179</v>
      </c>
      <c r="CZ206" s="85" t="s">
        <v>2798</v>
      </c>
      <c r="DA206" s="85" t="s">
        <v>179</v>
      </c>
      <c r="DB206" s="85"/>
      <c r="DC206" s="85" t="s">
        <v>179</v>
      </c>
      <c r="DD206" s="85"/>
      <c r="DE206" s="85" t="s">
        <v>179</v>
      </c>
      <c r="DF206" s="85"/>
      <c r="DG206" s="85" t="s">
        <v>179</v>
      </c>
      <c r="DH206" s="85"/>
      <c r="DI206" s="85" t="s">
        <v>179</v>
      </c>
      <c r="DJ206" s="85" t="s">
        <v>2798</v>
      </c>
      <c r="DK206" s="85" t="s">
        <v>179</v>
      </c>
      <c r="DL206" s="85"/>
      <c r="DM206" s="85" t="s">
        <v>179</v>
      </c>
      <c r="DN206" s="85"/>
      <c r="DO206" s="85" t="s">
        <v>179</v>
      </c>
      <c r="DP206" s="85"/>
      <c r="DQ206" s="85" t="s">
        <v>179</v>
      </c>
      <c r="DR206" s="85" t="s">
        <v>2799</v>
      </c>
      <c r="DS206" s="85" t="s">
        <v>179</v>
      </c>
      <c r="DT206" s="85" t="s">
        <v>2800</v>
      </c>
      <c r="DU206" s="85" t="s">
        <v>179</v>
      </c>
      <c r="DV206" s="85"/>
      <c r="DW206" s="85" t="s">
        <v>179</v>
      </c>
      <c r="DX206" s="85"/>
      <c r="DY206" s="85" t="s">
        <v>179</v>
      </c>
      <c r="DZ206" s="85"/>
      <c r="EA206" s="85" t="s">
        <v>179</v>
      </c>
      <c r="EB206" s="85"/>
      <c r="EC206" s="85" t="s">
        <v>179</v>
      </c>
      <c r="ED206" s="85" t="s">
        <v>2801</v>
      </c>
      <c r="EE206" s="85" t="s">
        <v>179</v>
      </c>
      <c r="EF206" s="85"/>
      <c r="EG206" s="85" t="s">
        <v>179</v>
      </c>
      <c r="EH206" s="85"/>
      <c r="EI206" s="85" t="s">
        <v>179</v>
      </c>
      <c r="EJ206" s="85"/>
      <c r="EK206" s="85" t="s">
        <v>179</v>
      </c>
      <c r="EL206" s="85"/>
      <c r="EM206" s="85" t="s">
        <v>179</v>
      </c>
      <c r="EN206" s="85" t="s">
        <v>1458</v>
      </c>
      <c r="EO206" s="85" t="s">
        <v>179</v>
      </c>
      <c r="EP206" s="85"/>
      <c r="EQ206" s="85" t="s">
        <v>179</v>
      </c>
      <c r="ER206" s="85"/>
      <c r="ES206" s="85" t="s">
        <v>179</v>
      </c>
      <c r="ET206" s="85" t="s">
        <v>1458</v>
      </c>
      <c r="EU206" s="85" t="s">
        <v>179</v>
      </c>
      <c r="EV206" s="85"/>
      <c r="EW206" s="85" t="s">
        <v>179</v>
      </c>
      <c r="EX206" s="85"/>
      <c r="EY206" s="85" t="s">
        <v>179</v>
      </c>
      <c r="EZ206" s="85" t="s">
        <v>1458</v>
      </c>
      <c r="FA206" s="85" t="s">
        <v>181</v>
      </c>
      <c r="FB206" s="85"/>
      <c r="FC206" s="85" t="s">
        <v>179</v>
      </c>
      <c r="FD206" s="85" t="s">
        <v>182</v>
      </c>
      <c r="FE206" t="b">
        <v>0</v>
      </c>
    </row>
    <row r="207" spans="1:161" x14ac:dyDescent="0.25">
      <c r="A207">
        <v>2090</v>
      </c>
      <c r="B207" t="s">
        <v>6155</v>
      </c>
      <c r="C207" s="90" t="s">
        <v>2802</v>
      </c>
      <c r="D207" s="91" t="s">
        <v>206</v>
      </c>
      <c r="E207">
        <v>0</v>
      </c>
      <c r="F207">
        <v>95</v>
      </c>
      <c r="G207" s="85" t="s">
        <v>187</v>
      </c>
      <c r="H207">
        <v>1</v>
      </c>
      <c r="I207" s="85" t="s">
        <v>213</v>
      </c>
      <c r="J207" s="85" t="s">
        <v>2015</v>
      </c>
      <c r="K207" s="85" t="s">
        <v>2803</v>
      </c>
      <c r="L207" s="85" t="s">
        <v>2802</v>
      </c>
      <c r="M207" s="85" t="s">
        <v>2804</v>
      </c>
      <c r="N207" s="85" t="s">
        <v>2015</v>
      </c>
      <c r="O207" s="85" t="s">
        <v>2805</v>
      </c>
      <c r="P207" s="85" t="s">
        <v>213</v>
      </c>
      <c r="Q207" s="85" t="s">
        <v>206</v>
      </c>
      <c r="R207" s="85"/>
      <c r="S207" s="85"/>
      <c r="T207" s="85" t="s">
        <v>208</v>
      </c>
      <c r="U207" s="97">
        <v>3</v>
      </c>
      <c r="V207" s="85" t="s">
        <v>179</v>
      </c>
      <c r="W207" s="85" t="s">
        <v>191</v>
      </c>
      <c r="X207" s="85" t="s">
        <v>2806</v>
      </c>
      <c r="Y207">
        <v>3</v>
      </c>
      <c r="Z207" s="85" t="s">
        <v>179</v>
      </c>
      <c r="AA207" s="85" t="s">
        <v>1</v>
      </c>
      <c r="AB207" s="85" t="s">
        <v>179</v>
      </c>
      <c r="AC207" s="85" t="s">
        <v>179</v>
      </c>
      <c r="AD207" s="85" t="s">
        <v>179</v>
      </c>
      <c r="AE207" s="85" t="s">
        <v>181</v>
      </c>
      <c r="AF207" s="85"/>
      <c r="AG207" s="85" t="s">
        <v>181</v>
      </c>
      <c r="AH207" s="85"/>
      <c r="AI207" s="85" t="s">
        <v>181</v>
      </c>
      <c r="AJ207" s="85"/>
      <c r="AK207" s="85" t="s">
        <v>181</v>
      </c>
      <c r="AL207" s="85"/>
      <c r="AM207" s="85" t="s">
        <v>181</v>
      </c>
      <c r="AN207" s="85"/>
      <c r="AO207" s="85" t="s">
        <v>181</v>
      </c>
      <c r="AP207" s="85"/>
      <c r="AQ207" s="85" t="s">
        <v>179</v>
      </c>
      <c r="AR207" s="85"/>
      <c r="AS207" s="85" t="s">
        <v>179</v>
      </c>
      <c r="AT207" s="85"/>
      <c r="AU207" s="85" t="s">
        <v>179</v>
      </c>
      <c r="AV207" s="85"/>
      <c r="AW207" s="85" t="s">
        <v>179</v>
      </c>
      <c r="AX207" s="85"/>
      <c r="AY207" s="85" t="s">
        <v>179</v>
      </c>
      <c r="AZ207" s="85"/>
      <c r="BA207" s="85" t="s">
        <v>179</v>
      </c>
      <c r="BB207" s="85"/>
      <c r="BC207" s="85" t="s">
        <v>179</v>
      </c>
      <c r="BD207" s="85" t="s">
        <v>426</v>
      </c>
      <c r="BE207" s="85" t="s">
        <v>179</v>
      </c>
      <c r="BF207" s="85"/>
      <c r="BG207" s="85" t="s">
        <v>179</v>
      </c>
      <c r="BH207" s="85"/>
      <c r="BI207" s="85" t="s">
        <v>179</v>
      </c>
      <c r="BJ207" s="85" t="s">
        <v>2807</v>
      </c>
      <c r="BK207" s="85" t="s">
        <v>179</v>
      </c>
      <c r="BL207" s="85"/>
      <c r="BM207" s="85" t="s">
        <v>179</v>
      </c>
      <c r="BN207" s="85"/>
      <c r="BO207" s="85" t="s">
        <v>179</v>
      </c>
      <c r="BP207" s="85"/>
      <c r="BQ207" s="85" t="s">
        <v>179</v>
      </c>
      <c r="BR207" s="85"/>
      <c r="BS207" s="85" t="s">
        <v>179</v>
      </c>
      <c r="BT207" s="85"/>
      <c r="BU207" s="85" t="s">
        <v>179</v>
      </c>
      <c r="BV207" s="85"/>
      <c r="BW207" s="85" t="s">
        <v>179</v>
      </c>
      <c r="BX207" s="85"/>
      <c r="BY207" s="85" t="s">
        <v>179</v>
      </c>
      <c r="BZ207" s="85"/>
      <c r="CA207" s="85" t="s">
        <v>179</v>
      </c>
      <c r="CB207" s="85"/>
      <c r="CC207" s="85" t="s">
        <v>179</v>
      </c>
      <c r="CD207" s="85"/>
      <c r="CE207" s="85" t="s">
        <v>181</v>
      </c>
      <c r="CF207" s="85"/>
      <c r="CG207" s="85" t="s">
        <v>181</v>
      </c>
      <c r="CH207" s="85"/>
      <c r="CI207" s="85" t="s">
        <v>181</v>
      </c>
      <c r="CJ207" s="85"/>
      <c r="CK207" s="85" t="s">
        <v>179</v>
      </c>
      <c r="CL207" s="85" t="s">
        <v>2808</v>
      </c>
      <c r="CM207" s="85" t="s">
        <v>179</v>
      </c>
      <c r="CN207" s="85"/>
      <c r="CO207" s="85" t="s">
        <v>179</v>
      </c>
      <c r="CP207" s="85"/>
      <c r="CQ207" s="85" t="s">
        <v>179</v>
      </c>
      <c r="CR207" s="85"/>
      <c r="CS207" s="85" t="s">
        <v>179</v>
      </c>
      <c r="CT207" s="85"/>
      <c r="CU207" s="85" t="s">
        <v>179</v>
      </c>
      <c r="CV207" s="85"/>
      <c r="CW207" s="85" t="s">
        <v>179</v>
      </c>
      <c r="CX207" s="85"/>
      <c r="CY207" s="85" t="s">
        <v>179</v>
      </c>
      <c r="CZ207" s="85" t="s">
        <v>2809</v>
      </c>
      <c r="DA207" s="85" t="s">
        <v>179</v>
      </c>
      <c r="DB207" s="85"/>
      <c r="DC207" s="85" t="s">
        <v>179</v>
      </c>
      <c r="DD207" s="85"/>
      <c r="DE207" s="85" t="s">
        <v>179</v>
      </c>
      <c r="DF207" s="85"/>
      <c r="DG207" s="85" t="s">
        <v>209</v>
      </c>
      <c r="DH207" s="85"/>
      <c r="DI207" s="85" t="s">
        <v>179</v>
      </c>
      <c r="DJ207" s="85" t="s">
        <v>2810</v>
      </c>
      <c r="DK207" s="85" t="s">
        <v>179</v>
      </c>
      <c r="DL207" s="85"/>
      <c r="DM207" s="85" t="s">
        <v>179</v>
      </c>
      <c r="DN207" s="85"/>
      <c r="DO207" s="85" t="s">
        <v>179</v>
      </c>
      <c r="DP207" s="85"/>
      <c r="DQ207" s="85" t="s">
        <v>179</v>
      </c>
      <c r="DR207" s="85" t="s">
        <v>2811</v>
      </c>
      <c r="DS207" s="85" t="s">
        <v>179</v>
      </c>
      <c r="DT207" s="85"/>
      <c r="DU207" s="85" t="s">
        <v>179</v>
      </c>
      <c r="DV207" s="85"/>
      <c r="DW207" s="85" t="s">
        <v>179</v>
      </c>
      <c r="DX207" s="85"/>
      <c r="DY207" s="85" t="s">
        <v>179</v>
      </c>
      <c r="DZ207" s="85"/>
      <c r="EA207" s="85" t="s">
        <v>179</v>
      </c>
      <c r="EB207" s="85"/>
      <c r="EC207" s="85" t="s">
        <v>179</v>
      </c>
      <c r="ED207" s="85" t="s">
        <v>2812</v>
      </c>
      <c r="EE207" s="85" t="s">
        <v>179</v>
      </c>
      <c r="EF207" s="85"/>
      <c r="EG207" s="85" t="s">
        <v>179</v>
      </c>
      <c r="EH207" s="85"/>
      <c r="EI207" s="85" t="s">
        <v>179</v>
      </c>
      <c r="EJ207" s="85"/>
      <c r="EK207" s="85" t="s">
        <v>179</v>
      </c>
      <c r="EL207" s="85"/>
      <c r="EM207" s="85" t="s">
        <v>179</v>
      </c>
      <c r="EN207" s="85" t="s">
        <v>2813</v>
      </c>
      <c r="EO207" s="85" t="s">
        <v>179</v>
      </c>
      <c r="EP207" s="85"/>
      <c r="EQ207" s="85" t="s">
        <v>179</v>
      </c>
      <c r="ER207" s="85"/>
      <c r="ES207" s="85" t="s">
        <v>179</v>
      </c>
      <c r="ET207" s="85" t="s">
        <v>2814</v>
      </c>
      <c r="EU207" s="85" t="s">
        <v>179</v>
      </c>
      <c r="EV207" s="85"/>
      <c r="EW207" s="85" t="s">
        <v>179</v>
      </c>
      <c r="EX207" s="85"/>
      <c r="EY207" s="85" t="s">
        <v>179</v>
      </c>
      <c r="EZ207" s="85" t="s">
        <v>2815</v>
      </c>
      <c r="FA207" s="85" t="s">
        <v>181</v>
      </c>
      <c r="FB207" s="85" t="s">
        <v>2816</v>
      </c>
      <c r="FC207" s="85" t="s">
        <v>179</v>
      </c>
      <c r="FD207" s="85" t="s">
        <v>182</v>
      </c>
      <c r="FE207" t="b">
        <v>0</v>
      </c>
    </row>
    <row r="208" spans="1:161" x14ac:dyDescent="0.25">
      <c r="A208">
        <v>2091</v>
      </c>
      <c r="B208" t="s">
        <v>6090</v>
      </c>
      <c r="C208" s="90" t="s">
        <v>2817</v>
      </c>
      <c r="D208" s="91" t="s">
        <v>206</v>
      </c>
      <c r="E208">
        <v>0</v>
      </c>
      <c r="F208">
        <v>95</v>
      </c>
      <c r="G208" s="85" t="s">
        <v>177</v>
      </c>
      <c r="H208">
        <v>1</v>
      </c>
      <c r="I208" s="85" t="s">
        <v>213</v>
      </c>
      <c r="J208" s="85" t="s">
        <v>545</v>
      </c>
      <c r="K208" s="85" t="s">
        <v>2818</v>
      </c>
      <c r="L208" s="85" t="s">
        <v>2817</v>
      </c>
      <c r="M208" s="85" t="s">
        <v>2819</v>
      </c>
      <c r="N208" s="85" t="s">
        <v>545</v>
      </c>
      <c r="O208" s="85" t="s">
        <v>548</v>
      </c>
      <c r="P208" s="85" t="s">
        <v>213</v>
      </c>
      <c r="Q208" s="85" t="s">
        <v>206</v>
      </c>
      <c r="R208" s="85"/>
      <c r="S208" s="85"/>
      <c r="T208" s="85" t="s">
        <v>218</v>
      </c>
      <c r="U208" s="97">
        <v>3</v>
      </c>
      <c r="V208" s="85" t="s">
        <v>179</v>
      </c>
      <c r="W208" s="85" t="s">
        <v>425</v>
      </c>
      <c r="X208" s="85" t="s">
        <v>549</v>
      </c>
      <c r="Y208">
        <v>11</v>
      </c>
      <c r="Z208" s="85" t="s">
        <v>179</v>
      </c>
      <c r="AA208" s="85" t="s">
        <v>191</v>
      </c>
      <c r="AB208" s="85" t="s">
        <v>180</v>
      </c>
      <c r="AC208" s="85" t="s">
        <v>179</v>
      </c>
      <c r="AD208" s="85" t="s">
        <v>179</v>
      </c>
      <c r="AE208" s="85" t="s">
        <v>181</v>
      </c>
      <c r="AF208" s="85"/>
      <c r="AG208" s="85" t="s">
        <v>181</v>
      </c>
      <c r="AH208" s="85"/>
      <c r="AI208" s="85" t="s">
        <v>181</v>
      </c>
      <c r="AJ208" s="85"/>
      <c r="AK208" s="85" t="s">
        <v>181</v>
      </c>
      <c r="AL208" s="85"/>
      <c r="AM208" s="85" t="s">
        <v>181</v>
      </c>
      <c r="AN208" s="85"/>
      <c r="AO208" s="85" t="s">
        <v>181</v>
      </c>
      <c r="AP208" s="85"/>
      <c r="AQ208" s="85" t="s">
        <v>179</v>
      </c>
      <c r="AR208" s="85"/>
      <c r="AS208" s="85" t="s">
        <v>179</v>
      </c>
      <c r="AT208" s="85"/>
      <c r="AU208" s="85" t="s">
        <v>179</v>
      </c>
      <c r="AV208" s="85"/>
      <c r="AW208" s="85" t="s">
        <v>179</v>
      </c>
      <c r="AX208" s="85"/>
      <c r="AY208" s="85" t="s">
        <v>179</v>
      </c>
      <c r="AZ208" s="85"/>
      <c r="BA208" s="85" t="s">
        <v>179</v>
      </c>
      <c r="BB208" s="85"/>
      <c r="BC208" s="85" t="s">
        <v>179</v>
      </c>
      <c r="BD208" s="85" t="s">
        <v>550</v>
      </c>
      <c r="BE208" s="85" t="s">
        <v>179</v>
      </c>
      <c r="BF208" s="85"/>
      <c r="BG208" s="85" t="s">
        <v>179</v>
      </c>
      <c r="BH208" s="85"/>
      <c r="BI208" s="85" t="s">
        <v>179</v>
      </c>
      <c r="BJ208" s="85" t="s">
        <v>551</v>
      </c>
      <c r="BK208" s="85" t="s">
        <v>179</v>
      </c>
      <c r="BL208" s="85"/>
      <c r="BM208" s="85" t="s">
        <v>179</v>
      </c>
      <c r="BN208" s="85"/>
      <c r="BO208" s="85" t="s">
        <v>179</v>
      </c>
      <c r="BP208" s="85"/>
      <c r="BQ208" s="85" t="s">
        <v>179</v>
      </c>
      <c r="BR208" s="85"/>
      <c r="BS208" s="85" t="s">
        <v>179</v>
      </c>
      <c r="BT208" s="85"/>
      <c r="BU208" s="85" t="s">
        <v>179</v>
      </c>
      <c r="BV208" s="85"/>
      <c r="BW208" s="85" t="s">
        <v>179</v>
      </c>
      <c r="BX208" s="85"/>
      <c r="BY208" s="85" t="s">
        <v>179</v>
      </c>
      <c r="BZ208" s="85"/>
      <c r="CA208" s="85" t="s">
        <v>179</v>
      </c>
      <c r="CB208" s="85"/>
      <c r="CC208" s="85" t="s">
        <v>179</v>
      </c>
      <c r="CD208" s="85"/>
      <c r="CE208" s="85" t="s">
        <v>181</v>
      </c>
      <c r="CF208" s="85"/>
      <c r="CG208" s="85" t="s">
        <v>181</v>
      </c>
      <c r="CH208" s="85"/>
      <c r="CI208" s="85" t="s">
        <v>181</v>
      </c>
      <c r="CJ208" s="85"/>
      <c r="CK208" s="85" t="s">
        <v>179</v>
      </c>
      <c r="CL208" s="85" t="s">
        <v>552</v>
      </c>
      <c r="CM208" s="85" t="s">
        <v>179</v>
      </c>
      <c r="CN208" s="85"/>
      <c r="CO208" s="85" t="s">
        <v>179</v>
      </c>
      <c r="CP208" s="85"/>
      <c r="CQ208" s="85" t="s">
        <v>179</v>
      </c>
      <c r="CR208" s="85"/>
      <c r="CS208" s="85" t="s">
        <v>179</v>
      </c>
      <c r="CT208" s="85"/>
      <c r="CU208" s="85" t="s">
        <v>179</v>
      </c>
      <c r="CV208" s="85" t="s">
        <v>553</v>
      </c>
      <c r="CW208" s="85" t="s">
        <v>179</v>
      </c>
      <c r="CX208" s="85"/>
      <c r="CY208" s="85" t="s">
        <v>179</v>
      </c>
      <c r="CZ208" s="85" t="s">
        <v>2820</v>
      </c>
      <c r="DA208" s="85" t="s">
        <v>179</v>
      </c>
      <c r="DB208" s="85"/>
      <c r="DC208" s="85" t="s">
        <v>179</v>
      </c>
      <c r="DD208" s="85"/>
      <c r="DE208" s="85" t="s">
        <v>179</v>
      </c>
      <c r="DF208" s="85"/>
      <c r="DG208" s="85" t="s">
        <v>179</v>
      </c>
      <c r="DH208" s="85"/>
      <c r="DI208" s="85" t="s">
        <v>179</v>
      </c>
      <c r="DJ208" s="85" t="s">
        <v>555</v>
      </c>
      <c r="DK208" s="85" t="s">
        <v>179</v>
      </c>
      <c r="DL208" s="85"/>
      <c r="DM208" s="85" t="s">
        <v>179</v>
      </c>
      <c r="DN208" s="85"/>
      <c r="DO208" s="85" t="s">
        <v>179</v>
      </c>
      <c r="DP208" s="85"/>
      <c r="DQ208" s="85" t="s">
        <v>179</v>
      </c>
      <c r="DR208" s="85" t="s">
        <v>556</v>
      </c>
      <c r="DS208" s="85" t="s">
        <v>179</v>
      </c>
      <c r="DT208" s="85"/>
      <c r="DU208" s="85" t="s">
        <v>179</v>
      </c>
      <c r="DV208" s="85"/>
      <c r="DW208" s="85" t="s">
        <v>179</v>
      </c>
      <c r="DX208" s="85"/>
      <c r="DY208" s="85" t="s">
        <v>179</v>
      </c>
      <c r="DZ208" s="85"/>
      <c r="EA208" s="85" t="s">
        <v>179</v>
      </c>
      <c r="EB208" s="85"/>
      <c r="EC208" s="85" t="s">
        <v>179</v>
      </c>
      <c r="ED208" s="85" t="s">
        <v>557</v>
      </c>
      <c r="EE208" s="85" t="s">
        <v>179</v>
      </c>
      <c r="EF208" s="85"/>
      <c r="EG208" s="85" t="s">
        <v>179</v>
      </c>
      <c r="EH208" s="85"/>
      <c r="EI208" s="85" t="s">
        <v>179</v>
      </c>
      <c r="EJ208" s="85"/>
      <c r="EK208" s="85" t="s">
        <v>179</v>
      </c>
      <c r="EL208" s="85"/>
      <c r="EM208" s="85" t="s">
        <v>179</v>
      </c>
      <c r="EN208" s="85" t="s">
        <v>558</v>
      </c>
      <c r="EO208" s="85" t="s">
        <v>179</v>
      </c>
      <c r="EP208" s="85"/>
      <c r="EQ208" s="85" t="s">
        <v>179</v>
      </c>
      <c r="ER208" s="85"/>
      <c r="ES208" s="85" t="s">
        <v>179</v>
      </c>
      <c r="ET208" s="85" t="s">
        <v>559</v>
      </c>
      <c r="EU208" s="85" t="s">
        <v>179</v>
      </c>
      <c r="EV208" s="85"/>
      <c r="EW208" s="85" t="s">
        <v>179</v>
      </c>
      <c r="EX208" s="85"/>
      <c r="EY208" s="85" t="s">
        <v>179</v>
      </c>
      <c r="EZ208" s="85" t="s">
        <v>560</v>
      </c>
      <c r="FA208" s="85" t="s">
        <v>181</v>
      </c>
      <c r="FB208" s="85"/>
      <c r="FC208" s="85" t="s">
        <v>179</v>
      </c>
      <c r="FD208" s="85" t="s">
        <v>182</v>
      </c>
      <c r="FE208" t="b">
        <v>0</v>
      </c>
    </row>
    <row r="209" spans="1:161" x14ac:dyDescent="0.25">
      <c r="A209">
        <v>2092</v>
      </c>
      <c r="B209" t="s">
        <v>6189</v>
      </c>
      <c r="C209" s="90" t="s">
        <v>2821</v>
      </c>
      <c r="D209" s="91" t="s">
        <v>206</v>
      </c>
      <c r="E209">
        <v>0</v>
      </c>
      <c r="F209">
        <v>95</v>
      </c>
      <c r="G209" s="85" t="s">
        <v>177</v>
      </c>
      <c r="H209">
        <v>1</v>
      </c>
      <c r="I209" s="85" t="s">
        <v>213</v>
      </c>
      <c r="J209" s="85" t="s">
        <v>2822</v>
      </c>
      <c r="K209" s="85" t="s">
        <v>2823</v>
      </c>
      <c r="L209" s="85" t="s">
        <v>2821</v>
      </c>
      <c r="M209" s="85" t="s">
        <v>2824</v>
      </c>
      <c r="N209" s="85" t="s">
        <v>2822</v>
      </c>
      <c r="O209" s="85" t="s">
        <v>2825</v>
      </c>
      <c r="P209" s="85" t="s">
        <v>213</v>
      </c>
      <c r="Q209" s="85" t="s">
        <v>206</v>
      </c>
      <c r="R209" s="85"/>
      <c r="S209" s="85"/>
      <c r="T209" s="85" t="s">
        <v>218</v>
      </c>
      <c r="U209" s="97">
        <v>4</v>
      </c>
      <c r="V209" s="85" t="s">
        <v>179</v>
      </c>
      <c r="W209" s="85" t="s">
        <v>191</v>
      </c>
      <c r="X209" s="85" t="s">
        <v>2826</v>
      </c>
      <c r="Y209">
        <v>4</v>
      </c>
      <c r="Z209" s="85" t="s">
        <v>179</v>
      </c>
      <c r="AA209" s="85" t="s">
        <v>191</v>
      </c>
      <c r="AB209" s="85" t="s">
        <v>180</v>
      </c>
      <c r="AC209" s="85" t="s">
        <v>179</v>
      </c>
      <c r="AD209" s="85" t="s">
        <v>180</v>
      </c>
      <c r="AE209" s="85" t="s">
        <v>181</v>
      </c>
      <c r="AF209" s="85"/>
      <c r="AG209" s="85" t="s">
        <v>181</v>
      </c>
      <c r="AH209" s="85"/>
      <c r="AI209" s="85" t="s">
        <v>181</v>
      </c>
      <c r="AJ209" s="85"/>
      <c r="AK209" s="85" t="s">
        <v>181</v>
      </c>
      <c r="AL209" s="85"/>
      <c r="AM209" s="85" t="s">
        <v>181</v>
      </c>
      <c r="AN209" s="85"/>
      <c r="AO209" s="85" t="s">
        <v>181</v>
      </c>
      <c r="AP209" s="85"/>
      <c r="AQ209" s="85" t="s">
        <v>179</v>
      </c>
      <c r="AR209" s="85"/>
      <c r="AS209" s="85" t="s">
        <v>179</v>
      </c>
      <c r="AT209" s="85"/>
      <c r="AU209" s="85" t="s">
        <v>179</v>
      </c>
      <c r="AV209" s="85"/>
      <c r="AW209" s="85" t="s">
        <v>179</v>
      </c>
      <c r="AX209" s="85"/>
      <c r="AY209" s="85" t="s">
        <v>179</v>
      </c>
      <c r="AZ209" s="85"/>
      <c r="BA209" s="85" t="s">
        <v>179</v>
      </c>
      <c r="BB209" s="85"/>
      <c r="BC209" s="85" t="s">
        <v>179</v>
      </c>
      <c r="BD209" s="85" t="s">
        <v>756</v>
      </c>
      <c r="BE209" s="85" t="s">
        <v>179</v>
      </c>
      <c r="BF209" s="85"/>
      <c r="BG209" s="85" t="s">
        <v>179</v>
      </c>
      <c r="BH209" s="85"/>
      <c r="BI209" s="85" t="s">
        <v>179</v>
      </c>
      <c r="BJ209" s="85" t="s">
        <v>2827</v>
      </c>
      <c r="BK209" s="85" t="s">
        <v>179</v>
      </c>
      <c r="BL209" s="85"/>
      <c r="BM209" s="85" t="s">
        <v>179</v>
      </c>
      <c r="BN209" s="85"/>
      <c r="BO209" s="85" t="s">
        <v>179</v>
      </c>
      <c r="BP209" s="85"/>
      <c r="BQ209" s="85" t="s">
        <v>179</v>
      </c>
      <c r="BR209" s="85"/>
      <c r="BS209" s="85" t="s">
        <v>179</v>
      </c>
      <c r="BT209" s="85"/>
      <c r="BU209" s="85" t="s">
        <v>179</v>
      </c>
      <c r="BV209" s="85"/>
      <c r="BW209" s="85" t="s">
        <v>179</v>
      </c>
      <c r="BX209" s="85"/>
      <c r="BY209" s="85" t="s">
        <v>179</v>
      </c>
      <c r="BZ209" s="85"/>
      <c r="CA209" s="85" t="s">
        <v>179</v>
      </c>
      <c r="CB209" s="85"/>
      <c r="CC209" s="85" t="s">
        <v>179</v>
      </c>
      <c r="CD209" s="85"/>
      <c r="CE209" s="85" t="s">
        <v>181</v>
      </c>
      <c r="CF209" s="85"/>
      <c r="CG209" s="85" t="s">
        <v>181</v>
      </c>
      <c r="CH209" s="85"/>
      <c r="CI209" s="85" t="s">
        <v>181</v>
      </c>
      <c r="CJ209" s="85"/>
      <c r="CK209" s="85" t="s">
        <v>179</v>
      </c>
      <c r="CL209" s="85" t="s">
        <v>2828</v>
      </c>
      <c r="CM209" s="85" t="s">
        <v>179</v>
      </c>
      <c r="CN209" s="85"/>
      <c r="CO209" s="85" t="s">
        <v>179</v>
      </c>
      <c r="CP209" s="85"/>
      <c r="CQ209" s="85" t="s">
        <v>179</v>
      </c>
      <c r="CR209" s="85"/>
      <c r="CS209" s="85" t="s">
        <v>179</v>
      </c>
      <c r="CT209" s="85"/>
      <c r="CU209" s="85" t="s">
        <v>179</v>
      </c>
      <c r="CV209" s="85"/>
      <c r="CW209" s="85" t="s">
        <v>179</v>
      </c>
      <c r="CX209" s="85"/>
      <c r="CY209" s="85" t="s">
        <v>179</v>
      </c>
      <c r="CZ209" s="85" t="s">
        <v>2829</v>
      </c>
      <c r="DA209" s="85" t="s">
        <v>179</v>
      </c>
      <c r="DB209" s="85"/>
      <c r="DC209" s="85" t="s">
        <v>179</v>
      </c>
      <c r="DD209" s="85"/>
      <c r="DE209" s="85" t="s">
        <v>179</v>
      </c>
      <c r="DF209" s="85"/>
      <c r="DG209" s="85" t="s">
        <v>179</v>
      </c>
      <c r="DH209" s="85"/>
      <c r="DI209" s="85" t="s">
        <v>179</v>
      </c>
      <c r="DJ209" s="85" t="s">
        <v>2830</v>
      </c>
      <c r="DK209" s="85" t="s">
        <v>179</v>
      </c>
      <c r="DL209" s="85"/>
      <c r="DM209" s="85" t="s">
        <v>179</v>
      </c>
      <c r="DN209" s="85"/>
      <c r="DO209" s="85" t="s">
        <v>179</v>
      </c>
      <c r="DP209" s="85"/>
      <c r="DQ209" s="85" t="s">
        <v>179</v>
      </c>
      <c r="DR209" s="85" t="s">
        <v>2831</v>
      </c>
      <c r="DS209" s="85" t="s">
        <v>179</v>
      </c>
      <c r="DT209" s="85"/>
      <c r="DU209" s="85" t="s">
        <v>179</v>
      </c>
      <c r="DV209" s="85"/>
      <c r="DW209" s="85" t="s">
        <v>179</v>
      </c>
      <c r="DX209" s="85"/>
      <c r="DY209" s="85" t="s">
        <v>179</v>
      </c>
      <c r="DZ209" s="85"/>
      <c r="EA209" s="85" t="s">
        <v>179</v>
      </c>
      <c r="EB209" s="85"/>
      <c r="EC209" s="85" t="s">
        <v>179</v>
      </c>
      <c r="ED209" s="85" t="s">
        <v>2832</v>
      </c>
      <c r="EE209" s="85" t="s">
        <v>179</v>
      </c>
      <c r="EF209" s="85"/>
      <c r="EG209" s="85" t="s">
        <v>179</v>
      </c>
      <c r="EH209" s="85"/>
      <c r="EI209" s="85" t="s">
        <v>179</v>
      </c>
      <c r="EJ209" s="85"/>
      <c r="EK209" s="85" t="s">
        <v>179</v>
      </c>
      <c r="EL209" s="85"/>
      <c r="EM209" s="85" t="s">
        <v>179</v>
      </c>
      <c r="EN209" s="85" t="s">
        <v>2828</v>
      </c>
      <c r="EO209" s="85" t="s">
        <v>179</v>
      </c>
      <c r="EP209" s="85"/>
      <c r="EQ209" s="85" t="s">
        <v>179</v>
      </c>
      <c r="ER209" s="85"/>
      <c r="ES209" s="85" t="s">
        <v>179</v>
      </c>
      <c r="ET209" s="85" t="s">
        <v>2828</v>
      </c>
      <c r="EU209" s="85" t="s">
        <v>179</v>
      </c>
      <c r="EV209" s="85"/>
      <c r="EW209" s="85" t="s">
        <v>179</v>
      </c>
      <c r="EX209" s="85"/>
      <c r="EY209" s="85" t="s">
        <v>179</v>
      </c>
      <c r="EZ209" s="85" t="s">
        <v>2828</v>
      </c>
      <c r="FA209" s="85" t="s">
        <v>181</v>
      </c>
      <c r="FB209" s="85"/>
      <c r="FC209" s="85" t="s">
        <v>181</v>
      </c>
      <c r="FD209" s="85" t="s">
        <v>182</v>
      </c>
      <c r="FE209" t="b">
        <v>0</v>
      </c>
    </row>
    <row r="210" spans="1:161" x14ac:dyDescent="0.25">
      <c r="A210">
        <v>2093</v>
      </c>
      <c r="B210" t="s">
        <v>6190</v>
      </c>
      <c r="C210" s="90" t="s">
        <v>2833</v>
      </c>
      <c r="D210" s="91" t="s">
        <v>206</v>
      </c>
      <c r="E210">
        <v>0</v>
      </c>
      <c r="F210">
        <v>95</v>
      </c>
      <c r="G210" s="85" t="s">
        <v>187</v>
      </c>
      <c r="H210">
        <v>1</v>
      </c>
      <c r="I210" s="85" t="s">
        <v>213</v>
      </c>
      <c r="J210" s="85" t="s">
        <v>2834</v>
      </c>
      <c r="K210" s="85" t="s">
        <v>2835</v>
      </c>
      <c r="L210" s="85" t="s">
        <v>2833</v>
      </c>
      <c r="M210" s="85" t="s">
        <v>2836</v>
      </c>
      <c r="N210" s="85" t="s">
        <v>2837</v>
      </c>
      <c r="O210" s="85" t="s">
        <v>2838</v>
      </c>
      <c r="P210" s="85" t="s">
        <v>213</v>
      </c>
      <c r="Q210" s="85" t="s">
        <v>206</v>
      </c>
      <c r="R210" s="85" t="s">
        <v>428</v>
      </c>
      <c r="S210" s="85"/>
      <c r="T210" s="85" t="s">
        <v>218</v>
      </c>
      <c r="U210" s="97">
        <v>1</v>
      </c>
      <c r="V210" s="85" t="s">
        <v>179</v>
      </c>
      <c r="W210" s="85" t="s">
        <v>191</v>
      </c>
      <c r="X210" s="85" t="s">
        <v>2839</v>
      </c>
      <c r="Y210">
        <v>1</v>
      </c>
      <c r="Z210" s="85" t="s">
        <v>181</v>
      </c>
      <c r="AA210" s="85" t="s">
        <v>191</v>
      </c>
      <c r="AB210" s="85" t="s">
        <v>181</v>
      </c>
      <c r="AC210" s="85" t="s">
        <v>181</v>
      </c>
      <c r="AD210" s="85" t="s">
        <v>181</v>
      </c>
      <c r="AE210" s="85" t="s">
        <v>181</v>
      </c>
      <c r="AF210" s="85" t="s">
        <v>2840</v>
      </c>
      <c r="AG210" s="85" t="s">
        <v>181</v>
      </c>
      <c r="AH210" s="85" t="s">
        <v>2841</v>
      </c>
      <c r="AI210" s="85" t="s">
        <v>181</v>
      </c>
      <c r="AJ210" s="85" t="s">
        <v>1463</v>
      </c>
      <c r="AK210" s="85" t="s">
        <v>181</v>
      </c>
      <c r="AL210" s="85" t="s">
        <v>2842</v>
      </c>
      <c r="AM210" s="85" t="s">
        <v>181</v>
      </c>
      <c r="AN210" s="85"/>
      <c r="AO210" s="85" t="s">
        <v>181</v>
      </c>
      <c r="AP210" s="85"/>
      <c r="AQ210" s="85" t="s">
        <v>265</v>
      </c>
      <c r="AR210" s="85"/>
      <c r="AS210" s="85" t="s">
        <v>179</v>
      </c>
      <c r="AT210" s="85"/>
      <c r="AU210" s="85" t="s">
        <v>179</v>
      </c>
      <c r="AV210" s="85"/>
      <c r="AW210" s="85" t="s">
        <v>179</v>
      </c>
      <c r="AX210" s="85"/>
      <c r="AY210" s="85" t="s">
        <v>179</v>
      </c>
      <c r="AZ210" s="85"/>
      <c r="BA210" s="85" t="s">
        <v>181</v>
      </c>
      <c r="BB210" s="85" t="s">
        <v>2843</v>
      </c>
      <c r="BC210" s="85" t="s">
        <v>179</v>
      </c>
      <c r="BD210" s="85" t="s">
        <v>2843</v>
      </c>
      <c r="BE210" s="85" t="s">
        <v>179</v>
      </c>
      <c r="BF210" s="85"/>
      <c r="BG210" s="85" t="s">
        <v>179</v>
      </c>
      <c r="BH210" s="85"/>
      <c r="BI210" s="85" t="s">
        <v>179</v>
      </c>
      <c r="BJ210" s="85" t="s">
        <v>2844</v>
      </c>
      <c r="BK210" s="85" t="s">
        <v>179</v>
      </c>
      <c r="BL210" s="85"/>
      <c r="BM210" s="85" t="s">
        <v>179</v>
      </c>
      <c r="BN210" s="85"/>
      <c r="BO210" s="85" t="s">
        <v>179</v>
      </c>
      <c r="BP210" s="85"/>
      <c r="BQ210" s="85" t="s">
        <v>179</v>
      </c>
      <c r="BR210" s="85"/>
      <c r="BS210" s="85" t="s">
        <v>179</v>
      </c>
      <c r="BT210" s="85"/>
      <c r="BU210" s="85" t="s">
        <v>179</v>
      </c>
      <c r="BV210" s="85"/>
      <c r="BW210" s="85" t="s">
        <v>179</v>
      </c>
      <c r="BX210" s="85"/>
      <c r="BY210" s="85" t="s">
        <v>179</v>
      </c>
      <c r="BZ210" s="85"/>
      <c r="CA210" s="85" t="s">
        <v>179</v>
      </c>
      <c r="CB210" s="85"/>
      <c r="CC210" s="85" t="s">
        <v>179</v>
      </c>
      <c r="CD210" s="85"/>
      <c r="CE210" s="85" t="s">
        <v>179</v>
      </c>
      <c r="CF210" s="85"/>
      <c r="CG210" s="85" t="s">
        <v>181</v>
      </c>
      <c r="CH210" s="85"/>
      <c r="CI210" s="85" t="s">
        <v>181</v>
      </c>
      <c r="CJ210" s="85"/>
      <c r="CK210" s="85" t="s">
        <v>179</v>
      </c>
      <c r="CL210" s="85" t="s">
        <v>2845</v>
      </c>
      <c r="CM210" s="85" t="s">
        <v>179</v>
      </c>
      <c r="CN210" s="85"/>
      <c r="CO210" s="85" t="s">
        <v>227</v>
      </c>
      <c r="CP210" s="85"/>
      <c r="CQ210" s="85" t="s">
        <v>179</v>
      </c>
      <c r="CR210" s="85"/>
      <c r="CS210" s="85" t="s">
        <v>179</v>
      </c>
      <c r="CT210" s="85"/>
      <c r="CU210" s="85" t="s">
        <v>179</v>
      </c>
      <c r="CV210" s="85"/>
      <c r="CW210" s="85" t="s">
        <v>179</v>
      </c>
      <c r="CX210" s="85"/>
      <c r="CY210" s="85" t="s">
        <v>179</v>
      </c>
      <c r="CZ210" s="85" t="s">
        <v>2846</v>
      </c>
      <c r="DA210" s="85" t="s">
        <v>179</v>
      </c>
      <c r="DB210" s="85"/>
      <c r="DC210" s="85" t="s">
        <v>181</v>
      </c>
      <c r="DD210" s="85"/>
      <c r="DE210" s="85" t="s">
        <v>227</v>
      </c>
      <c r="DF210" s="85"/>
      <c r="DG210" s="85" t="s">
        <v>179</v>
      </c>
      <c r="DH210" s="85"/>
      <c r="DI210" s="85" t="s">
        <v>179</v>
      </c>
      <c r="DJ210" s="85" t="s">
        <v>2847</v>
      </c>
      <c r="DK210" s="85" t="s">
        <v>179</v>
      </c>
      <c r="DL210" s="85"/>
      <c r="DM210" s="85" t="s">
        <v>179</v>
      </c>
      <c r="DN210" s="85"/>
      <c r="DO210" s="85" t="s">
        <v>179</v>
      </c>
      <c r="DP210" s="85"/>
      <c r="DQ210" s="85" t="s">
        <v>179</v>
      </c>
      <c r="DR210" s="85" t="s">
        <v>2848</v>
      </c>
      <c r="DS210" s="85" t="s">
        <v>181</v>
      </c>
      <c r="DT210" s="85"/>
      <c r="DU210" s="85" t="s">
        <v>179</v>
      </c>
      <c r="DV210" s="85"/>
      <c r="DW210" s="85" t="s">
        <v>179</v>
      </c>
      <c r="DX210" s="85"/>
      <c r="DY210" s="85" t="s">
        <v>181</v>
      </c>
      <c r="DZ210" s="85"/>
      <c r="EA210" s="85" t="s">
        <v>179</v>
      </c>
      <c r="EB210" s="85"/>
      <c r="EC210" s="85" t="s">
        <v>179</v>
      </c>
      <c r="ED210" s="85" t="s">
        <v>2849</v>
      </c>
      <c r="EE210" s="85" t="s">
        <v>199</v>
      </c>
      <c r="EF210" s="85"/>
      <c r="EG210" s="85" t="s">
        <v>199</v>
      </c>
      <c r="EH210" s="85"/>
      <c r="EI210" s="85" t="s">
        <v>179</v>
      </c>
      <c r="EJ210" s="85"/>
      <c r="EK210" s="85" t="s">
        <v>179</v>
      </c>
      <c r="EL210" s="85"/>
      <c r="EM210" s="85" t="s">
        <v>179</v>
      </c>
      <c r="EN210" s="85" t="s">
        <v>2850</v>
      </c>
      <c r="EO210" s="85" t="s">
        <v>181</v>
      </c>
      <c r="EP210" s="85"/>
      <c r="EQ210" s="85" t="s">
        <v>181</v>
      </c>
      <c r="ER210" s="85"/>
      <c r="ES210" s="85" t="s">
        <v>179</v>
      </c>
      <c r="ET210" s="85" t="s">
        <v>2851</v>
      </c>
      <c r="EU210" s="85" t="s">
        <v>179</v>
      </c>
      <c r="EV210" s="85"/>
      <c r="EW210" s="85" t="s">
        <v>179</v>
      </c>
      <c r="EX210" s="85"/>
      <c r="EY210" s="85" t="s">
        <v>179</v>
      </c>
      <c r="EZ210" s="85" t="s">
        <v>2852</v>
      </c>
      <c r="FA210" s="85" t="s">
        <v>181</v>
      </c>
      <c r="FB210" s="85"/>
      <c r="FC210" s="85" t="s">
        <v>181</v>
      </c>
      <c r="FD210" s="85" t="s">
        <v>182</v>
      </c>
      <c r="FE210" t="b">
        <v>0</v>
      </c>
    </row>
    <row r="211" spans="1:161" x14ac:dyDescent="0.25">
      <c r="A211">
        <v>2094</v>
      </c>
      <c r="B211" t="s">
        <v>6178</v>
      </c>
      <c r="C211" s="90" t="s">
        <v>2853</v>
      </c>
      <c r="D211" s="91" t="s">
        <v>206</v>
      </c>
      <c r="E211">
        <v>0</v>
      </c>
      <c r="F211">
        <v>95</v>
      </c>
      <c r="G211" s="85" t="s">
        <v>177</v>
      </c>
      <c r="H211">
        <v>1</v>
      </c>
      <c r="I211" s="85" t="s">
        <v>213</v>
      </c>
      <c r="J211" s="85" t="s">
        <v>2476</v>
      </c>
      <c r="K211" s="85" t="s">
        <v>2854</v>
      </c>
      <c r="L211" s="85" t="s">
        <v>2853</v>
      </c>
      <c r="M211" s="85" t="s">
        <v>2855</v>
      </c>
      <c r="N211" s="85" t="s">
        <v>2476</v>
      </c>
      <c r="O211" s="85" t="s">
        <v>2856</v>
      </c>
      <c r="P211" s="85" t="s">
        <v>213</v>
      </c>
      <c r="Q211" s="85" t="s">
        <v>206</v>
      </c>
      <c r="R211" s="85"/>
      <c r="S211" s="85"/>
      <c r="T211" s="85" t="s">
        <v>218</v>
      </c>
      <c r="U211" s="97">
        <v>3</v>
      </c>
      <c r="V211" s="85" t="s">
        <v>179</v>
      </c>
      <c r="W211" s="85" t="s">
        <v>191</v>
      </c>
      <c r="X211" s="85" t="s">
        <v>2857</v>
      </c>
      <c r="Y211">
        <v>3</v>
      </c>
      <c r="Z211" s="85" t="s">
        <v>179</v>
      </c>
      <c r="AA211" s="85" t="s">
        <v>258</v>
      </c>
      <c r="AB211" s="85" t="s">
        <v>179</v>
      </c>
      <c r="AC211" s="85" t="s">
        <v>179</v>
      </c>
      <c r="AD211" s="85" t="s">
        <v>179</v>
      </c>
      <c r="AE211" s="85" t="s">
        <v>181</v>
      </c>
      <c r="AF211" s="85"/>
      <c r="AG211" s="85" t="s">
        <v>181</v>
      </c>
      <c r="AH211" s="85"/>
      <c r="AI211" s="85" t="s">
        <v>181</v>
      </c>
      <c r="AJ211" s="85"/>
      <c r="AK211" s="85" t="s">
        <v>181</v>
      </c>
      <c r="AL211" s="85"/>
      <c r="AM211" s="85" t="s">
        <v>181</v>
      </c>
      <c r="AN211" s="85"/>
      <c r="AO211" s="85" t="s">
        <v>181</v>
      </c>
      <c r="AP211" s="85"/>
      <c r="AQ211" s="85" t="s">
        <v>179</v>
      </c>
      <c r="AR211" s="85"/>
      <c r="AS211" s="85" t="s">
        <v>179</v>
      </c>
      <c r="AT211" s="85"/>
      <c r="AU211" s="85" t="s">
        <v>179</v>
      </c>
      <c r="AV211" s="85"/>
      <c r="AW211" s="85" t="s">
        <v>179</v>
      </c>
      <c r="AX211" s="85"/>
      <c r="AY211" s="85" t="s">
        <v>179</v>
      </c>
      <c r="AZ211" s="85"/>
      <c r="BA211" s="85" t="s">
        <v>179</v>
      </c>
      <c r="BB211" s="85"/>
      <c r="BC211" s="85" t="s">
        <v>179</v>
      </c>
      <c r="BD211" s="85" t="s">
        <v>2481</v>
      </c>
      <c r="BE211" s="85" t="s">
        <v>179</v>
      </c>
      <c r="BF211" s="85"/>
      <c r="BG211" s="85" t="s">
        <v>179</v>
      </c>
      <c r="BH211" s="85"/>
      <c r="BI211" s="85" t="s">
        <v>179</v>
      </c>
      <c r="BJ211" s="85" t="s">
        <v>2858</v>
      </c>
      <c r="BK211" s="85" t="s">
        <v>179</v>
      </c>
      <c r="BL211" s="85"/>
      <c r="BM211" s="85" t="s">
        <v>179</v>
      </c>
      <c r="BN211" s="85"/>
      <c r="BO211" s="85" t="s">
        <v>179</v>
      </c>
      <c r="BP211" s="85"/>
      <c r="BQ211" s="85" t="s">
        <v>179</v>
      </c>
      <c r="BR211" s="85"/>
      <c r="BS211" s="85" t="s">
        <v>179</v>
      </c>
      <c r="BT211" s="85"/>
      <c r="BU211" s="85" t="s">
        <v>179</v>
      </c>
      <c r="BV211" s="85"/>
      <c r="BW211" s="85" t="s">
        <v>179</v>
      </c>
      <c r="BX211" s="85"/>
      <c r="BY211" s="85" t="s">
        <v>179</v>
      </c>
      <c r="BZ211" s="85"/>
      <c r="CA211" s="85" t="s">
        <v>179</v>
      </c>
      <c r="CB211" s="85"/>
      <c r="CC211" s="85" t="s">
        <v>179</v>
      </c>
      <c r="CD211" s="85"/>
      <c r="CE211" s="85" t="s">
        <v>179</v>
      </c>
      <c r="CF211" s="85"/>
      <c r="CG211" s="85" t="s">
        <v>199</v>
      </c>
      <c r="CH211" s="85"/>
      <c r="CI211" s="85" t="s">
        <v>199</v>
      </c>
      <c r="CJ211" s="85"/>
      <c r="CK211" s="85" t="s">
        <v>179</v>
      </c>
      <c r="CL211" s="85" t="s">
        <v>2484</v>
      </c>
      <c r="CM211" s="85" t="s">
        <v>179</v>
      </c>
      <c r="CN211" s="85"/>
      <c r="CO211" s="85" t="s">
        <v>179</v>
      </c>
      <c r="CP211" s="85"/>
      <c r="CQ211" s="85" t="s">
        <v>179</v>
      </c>
      <c r="CR211" s="85"/>
      <c r="CS211" s="85" t="s">
        <v>179</v>
      </c>
      <c r="CT211" s="85"/>
      <c r="CU211" s="85" t="s">
        <v>179</v>
      </c>
      <c r="CV211" s="85"/>
      <c r="CW211" s="85" t="s">
        <v>179</v>
      </c>
      <c r="CX211" s="85"/>
      <c r="CY211" s="85" t="s">
        <v>179</v>
      </c>
      <c r="CZ211" s="85" t="s">
        <v>2485</v>
      </c>
      <c r="DA211" s="85" t="s">
        <v>179</v>
      </c>
      <c r="DB211" s="85"/>
      <c r="DC211" s="85" t="s">
        <v>179</v>
      </c>
      <c r="DD211" s="85"/>
      <c r="DE211" s="85" t="s">
        <v>179</v>
      </c>
      <c r="DF211" s="85"/>
      <c r="DG211" s="85" t="s">
        <v>179</v>
      </c>
      <c r="DH211" s="85"/>
      <c r="DI211" s="85" t="s">
        <v>179</v>
      </c>
      <c r="DJ211" s="85" t="s">
        <v>2486</v>
      </c>
      <c r="DK211" s="85" t="s">
        <v>179</v>
      </c>
      <c r="DL211" s="85"/>
      <c r="DM211" s="85" t="s">
        <v>179</v>
      </c>
      <c r="DN211" s="85"/>
      <c r="DO211" s="85" t="s">
        <v>179</v>
      </c>
      <c r="DP211" s="85"/>
      <c r="DQ211" s="85" t="s">
        <v>179</v>
      </c>
      <c r="DR211" s="85" t="s">
        <v>2859</v>
      </c>
      <c r="DS211" s="85" t="s">
        <v>179</v>
      </c>
      <c r="DT211" s="85"/>
      <c r="DU211" s="85" t="s">
        <v>179</v>
      </c>
      <c r="DV211" s="85"/>
      <c r="DW211" s="85" t="s">
        <v>179</v>
      </c>
      <c r="DX211" s="85"/>
      <c r="DY211" s="85" t="s">
        <v>199</v>
      </c>
      <c r="DZ211" s="85"/>
      <c r="EA211" s="85" t="s">
        <v>179</v>
      </c>
      <c r="EB211" s="85"/>
      <c r="EC211" s="85" t="s">
        <v>179</v>
      </c>
      <c r="ED211" s="85" t="s">
        <v>2491</v>
      </c>
      <c r="EE211" s="85" t="s">
        <v>179</v>
      </c>
      <c r="EF211" s="85"/>
      <c r="EG211" s="85" t="s">
        <v>179</v>
      </c>
      <c r="EH211" s="85"/>
      <c r="EI211" s="85" t="s">
        <v>179</v>
      </c>
      <c r="EJ211" s="85"/>
      <c r="EK211" s="85" t="s">
        <v>179</v>
      </c>
      <c r="EL211" s="85"/>
      <c r="EM211" s="85" t="s">
        <v>179</v>
      </c>
      <c r="EN211" s="85" t="s">
        <v>2492</v>
      </c>
      <c r="EO211" s="85" t="s">
        <v>179</v>
      </c>
      <c r="EP211" s="85"/>
      <c r="EQ211" s="85" t="s">
        <v>179</v>
      </c>
      <c r="ER211" s="85"/>
      <c r="ES211" s="85" t="s">
        <v>179</v>
      </c>
      <c r="ET211" s="85" t="s">
        <v>2860</v>
      </c>
      <c r="EU211" s="85" t="s">
        <v>179</v>
      </c>
      <c r="EV211" s="85"/>
      <c r="EW211" s="85" t="s">
        <v>179</v>
      </c>
      <c r="EX211" s="85"/>
      <c r="EY211" s="85" t="s">
        <v>179</v>
      </c>
      <c r="EZ211" s="85" t="s">
        <v>2496</v>
      </c>
      <c r="FA211" s="85" t="s">
        <v>181</v>
      </c>
      <c r="FB211" s="85"/>
      <c r="FC211" s="85" t="s">
        <v>179</v>
      </c>
      <c r="FD211" s="85" t="s">
        <v>182</v>
      </c>
      <c r="FE211" t="b">
        <v>0</v>
      </c>
    </row>
    <row r="212" spans="1:161" x14ac:dyDescent="0.25">
      <c r="A212">
        <v>2095</v>
      </c>
      <c r="B212" t="s">
        <v>6077</v>
      </c>
      <c r="C212" s="90" t="s">
        <v>2861</v>
      </c>
      <c r="D212" s="91" t="s">
        <v>200</v>
      </c>
      <c r="E212">
        <v>0</v>
      </c>
      <c r="F212">
        <v>95</v>
      </c>
      <c r="G212" s="85" t="s">
        <v>187</v>
      </c>
      <c r="H212">
        <v>1</v>
      </c>
      <c r="I212" s="85" t="s">
        <v>213</v>
      </c>
      <c r="J212" s="85" t="s">
        <v>266</v>
      </c>
      <c r="K212" s="85" t="s">
        <v>270</v>
      </c>
      <c r="L212" s="85" t="s">
        <v>2861</v>
      </c>
      <c r="M212" s="85" t="s">
        <v>2862</v>
      </c>
      <c r="N212" s="85" t="s">
        <v>267</v>
      </c>
      <c r="O212" s="85" t="s">
        <v>271</v>
      </c>
      <c r="P212" s="85" t="s">
        <v>213</v>
      </c>
      <c r="Q212" s="85" t="s">
        <v>200</v>
      </c>
      <c r="R212" s="85"/>
      <c r="S212" s="85"/>
      <c r="T212" s="85" t="s">
        <v>2863</v>
      </c>
      <c r="U212" s="97">
        <v>3</v>
      </c>
      <c r="V212" s="85" t="s">
        <v>179</v>
      </c>
      <c r="W212" s="85" t="s">
        <v>191</v>
      </c>
      <c r="X212" s="85" t="s">
        <v>2864</v>
      </c>
      <c r="Y212">
        <v>3</v>
      </c>
      <c r="Z212" s="85" t="s">
        <v>181</v>
      </c>
      <c r="AA212" s="85" t="s">
        <v>1</v>
      </c>
      <c r="AB212" s="85" t="s">
        <v>181</v>
      </c>
      <c r="AC212" s="85" t="s">
        <v>179</v>
      </c>
      <c r="AD212" s="85" t="s">
        <v>181</v>
      </c>
      <c r="AE212" s="85" t="s">
        <v>181</v>
      </c>
      <c r="AF212" s="85"/>
      <c r="AG212" s="85" t="s">
        <v>181</v>
      </c>
      <c r="AH212" s="85"/>
      <c r="AI212" s="85" t="s">
        <v>181</v>
      </c>
      <c r="AJ212" s="85"/>
      <c r="AK212" s="85" t="s">
        <v>181</v>
      </c>
      <c r="AL212" s="85"/>
      <c r="AM212" s="85" t="s">
        <v>181</v>
      </c>
      <c r="AN212" s="85"/>
      <c r="AO212" s="85" t="s">
        <v>181</v>
      </c>
      <c r="AP212" s="85"/>
      <c r="AQ212" s="85" t="s">
        <v>179</v>
      </c>
      <c r="AR212" s="85"/>
      <c r="AS212" s="85" t="s">
        <v>179</v>
      </c>
      <c r="AT212" s="85"/>
      <c r="AU212" s="85" t="s">
        <v>179</v>
      </c>
      <c r="AV212" s="85"/>
      <c r="AW212" s="85" t="s">
        <v>179</v>
      </c>
      <c r="AX212" s="85"/>
      <c r="AY212" s="85" t="s">
        <v>179</v>
      </c>
      <c r="AZ212" s="85"/>
      <c r="BA212" s="85" t="s">
        <v>265</v>
      </c>
      <c r="BB212" s="85" t="s">
        <v>2865</v>
      </c>
      <c r="BC212" s="85" t="s">
        <v>179</v>
      </c>
      <c r="BD212" s="85" t="s">
        <v>2866</v>
      </c>
      <c r="BE212" s="85" t="s">
        <v>179</v>
      </c>
      <c r="BF212" s="85"/>
      <c r="BG212" s="85" t="s">
        <v>179</v>
      </c>
      <c r="BH212" s="85"/>
      <c r="BI212" s="85" t="s">
        <v>179</v>
      </c>
      <c r="BJ212" s="85" t="s">
        <v>2867</v>
      </c>
      <c r="BK212" s="85" t="s">
        <v>179</v>
      </c>
      <c r="BL212" s="85"/>
      <c r="BM212" s="85" t="s">
        <v>179</v>
      </c>
      <c r="BN212" s="85"/>
      <c r="BO212" s="85" t="s">
        <v>179</v>
      </c>
      <c r="BP212" s="85"/>
      <c r="BQ212" s="85" t="s">
        <v>179</v>
      </c>
      <c r="BR212" s="85"/>
      <c r="BS212" s="85" t="s">
        <v>179</v>
      </c>
      <c r="BT212" s="85"/>
      <c r="BU212" s="85" t="s">
        <v>179</v>
      </c>
      <c r="BV212" s="85"/>
      <c r="BW212" s="85" t="s">
        <v>179</v>
      </c>
      <c r="BX212" s="85"/>
      <c r="BY212" s="85" t="s">
        <v>179</v>
      </c>
      <c r="BZ212" s="85"/>
      <c r="CA212" s="85" t="s">
        <v>179</v>
      </c>
      <c r="CB212" s="85"/>
      <c r="CC212" s="85" t="s">
        <v>179</v>
      </c>
      <c r="CD212" s="85"/>
      <c r="CE212" s="85" t="s">
        <v>181</v>
      </c>
      <c r="CF212" s="85"/>
      <c r="CG212" s="85" t="s">
        <v>181</v>
      </c>
      <c r="CH212" s="85"/>
      <c r="CI212" s="85" t="s">
        <v>181</v>
      </c>
      <c r="CJ212" s="85"/>
      <c r="CK212" s="85" t="s">
        <v>179</v>
      </c>
      <c r="CL212" s="85" t="s">
        <v>2868</v>
      </c>
      <c r="CM212" s="85" t="s">
        <v>179</v>
      </c>
      <c r="CN212" s="85"/>
      <c r="CO212" s="85" t="s">
        <v>179</v>
      </c>
      <c r="CP212" s="85"/>
      <c r="CQ212" s="85" t="s">
        <v>179</v>
      </c>
      <c r="CR212" s="85"/>
      <c r="CS212" s="85" t="s">
        <v>179</v>
      </c>
      <c r="CT212" s="85"/>
      <c r="CU212" s="85" t="s">
        <v>179</v>
      </c>
      <c r="CV212" s="85"/>
      <c r="CW212" s="85" t="s">
        <v>179</v>
      </c>
      <c r="CX212" s="85"/>
      <c r="CY212" s="85" t="s">
        <v>179</v>
      </c>
      <c r="CZ212" s="85" t="s">
        <v>2869</v>
      </c>
      <c r="DA212" s="85" t="s">
        <v>179</v>
      </c>
      <c r="DB212" s="85"/>
      <c r="DC212" s="85" t="s">
        <v>179</v>
      </c>
      <c r="DD212" s="85"/>
      <c r="DE212" s="85" t="s">
        <v>179</v>
      </c>
      <c r="DF212" s="85"/>
      <c r="DG212" s="85" t="s">
        <v>179</v>
      </c>
      <c r="DH212" s="85"/>
      <c r="DI212" s="85" t="s">
        <v>179</v>
      </c>
      <c r="DJ212" s="85" t="s">
        <v>2870</v>
      </c>
      <c r="DK212" s="85" t="s">
        <v>179</v>
      </c>
      <c r="DL212" s="85"/>
      <c r="DM212" s="85" t="s">
        <v>179</v>
      </c>
      <c r="DN212" s="85"/>
      <c r="DO212" s="85" t="s">
        <v>179</v>
      </c>
      <c r="DP212" s="85"/>
      <c r="DQ212" s="85" t="s">
        <v>179</v>
      </c>
      <c r="DR212" s="85" t="s">
        <v>2871</v>
      </c>
      <c r="DS212" s="85" t="s">
        <v>179</v>
      </c>
      <c r="DT212" s="85"/>
      <c r="DU212" s="85" t="s">
        <v>179</v>
      </c>
      <c r="DV212" s="85"/>
      <c r="DW212" s="85" t="s">
        <v>179</v>
      </c>
      <c r="DX212" s="85"/>
      <c r="DY212" s="85" t="s">
        <v>179</v>
      </c>
      <c r="DZ212" s="85"/>
      <c r="EA212" s="85" t="s">
        <v>179</v>
      </c>
      <c r="EB212" s="85"/>
      <c r="EC212" s="85" t="s">
        <v>179</v>
      </c>
      <c r="ED212" s="85" t="s">
        <v>2872</v>
      </c>
      <c r="EE212" s="85" t="s">
        <v>179</v>
      </c>
      <c r="EF212" s="85"/>
      <c r="EG212" s="85" t="s">
        <v>179</v>
      </c>
      <c r="EH212" s="85"/>
      <c r="EI212" s="85" t="s">
        <v>179</v>
      </c>
      <c r="EJ212" s="85"/>
      <c r="EK212" s="85" t="s">
        <v>179</v>
      </c>
      <c r="EL212" s="85"/>
      <c r="EM212" s="85" t="s">
        <v>179</v>
      </c>
      <c r="EN212" s="85" t="s">
        <v>2873</v>
      </c>
      <c r="EO212" s="85" t="s">
        <v>179</v>
      </c>
      <c r="EP212" s="85"/>
      <c r="EQ212" s="85" t="s">
        <v>179</v>
      </c>
      <c r="ER212" s="85"/>
      <c r="ES212" s="85" t="s">
        <v>179</v>
      </c>
      <c r="ET212" s="85" t="s">
        <v>2874</v>
      </c>
      <c r="EU212" s="85" t="s">
        <v>179</v>
      </c>
      <c r="EV212" s="85"/>
      <c r="EW212" s="85" t="s">
        <v>179</v>
      </c>
      <c r="EX212" s="85"/>
      <c r="EY212" s="85" t="s">
        <v>179</v>
      </c>
      <c r="EZ212" s="85" t="s">
        <v>2875</v>
      </c>
      <c r="FA212" s="85" t="s">
        <v>181</v>
      </c>
      <c r="FB212" s="85"/>
      <c r="FC212" s="85" t="s">
        <v>179</v>
      </c>
      <c r="FD212" s="85" t="s">
        <v>182</v>
      </c>
      <c r="FE212" t="b">
        <v>0</v>
      </c>
    </row>
    <row r="213" spans="1:161" x14ac:dyDescent="0.25">
      <c r="A213">
        <v>2096</v>
      </c>
      <c r="B213" t="s">
        <v>6145</v>
      </c>
      <c r="C213" s="90" t="s">
        <v>2876</v>
      </c>
      <c r="D213" s="91" t="s">
        <v>200</v>
      </c>
      <c r="E213">
        <v>0</v>
      </c>
      <c r="F213">
        <v>94</v>
      </c>
      <c r="G213" s="85" t="s">
        <v>187</v>
      </c>
      <c r="H213">
        <v>1</v>
      </c>
      <c r="I213" s="85" t="s">
        <v>213</v>
      </c>
      <c r="J213" s="85" t="s">
        <v>1730</v>
      </c>
      <c r="K213" s="85" t="s">
        <v>2877</v>
      </c>
      <c r="L213" s="85" t="s">
        <v>2876</v>
      </c>
      <c r="M213" s="85" t="s">
        <v>2878</v>
      </c>
      <c r="N213" s="85" t="s">
        <v>1730</v>
      </c>
      <c r="O213" s="85" t="s">
        <v>1733</v>
      </c>
      <c r="P213" s="85" t="s">
        <v>213</v>
      </c>
      <c r="Q213" s="85" t="s">
        <v>200</v>
      </c>
      <c r="R213" s="85"/>
      <c r="S213" s="85"/>
      <c r="T213" s="85" t="s">
        <v>218</v>
      </c>
      <c r="U213" s="97">
        <v>4</v>
      </c>
      <c r="V213" s="85" t="s">
        <v>179</v>
      </c>
      <c r="W213" s="85" t="s">
        <v>191</v>
      </c>
      <c r="X213" s="85" t="s">
        <v>1836</v>
      </c>
      <c r="Y213">
        <v>4</v>
      </c>
      <c r="Z213" s="85" t="s">
        <v>181</v>
      </c>
      <c r="AA213" s="85"/>
      <c r="AB213" s="85" t="s">
        <v>179</v>
      </c>
      <c r="AC213" s="85" t="s">
        <v>179</v>
      </c>
      <c r="AD213" s="85" t="s">
        <v>179</v>
      </c>
      <c r="AE213" s="85" t="s">
        <v>181</v>
      </c>
      <c r="AF213" s="85"/>
      <c r="AG213" s="85" t="s">
        <v>181</v>
      </c>
      <c r="AH213" s="85"/>
      <c r="AI213" s="85" t="s">
        <v>181</v>
      </c>
      <c r="AJ213" s="85"/>
      <c r="AK213" s="85" t="s">
        <v>181</v>
      </c>
      <c r="AL213" s="85"/>
      <c r="AM213" s="85" t="s">
        <v>181</v>
      </c>
      <c r="AN213" s="85"/>
      <c r="AO213" s="85" t="s">
        <v>181</v>
      </c>
      <c r="AP213" s="85"/>
      <c r="AQ213" s="85" t="s">
        <v>179</v>
      </c>
      <c r="AR213" s="85"/>
      <c r="AS213" s="85" t="s">
        <v>179</v>
      </c>
      <c r="AT213" s="85"/>
      <c r="AU213" s="85" t="s">
        <v>179</v>
      </c>
      <c r="AV213" s="85"/>
      <c r="AW213" s="85" t="s">
        <v>179</v>
      </c>
      <c r="AX213" s="85"/>
      <c r="AY213" s="85" t="s">
        <v>179</v>
      </c>
      <c r="AZ213" s="85"/>
      <c r="BA213" s="85" t="s">
        <v>179</v>
      </c>
      <c r="BB213" s="85"/>
      <c r="BC213" s="85" t="s">
        <v>179</v>
      </c>
      <c r="BD213" s="85" t="s">
        <v>1737</v>
      </c>
      <c r="BE213" s="85" t="s">
        <v>179</v>
      </c>
      <c r="BF213" s="85"/>
      <c r="BG213" s="85" t="s">
        <v>179</v>
      </c>
      <c r="BH213" s="85"/>
      <c r="BI213" s="85" t="s">
        <v>179</v>
      </c>
      <c r="BJ213" s="85" t="s">
        <v>2153</v>
      </c>
      <c r="BK213" s="85" t="s">
        <v>179</v>
      </c>
      <c r="BL213" s="85"/>
      <c r="BM213" s="85" t="s">
        <v>179</v>
      </c>
      <c r="BN213" s="85"/>
      <c r="BO213" s="85" t="s">
        <v>179</v>
      </c>
      <c r="BP213" s="85"/>
      <c r="BQ213" s="85" t="s">
        <v>179</v>
      </c>
      <c r="BR213" s="85"/>
      <c r="BS213" s="85" t="s">
        <v>179</v>
      </c>
      <c r="BT213" s="85"/>
      <c r="BU213" s="85" t="s">
        <v>179</v>
      </c>
      <c r="BV213" s="85"/>
      <c r="BW213" s="85" t="s">
        <v>179</v>
      </c>
      <c r="BX213" s="85"/>
      <c r="BY213" s="85" t="s">
        <v>179</v>
      </c>
      <c r="BZ213" s="85"/>
      <c r="CA213" s="85" t="s">
        <v>179</v>
      </c>
      <c r="CB213" s="85"/>
      <c r="CC213" s="85" t="s">
        <v>179</v>
      </c>
      <c r="CD213" s="85"/>
      <c r="CE213" s="85" t="s">
        <v>181</v>
      </c>
      <c r="CF213" s="85"/>
      <c r="CG213" s="85" t="s">
        <v>181</v>
      </c>
      <c r="CH213" s="85"/>
      <c r="CI213" s="85" t="s">
        <v>181</v>
      </c>
      <c r="CJ213" s="85"/>
      <c r="CK213" s="85" t="s">
        <v>179</v>
      </c>
      <c r="CL213" s="85" t="s">
        <v>2155</v>
      </c>
      <c r="CM213" s="85" t="s">
        <v>179</v>
      </c>
      <c r="CN213" s="85"/>
      <c r="CO213" s="85" t="s">
        <v>179</v>
      </c>
      <c r="CP213" s="85"/>
      <c r="CQ213" s="85" t="s">
        <v>179</v>
      </c>
      <c r="CR213" s="85"/>
      <c r="CS213" s="85" t="s">
        <v>179</v>
      </c>
      <c r="CT213" s="85"/>
      <c r="CU213" s="85" t="s">
        <v>179</v>
      </c>
      <c r="CV213" s="85"/>
      <c r="CW213" s="85" t="s">
        <v>179</v>
      </c>
      <c r="CX213" s="85"/>
      <c r="CY213" s="85" t="s">
        <v>179</v>
      </c>
      <c r="CZ213" s="85" t="s">
        <v>2130</v>
      </c>
      <c r="DA213" s="85" t="s">
        <v>179</v>
      </c>
      <c r="DB213" s="85" t="s">
        <v>2129</v>
      </c>
      <c r="DC213" s="85" t="s">
        <v>179</v>
      </c>
      <c r="DD213" s="85"/>
      <c r="DE213" s="85" t="s">
        <v>179</v>
      </c>
      <c r="DF213" s="85"/>
      <c r="DG213" s="85" t="s">
        <v>179</v>
      </c>
      <c r="DH213" s="85"/>
      <c r="DI213" s="85" t="s">
        <v>179</v>
      </c>
      <c r="DJ213" s="85" t="s">
        <v>2879</v>
      </c>
      <c r="DK213" s="85" t="s">
        <v>179</v>
      </c>
      <c r="DL213" s="85"/>
      <c r="DM213" s="85" t="s">
        <v>179</v>
      </c>
      <c r="DN213" s="85"/>
      <c r="DO213" s="85" t="s">
        <v>179</v>
      </c>
      <c r="DP213" s="85"/>
      <c r="DQ213" s="85" t="s">
        <v>179</v>
      </c>
      <c r="DR213" s="85" t="s">
        <v>2879</v>
      </c>
      <c r="DS213" s="85" t="s">
        <v>179</v>
      </c>
      <c r="DT213" s="85"/>
      <c r="DU213" s="85" t="s">
        <v>179</v>
      </c>
      <c r="DV213" s="85"/>
      <c r="DW213" s="85" t="s">
        <v>179</v>
      </c>
      <c r="DX213" s="85"/>
      <c r="DY213" s="85" t="s">
        <v>199</v>
      </c>
      <c r="DZ213" s="85"/>
      <c r="EA213" s="85" t="s">
        <v>179</v>
      </c>
      <c r="EB213" s="85"/>
      <c r="EC213" s="85" t="s">
        <v>179</v>
      </c>
      <c r="ED213" s="85" t="s">
        <v>2880</v>
      </c>
      <c r="EE213" s="85" t="s">
        <v>199</v>
      </c>
      <c r="EF213" s="85"/>
      <c r="EG213" s="85" t="s">
        <v>199</v>
      </c>
      <c r="EH213" s="85"/>
      <c r="EI213" s="85" t="s">
        <v>199</v>
      </c>
      <c r="EJ213" s="85"/>
      <c r="EK213" s="85" t="s">
        <v>179</v>
      </c>
      <c r="EL213" s="85"/>
      <c r="EM213" s="85" t="s">
        <v>179</v>
      </c>
      <c r="EN213" s="85" t="s">
        <v>2880</v>
      </c>
      <c r="EO213" s="85" t="s">
        <v>179</v>
      </c>
      <c r="EP213" s="85"/>
      <c r="EQ213" s="85" t="s">
        <v>179</v>
      </c>
      <c r="ER213" s="85"/>
      <c r="ES213" s="85" t="s">
        <v>179</v>
      </c>
      <c r="ET213" s="85" t="s">
        <v>2880</v>
      </c>
      <c r="EU213" s="85" t="s">
        <v>179</v>
      </c>
      <c r="EV213" s="85"/>
      <c r="EW213" s="85" t="s">
        <v>179</v>
      </c>
      <c r="EX213" s="85"/>
      <c r="EY213" s="85" t="s">
        <v>179</v>
      </c>
      <c r="EZ213" s="85" t="s">
        <v>2879</v>
      </c>
      <c r="FA213" s="85" t="s">
        <v>179</v>
      </c>
      <c r="FB213" s="85"/>
      <c r="FC213" s="85" t="s">
        <v>179</v>
      </c>
      <c r="FD213" s="85" t="s">
        <v>182</v>
      </c>
      <c r="FE213" t="b">
        <v>0</v>
      </c>
    </row>
    <row r="214" spans="1:161" x14ac:dyDescent="0.25">
      <c r="A214">
        <v>2097</v>
      </c>
      <c r="B214" t="s">
        <v>6145</v>
      </c>
      <c r="C214" s="90" t="s">
        <v>2881</v>
      </c>
      <c r="D214" s="91" t="s">
        <v>200</v>
      </c>
      <c r="E214">
        <v>0</v>
      </c>
      <c r="F214">
        <v>94</v>
      </c>
      <c r="G214" s="85" t="s">
        <v>187</v>
      </c>
      <c r="H214">
        <v>1</v>
      </c>
      <c r="I214" s="85" t="s">
        <v>213</v>
      </c>
      <c r="J214" s="85" t="s">
        <v>1730</v>
      </c>
      <c r="K214" s="85" t="s">
        <v>2882</v>
      </c>
      <c r="L214" s="85" t="s">
        <v>2881</v>
      </c>
      <c r="M214" s="85" t="s">
        <v>2883</v>
      </c>
      <c r="N214" s="85" t="s">
        <v>1730</v>
      </c>
      <c r="O214" s="85" t="s">
        <v>1733</v>
      </c>
      <c r="P214" s="85" t="s">
        <v>213</v>
      </c>
      <c r="Q214" s="85" t="s">
        <v>200</v>
      </c>
      <c r="R214" s="85"/>
      <c r="S214" s="85"/>
      <c r="T214" s="85" t="s">
        <v>218</v>
      </c>
      <c r="U214" s="97">
        <v>4</v>
      </c>
      <c r="V214" s="85" t="s">
        <v>179</v>
      </c>
      <c r="W214" s="85" t="s">
        <v>191</v>
      </c>
      <c r="X214" s="85" t="s">
        <v>1836</v>
      </c>
      <c r="Y214">
        <v>4</v>
      </c>
      <c r="Z214" s="85" t="s">
        <v>181</v>
      </c>
      <c r="AA214" s="85"/>
      <c r="AB214" s="85" t="s">
        <v>179</v>
      </c>
      <c r="AC214" s="85" t="s">
        <v>179</v>
      </c>
      <c r="AD214" s="85" t="s">
        <v>179</v>
      </c>
      <c r="AE214" s="85" t="s">
        <v>181</v>
      </c>
      <c r="AF214" s="85"/>
      <c r="AG214" s="85" t="s">
        <v>181</v>
      </c>
      <c r="AH214" s="85"/>
      <c r="AI214" s="85" t="s">
        <v>181</v>
      </c>
      <c r="AJ214" s="85"/>
      <c r="AK214" s="85" t="s">
        <v>181</v>
      </c>
      <c r="AL214" s="85"/>
      <c r="AM214" s="85" t="s">
        <v>181</v>
      </c>
      <c r="AN214" s="85"/>
      <c r="AO214" s="85" t="s">
        <v>181</v>
      </c>
      <c r="AP214" s="85"/>
      <c r="AQ214" s="85" t="s">
        <v>179</v>
      </c>
      <c r="AR214" s="85"/>
      <c r="AS214" s="85" t="s">
        <v>179</v>
      </c>
      <c r="AT214" s="85"/>
      <c r="AU214" s="85" t="s">
        <v>179</v>
      </c>
      <c r="AV214" s="85"/>
      <c r="AW214" s="85" t="s">
        <v>179</v>
      </c>
      <c r="AX214" s="85"/>
      <c r="AY214" s="85" t="s">
        <v>179</v>
      </c>
      <c r="AZ214" s="85"/>
      <c r="BA214" s="85" t="s">
        <v>179</v>
      </c>
      <c r="BB214" s="85"/>
      <c r="BC214" s="85" t="s">
        <v>179</v>
      </c>
      <c r="BD214" s="85" t="s">
        <v>1737</v>
      </c>
      <c r="BE214" s="85" t="s">
        <v>179</v>
      </c>
      <c r="BF214" s="85"/>
      <c r="BG214" s="85" t="s">
        <v>179</v>
      </c>
      <c r="BH214" s="85"/>
      <c r="BI214" s="85" t="s">
        <v>179</v>
      </c>
      <c r="BJ214" s="85" t="s">
        <v>2153</v>
      </c>
      <c r="BK214" s="85" t="s">
        <v>179</v>
      </c>
      <c r="BL214" s="85"/>
      <c r="BM214" s="85" t="s">
        <v>179</v>
      </c>
      <c r="BN214" s="85"/>
      <c r="BO214" s="85" t="s">
        <v>179</v>
      </c>
      <c r="BP214" s="85"/>
      <c r="BQ214" s="85" t="s">
        <v>179</v>
      </c>
      <c r="BR214" s="85"/>
      <c r="BS214" s="85" t="s">
        <v>179</v>
      </c>
      <c r="BT214" s="85"/>
      <c r="BU214" s="85" t="s">
        <v>179</v>
      </c>
      <c r="BV214" s="85"/>
      <c r="BW214" s="85" t="s">
        <v>179</v>
      </c>
      <c r="BX214" s="85"/>
      <c r="BY214" s="85" t="s">
        <v>179</v>
      </c>
      <c r="BZ214" s="85"/>
      <c r="CA214" s="85" t="s">
        <v>179</v>
      </c>
      <c r="CB214" s="85"/>
      <c r="CC214" s="85" t="s">
        <v>179</v>
      </c>
      <c r="CD214" s="85"/>
      <c r="CE214" s="85" t="s">
        <v>181</v>
      </c>
      <c r="CF214" s="85"/>
      <c r="CG214" s="85" t="s">
        <v>181</v>
      </c>
      <c r="CH214" s="85"/>
      <c r="CI214" s="85" t="s">
        <v>181</v>
      </c>
      <c r="CJ214" s="85"/>
      <c r="CK214" s="85" t="s">
        <v>179</v>
      </c>
      <c r="CL214" s="85" t="s">
        <v>2128</v>
      </c>
      <c r="CM214" s="85" t="s">
        <v>179</v>
      </c>
      <c r="CN214" s="85"/>
      <c r="CO214" s="85" t="s">
        <v>179</v>
      </c>
      <c r="CP214" s="85"/>
      <c r="CQ214" s="85" t="s">
        <v>179</v>
      </c>
      <c r="CR214" s="85"/>
      <c r="CS214" s="85" t="s">
        <v>179</v>
      </c>
      <c r="CT214" s="85"/>
      <c r="CU214" s="85" t="s">
        <v>179</v>
      </c>
      <c r="CV214" s="85"/>
      <c r="CW214" s="85" t="s">
        <v>179</v>
      </c>
      <c r="CX214" s="85"/>
      <c r="CY214" s="85" t="s">
        <v>179</v>
      </c>
      <c r="CZ214" s="85" t="s">
        <v>1737</v>
      </c>
      <c r="DA214" s="85" t="s">
        <v>179</v>
      </c>
      <c r="DB214" s="85"/>
      <c r="DC214" s="85" t="s">
        <v>179</v>
      </c>
      <c r="DD214" s="85"/>
      <c r="DE214" s="85" t="s">
        <v>179</v>
      </c>
      <c r="DF214" s="85"/>
      <c r="DG214" s="85" t="s">
        <v>179</v>
      </c>
      <c r="DH214" s="85"/>
      <c r="DI214" s="85" t="s">
        <v>179</v>
      </c>
      <c r="DJ214" s="85" t="s">
        <v>1737</v>
      </c>
      <c r="DK214" s="85" t="s">
        <v>179</v>
      </c>
      <c r="DL214" s="85"/>
      <c r="DM214" s="85" t="s">
        <v>179</v>
      </c>
      <c r="DN214" s="85"/>
      <c r="DO214" s="85" t="s">
        <v>179</v>
      </c>
      <c r="DP214" s="85"/>
      <c r="DQ214" s="85" t="s">
        <v>179</v>
      </c>
      <c r="DR214" s="85" t="s">
        <v>1737</v>
      </c>
      <c r="DS214" s="85" t="s">
        <v>179</v>
      </c>
      <c r="DT214" s="85"/>
      <c r="DU214" s="85" t="s">
        <v>179</v>
      </c>
      <c r="DV214" s="85"/>
      <c r="DW214" s="85" t="s">
        <v>179</v>
      </c>
      <c r="DX214" s="85"/>
      <c r="DY214" s="85" t="s">
        <v>199</v>
      </c>
      <c r="DZ214" s="85"/>
      <c r="EA214" s="85" t="s">
        <v>179</v>
      </c>
      <c r="EB214" s="85"/>
      <c r="EC214" s="85" t="s">
        <v>179</v>
      </c>
      <c r="ED214" s="85" t="s">
        <v>1737</v>
      </c>
      <c r="EE214" s="85" t="s">
        <v>199</v>
      </c>
      <c r="EF214" s="85"/>
      <c r="EG214" s="85" t="s">
        <v>199</v>
      </c>
      <c r="EH214" s="85"/>
      <c r="EI214" s="85" t="s">
        <v>199</v>
      </c>
      <c r="EJ214" s="85"/>
      <c r="EK214" s="85" t="s">
        <v>179</v>
      </c>
      <c r="EL214" s="85"/>
      <c r="EM214" s="85" t="s">
        <v>179</v>
      </c>
      <c r="EN214" s="85" t="s">
        <v>1737</v>
      </c>
      <c r="EO214" s="85" t="s">
        <v>179</v>
      </c>
      <c r="EP214" s="85"/>
      <c r="EQ214" s="85" t="s">
        <v>179</v>
      </c>
      <c r="ER214" s="85"/>
      <c r="ES214" s="85" t="s">
        <v>179</v>
      </c>
      <c r="ET214" s="85" t="s">
        <v>1737</v>
      </c>
      <c r="EU214" s="85" t="s">
        <v>179</v>
      </c>
      <c r="EV214" s="85"/>
      <c r="EW214" s="85" t="s">
        <v>179</v>
      </c>
      <c r="EX214" s="85"/>
      <c r="EY214" s="85" t="s">
        <v>179</v>
      </c>
      <c r="EZ214" s="85" t="s">
        <v>1737</v>
      </c>
      <c r="FA214" s="85" t="s">
        <v>179</v>
      </c>
      <c r="FB214" s="85"/>
      <c r="FC214" s="85" t="s">
        <v>179</v>
      </c>
      <c r="FD214" s="85" t="s">
        <v>182</v>
      </c>
      <c r="FE214" t="b">
        <v>0</v>
      </c>
    </row>
    <row r="215" spans="1:161" x14ac:dyDescent="0.25">
      <c r="A215">
        <v>11186</v>
      </c>
      <c r="B215" t="s">
        <v>6191</v>
      </c>
      <c r="C215" s="90" t="s">
        <v>2884</v>
      </c>
      <c r="D215" s="91" t="s">
        <v>200</v>
      </c>
      <c r="E215">
        <v>0</v>
      </c>
      <c r="F215">
        <v>95</v>
      </c>
      <c r="G215" s="85" t="s">
        <v>187</v>
      </c>
      <c r="H215">
        <v>1</v>
      </c>
      <c r="I215" s="85" t="s">
        <v>213</v>
      </c>
      <c r="J215" s="85" t="s">
        <v>2885</v>
      </c>
      <c r="K215" s="85" t="s">
        <v>2886</v>
      </c>
      <c r="L215" s="85" t="s">
        <v>2884</v>
      </c>
      <c r="M215" s="85" t="s">
        <v>2887</v>
      </c>
      <c r="N215" s="85" t="s">
        <v>2885</v>
      </c>
      <c r="O215" s="85" t="s">
        <v>2885</v>
      </c>
      <c r="P215" s="85" t="s">
        <v>213</v>
      </c>
      <c r="Q215" s="85" t="s">
        <v>200</v>
      </c>
      <c r="R215" s="85"/>
      <c r="S215" s="85"/>
      <c r="T215" s="85" t="s">
        <v>218</v>
      </c>
      <c r="U215" s="97">
        <v>4</v>
      </c>
      <c r="V215" s="85" t="s">
        <v>179</v>
      </c>
      <c r="W215" s="85" t="s">
        <v>191</v>
      </c>
      <c r="X215" s="85" t="s">
        <v>2888</v>
      </c>
      <c r="Y215">
        <v>1</v>
      </c>
      <c r="Z215" s="85" t="s">
        <v>181</v>
      </c>
      <c r="AA215" s="85" t="s">
        <v>1</v>
      </c>
      <c r="AB215" s="85" t="s">
        <v>181</v>
      </c>
      <c r="AC215" s="85" t="s">
        <v>179</v>
      </c>
      <c r="AD215" s="85" t="s">
        <v>179</v>
      </c>
      <c r="AE215" s="85" t="s">
        <v>181</v>
      </c>
      <c r="AF215" s="85"/>
      <c r="AG215" s="85" t="s">
        <v>181</v>
      </c>
      <c r="AH215" s="85"/>
      <c r="AI215" s="85" t="s">
        <v>181</v>
      </c>
      <c r="AJ215" s="85"/>
      <c r="AK215" s="85" t="s">
        <v>181</v>
      </c>
      <c r="AL215" s="85"/>
      <c r="AM215" s="85" t="s">
        <v>181</v>
      </c>
      <c r="AN215" s="85"/>
      <c r="AO215" s="85" t="s">
        <v>181</v>
      </c>
      <c r="AP215" s="85"/>
      <c r="AQ215" s="85" t="s">
        <v>179</v>
      </c>
      <c r="AR215" s="85"/>
      <c r="AS215" s="85" t="s">
        <v>179</v>
      </c>
      <c r="AT215" s="85"/>
      <c r="AU215" s="85" t="s">
        <v>179</v>
      </c>
      <c r="AV215" s="85"/>
      <c r="AW215" s="85" t="s">
        <v>179</v>
      </c>
      <c r="AX215" s="85"/>
      <c r="AY215" s="85" t="s">
        <v>179</v>
      </c>
      <c r="AZ215" s="85"/>
      <c r="BA215" s="85" t="s">
        <v>179</v>
      </c>
      <c r="BB215" s="85"/>
      <c r="BC215" s="85" t="s">
        <v>179</v>
      </c>
      <c r="BD215" s="85" t="s">
        <v>2889</v>
      </c>
      <c r="BE215" s="85" t="s">
        <v>179</v>
      </c>
      <c r="BF215" s="85"/>
      <c r="BG215" s="85" t="s">
        <v>179</v>
      </c>
      <c r="BH215" s="85"/>
      <c r="BI215" s="85" t="s">
        <v>179</v>
      </c>
      <c r="BJ215" s="85" t="s">
        <v>2890</v>
      </c>
      <c r="BK215" s="85" t="s">
        <v>179</v>
      </c>
      <c r="BL215" s="85"/>
      <c r="BM215" s="85" t="s">
        <v>179</v>
      </c>
      <c r="BN215" s="85"/>
      <c r="BO215" s="85" t="s">
        <v>179</v>
      </c>
      <c r="BP215" s="85"/>
      <c r="BQ215" s="85" t="s">
        <v>179</v>
      </c>
      <c r="BR215" s="85"/>
      <c r="BS215" s="85" t="s">
        <v>179</v>
      </c>
      <c r="BT215" s="85"/>
      <c r="BU215" s="85" t="s">
        <v>179</v>
      </c>
      <c r="BV215" s="85"/>
      <c r="BW215" s="85" t="s">
        <v>179</v>
      </c>
      <c r="BX215" s="85"/>
      <c r="BY215" s="85" t="s">
        <v>179</v>
      </c>
      <c r="BZ215" s="85"/>
      <c r="CA215" s="85" t="s">
        <v>179</v>
      </c>
      <c r="CB215" s="85"/>
      <c r="CC215" s="85" t="s">
        <v>179</v>
      </c>
      <c r="CD215" s="85"/>
      <c r="CE215" s="85" t="s">
        <v>179</v>
      </c>
      <c r="CF215" s="85"/>
      <c r="CG215" s="85" t="s">
        <v>199</v>
      </c>
      <c r="CH215" s="85"/>
      <c r="CI215" s="85" t="s">
        <v>181</v>
      </c>
      <c r="CJ215" s="85"/>
      <c r="CK215" s="85" t="s">
        <v>179</v>
      </c>
      <c r="CL215" s="85" t="s">
        <v>2891</v>
      </c>
      <c r="CM215" s="85" t="s">
        <v>179</v>
      </c>
      <c r="CN215" s="85"/>
      <c r="CO215" s="85" t="s">
        <v>179</v>
      </c>
      <c r="CP215" s="85"/>
      <c r="CQ215" s="85" t="s">
        <v>179</v>
      </c>
      <c r="CR215" s="85"/>
      <c r="CS215" s="85" t="s">
        <v>179</v>
      </c>
      <c r="CT215" s="85"/>
      <c r="CU215" s="85" t="s">
        <v>179</v>
      </c>
      <c r="CV215" s="85"/>
      <c r="CW215" s="85" t="s">
        <v>179</v>
      </c>
      <c r="CX215" s="85"/>
      <c r="CY215" s="85" t="s">
        <v>179</v>
      </c>
      <c r="CZ215" s="85" t="s">
        <v>2892</v>
      </c>
      <c r="DA215" s="85" t="s">
        <v>179</v>
      </c>
      <c r="DB215" s="85"/>
      <c r="DC215" s="85" t="s">
        <v>179</v>
      </c>
      <c r="DD215" s="85"/>
      <c r="DE215" s="85" t="s">
        <v>179</v>
      </c>
      <c r="DF215" s="85"/>
      <c r="DG215" s="85" t="s">
        <v>209</v>
      </c>
      <c r="DH215" s="85"/>
      <c r="DI215" s="85" t="s">
        <v>179</v>
      </c>
      <c r="DJ215" s="85" t="s">
        <v>2893</v>
      </c>
      <c r="DK215" s="85" t="s">
        <v>179</v>
      </c>
      <c r="DL215" s="85"/>
      <c r="DM215" s="85" t="s">
        <v>179</v>
      </c>
      <c r="DN215" s="85"/>
      <c r="DO215" s="85" t="s">
        <v>179</v>
      </c>
      <c r="DP215" s="85"/>
      <c r="DQ215" s="85" t="s">
        <v>179</v>
      </c>
      <c r="DR215" s="85" t="s">
        <v>2894</v>
      </c>
      <c r="DS215" s="85" t="s">
        <v>179</v>
      </c>
      <c r="DT215" s="85"/>
      <c r="DU215" s="85" t="s">
        <v>179</v>
      </c>
      <c r="DV215" s="85"/>
      <c r="DW215" s="85" t="s">
        <v>179</v>
      </c>
      <c r="DX215" s="85"/>
      <c r="DY215" s="85" t="s">
        <v>199</v>
      </c>
      <c r="DZ215" s="85" t="s">
        <v>2895</v>
      </c>
      <c r="EA215" s="85" t="s">
        <v>181</v>
      </c>
      <c r="EB215" s="85" t="s">
        <v>2896</v>
      </c>
      <c r="EC215" s="85" t="s">
        <v>203</v>
      </c>
      <c r="ED215" s="85" t="s">
        <v>2897</v>
      </c>
      <c r="EE215" s="85" t="s">
        <v>179</v>
      </c>
      <c r="EF215" s="85"/>
      <c r="EG215" s="85" t="s">
        <v>179</v>
      </c>
      <c r="EH215" s="85"/>
      <c r="EI215" s="85" t="s">
        <v>179</v>
      </c>
      <c r="EJ215" s="85"/>
      <c r="EK215" s="85" t="s">
        <v>179</v>
      </c>
      <c r="EL215" s="85"/>
      <c r="EM215" s="85" t="s">
        <v>179</v>
      </c>
      <c r="EN215" s="85" t="s">
        <v>2898</v>
      </c>
      <c r="EO215" s="85" t="s">
        <v>179</v>
      </c>
      <c r="EP215" s="85"/>
      <c r="EQ215" s="85" t="s">
        <v>179</v>
      </c>
      <c r="ER215" s="85"/>
      <c r="ES215" s="85" t="s">
        <v>179</v>
      </c>
      <c r="ET215" s="85" t="s">
        <v>2899</v>
      </c>
      <c r="EU215" s="85" t="s">
        <v>179</v>
      </c>
      <c r="EV215" s="85"/>
      <c r="EW215" s="85" t="s">
        <v>179</v>
      </c>
      <c r="EX215" s="85"/>
      <c r="EY215" s="85" t="s">
        <v>179</v>
      </c>
      <c r="EZ215" s="85" t="s">
        <v>2900</v>
      </c>
      <c r="FA215" s="85" t="s">
        <v>179</v>
      </c>
      <c r="FB215" s="85"/>
      <c r="FC215" s="85" t="s">
        <v>179</v>
      </c>
      <c r="FD215" s="85" t="s">
        <v>182</v>
      </c>
      <c r="FE215" t="b">
        <v>0</v>
      </c>
    </row>
    <row r="216" spans="1:161" x14ac:dyDescent="0.25">
      <c r="A216">
        <v>2099</v>
      </c>
      <c r="B216" t="s">
        <v>6185</v>
      </c>
      <c r="C216" s="90" t="s">
        <v>2901</v>
      </c>
      <c r="D216" s="91" t="s">
        <v>206</v>
      </c>
      <c r="E216">
        <v>0</v>
      </c>
      <c r="F216">
        <v>95</v>
      </c>
      <c r="G216" s="85" t="s">
        <v>187</v>
      </c>
      <c r="H216">
        <v>1</v>
      </c>
      <c r="I216" s="85" t="s">
        <v>213</v>
      </c>
      <c r="J216" s="85" t="s">
        <v>2717</v>
      </c>
      <c r="K216" s="85" t="s">
        <v>2902</v>
      </c>
      <c r="L216" s="85" t="s">
        <v>2901</v>
      </c>
      <c r="M216" s="85" t="s">
        <v>2903</v>
      </c>
      <c r="N216" s="85" t="s">
        <v>2717</v>
      </c>
      <c r="O216" s="85" t="s">
        <v>2720</v>
      </c>
      <c r="P216" s="85" t="s">
        <v>213</v>
      </c>
      <c r="Q216" s="85" t="s">
        <v>206</v>
      </c>
      <c r="R216" s="85"/>
      <c r="S216" s="85"/>
      <c r="T216" s="85" t="s">
        <v>218</v>
      </c>
      <c r="U216" s="97">
        <v>4</v>
      </c>
      <c r="V216" s="85" t="s">
        <v>181</v>
      </c>
      <c r="W216" s="85" t="s">
        <v>356</v>
      </c>
      <c r="X216" s="85" t="s">
        <v>2721</v>
      </c>
      <c r="Y216">
        <v>5</v>
      </c>
      <c r="Z216" s="85" t="s">
        <v>181</v>
      </c>
      <c r="AA216" s="85" t="s">
        <v>356</v>
      </c>
      <c r="AB216" s="85" t="s">
        <v>180</v>
      </c>
      <c r="AC216" s="85" t="s">
        <v>181</v>
      </c>
      <c r="AD216" s="85" t="s">
        <v>180</v>
      </c>
      <c r="AE216" s="85" t="s">
        <v>181</v>
      </c>
      <c r="AF216" s="85"/>
      <c r="AG216" s="85" t="s">
        <v>181</v>
      </c>
      <c r="AH216" s="85"/>
      <c r="AI216" s="85" t="s">
        <v>181</v>
      </c>
      <c r="AJ216" s="85"/>
      <c r="AK216" s="85" t="s">
        <v>181</v>
      </c>
      <c r="AL216" s="85"/>
      <c r="AM216" s="85" t="s">
        <v>181</v>
      </c>
      <c r="AN216" s="85"/>
      <c r="AO216" s="85" t="s">
        <v>181</v>
      </c>
      <c r="AP216" s="85"/>
      <c r="AQ216" s="85" t="s">
        <v>179</v>
      </c>
      <c r="AR216" s="85"/>
      <c r="AS216" s="85" t="s">
        <v>179</v>
      </c>
      <c r="AT216" s="85"/>
      <c r="AU216" s="85" t="s">
        <v>179</v>
      </c>
      <c r="AV216" s="85"/>
      <c r="AW216" s="85" t="s">
        <v>179</v>
      </c>
      <c r="AX216" s="85"/>
      <c r="AY216" s="85" t="s">
        <v>179</v>
      </c>
      <c r="AZ216" s="85"/>
      <c r="BA216" s="85" t="s">
        <v>179</v>
      </c>
      <c r="BB216" s="85"/>
      <c r="BC216" s="85" t="s">
        <v>179</v>
      </c>
      <c r="BD216" s="85" t="s">
        <v>2722</v>
      </c>
      <c r="BE216" s="85" t="s">
        <v>179</v>
      </c>
      <c r="BF216" s="85"/>
      <c r="BG216" s="85" t="s">
        <v>179</v>
      </c>
      <c r="BH216" s="85"/>
      <c r="BI216" s="85" t="s">
        <v>179</v>
      </c>
      <c r="BJ216" s="85" t="s">
        <v>2723</v>
      </c>
      <c r="BK216" s="85" t="s">
        <v>179</v>
      </c>
      <c r="BL216" s="85"/>
      <c r="BM216" s="85" t="s">
        <v>179</v>
      </c>
      <c r="BN216" s="85"/>
      <c r="BO216" s="85" t="s">
        <v>179</v>
      </c>
      <c r="BP216" s="85"/>
      <c r="BQ216" s="85" t="s">
        <v>179</v>
      </c>
      <c r="BR216" s="85"/>
      <c r="BS216" s="85" t="s">
        <v>179</v>
      </c>
      <c r="BT216" s="85"/>
      <c r="BU216" s="85" t="s">
        <v>179</v>
      </c>
      <c r="BV216" s="85"/>
      <c r="BW216" s="85" t="s">
        <v>179</v>
      </c>
      <c r="BX216" s="85"/>
      <c r="BY216" s="85" t="s">
        <v>179</v>
      </c>
      <c r="BZ216" s="85"/>
      <c r="CA216" s="85" t="s">
        <v>179</v>
      </c>
      <c r="CB216" s="85"/>
      <c r="CC216" s="85" t="s">
        <v>179</v>
      </c>
      <c r="CD216" s="85"/>
      <c r="CE216" s="85" t="s">
        <v>179</v>
      </c>
      <c r="CF216" s="85"/>
      <c r="CG216" s="85" t="s">
        <v>181</v>
      </c>
      <c r="CH216" s="85"/>
      <c r="CI216" s="85" t="s">
        <v>199</v>
      </c>
      <c r="CJ216" s="85"/>
      <c r="CK216" s="85" t="s">
        <v>203</v>
      </c>
      <c r="CL216" s="85" t="s">
        <v>2725</v>
      </c>
      <c r="CM216" s="85" t="s">
        <v>179</v>
      </c>
      <c r="CN216" s="85"/>
      <c r="CO216" s="85" t="s">
        <v>179</v>
      </c>
      <c r="CP216" s="85"/>
      <c r="CQ216" s="85" t="s">
        <v>179</v>
      </c>
      <c r="CR216" s="85"/>
      <c r="CS216" s="85" t="s">
        <v>179</v>
      </c>
      <c r="CT216" s="85"/>
      <c r="CU216" s="85" t="s">
        <v>179</v>
      </c>
      <c r="CV216" s="85"/>
      <c r="CW216" s="85" t="s">
        <v>179</v>
      </c>
      <c r="CX216" s="85"/>
      <c r="CY216" s="85" t="s">
        <v>179</v>
      </c>
      <c r="CZ216" s="85" t="s">
        <v>2726</v>
      </c>
      <c r="DA216" s="85" t="s">
        <v>179</v>
      </c>
      <c r="DB216" s="85"/>
      <c r="DC216" s="85" t="s">
        <v>179</v>
      </c>
      <c r="DD216" s="85"/>
      <c r="DE216" s="85" t="s">
        <v>179</v>
      </c>
      <c r="DF216" s="85"/>
      <c r="DG216" s="85" t="s">
        <v>179</v>
      </c>
      <c r="DH216" s="85"/>
      <c r="DI216" s="85" t="s">
        <v>179</v>
      </c>
      <c r="DJ216" s="85" t="s">
        <v>2904</v>
      </c>
      <c r="DK216" s="85" t="s">
        <v>179</v>
      </c>
      <c r="DL216" s="85"/>
      <c r="DM216" s="85" t="s">
        <v>179</v>
      </c>
      <c r="DN216" s="85"/>
      <c r="DO216" s="85" t="s">
        <v>179</v>
      </c>
      <c r="DP216" s="85"/>
      <c r="DQ216" s="85" t="s">
        <v>179</v>
      </c>
      <c r="DR216" s="85" t="s">
        <v>2728</v>
      </c>
      <c r="DS216" s="85" t="s">
        <v>179</v>
      </c>
      <c r="DT216" s="85"/>
      <c r="DU216" s="85" t="s">
        <v>179</v>
      </c>
      <c r="DV216" s="85"/>
      <c r="DW216" s="85" t="s">
        <v>179</v>
      </c>
      <c r="DX216" s="85"/>
      <c r="DY216" s="85" t="s">
        <v>179</v>
      </c>
      <c r="DZ216" s="85"/>
      <c r="EA216" s="85" t="s">
        <v>179</v>
      </c>
      <c r="EB216" s="85"/>
      <c r="EC216" s="85" t="s">
        <v>179</v>
      </c>
      <c r="ED216" s="85" t="s">
        <v>2729</v>
      </c>
      <c r="EE216" s="85" t="s">
        <v>179</v>
      </c>
      <c r="EF216" s="85"/>
      <c r="EG216" s="85" t="s">
        <v>179</v>
      </c>
      <c r="EH216" s="85"/>
      <c r="EI216" s="85" t="s">
        <v>179</v>
      </c>
      <c r="EJ216" s="85"/>
      <c r="EK216" s="85" t="s">
        <v>179</v>
      </c>
      <c r="EL216" s="85"/>
      <c r="EM216" s="85" t="s">
        <v>179</v>
      </c>
      <c r="EN216" s="85" t="s">
        <v>2730</v>
      </c>
      <c r="EO216" s="85" t="s">
        <v>179</v>
      </c>
      <c r="EP216" s="85"/>
      <c r="EQ216" s="85" t="s">
        <v>179</v>
      </c>
      <c r="ER216" s="85"/>
      <c r="ES216" s="85" t="s">
        <v>179</v>
      </c>
      <c r="ET216" s="85" t="s">
        <v>2731</v>
      </c>
      <c r="EU216" s="85" t="s">
        <v>179</v>
      </c>
      <c r="EV216" s="85"/>
      <c r="EW216" s="85" t="s">
        <v>179</v>
      </c>
      <c r="EX216" s="85"/>
      <c r="EY216" s="85" t="s">
        <v>179</v>
      </c>
      <c r="EZ216" s="85" t="s">
        <v>2732</v>
      </c>
      <c r="FA216" s="85" t="s">
        <v>181</v>
      </c>
      <c r="FB216" s="85"/>
      <c r="FC216" s="85" t="s">
        <v>179</v>
      </c>
      <c r="FD216" s="85" t="s">
        <v>182</v>
      </c>
      <c r="FE216" t="b">
        <v>0</v>
      </c>
    </row>
    <row r="217" spans="1:161" x14ac:dyDescent="0.25">
      <c r="A217">
        <v>2101</v>
      </c>
      <c r="B217" t="s">
        <v>6185</v>
      </c>
      <c r="C217" s="90" t="s">
        <v>2905</v>
      </c>
      <c r="D217" s="91" t="s">
        <v>206</v>
      </c>
      <c r="E217">
        <v>0</v>
      </c>
      <c r="F217">
        <v>95</v>
      </c>
      <c r="G217" s="85" t="s">
        <v>187</v>
      </c>
      <c r="H217">
        <v>1</v>
      </c>
      <c r="I217" s="85" t="s">
        <v>213</v>
      </c>
      <c r="J217" s="85" t="s">
        <v>2717</v>
      </c>
      <c r="K217" s="85" t="s">
        <v>2906</v>
      </c>
      <c r="L217" s="85" t="s">
        <v>2905</v>
      </c>
      <c r="M217" s="85" t="s">
        <v>2907</v>
      </c>
      <c r="N217" s="85" t="s">
        <v>2717</v>
      </c>
      <c r="O217" s="85" t="s">
        <v>2720</v>
      </c>
      <c r="P217" s="85" t="s">
        <v>213</v>
      </c>
      <c r="Q217" s="85" t="s">
        <v>206</v>
      </c>
      <c r="R217" s="85"/>
      <c r="S217" s="85"/>
      <c r="T217" s="85" t="s">
        <v>218</v>
      </c>
      <c r="U217" s="97">
        <v>3</v>
      </c>
      <c r="V217" s="85" t="s">
        <v>181</v>
      </c>
      <c r="W217" s="85" t="s">
        <v>356</v>
      </c>
      <c r="X217" s="85" t="s">
        <v>2721</v>
      </c>
      <c r="Y217">
        <v>5</v>
      </c>
      <c r="Z217" s="85" t="s">
        <v>181</v>
      </c>
      <c r="AA217" s="85" t="s">
        <v>1</v>
      </c>
      <c r="AB217" s="85" t="s">
        <v>180</v>
      </c>
      <c r="AC217" s="85" t="s">
        <v>181</v>
      </c>
      <c r="AD217" s="85" t="s">
        <v>180</v>
      </c>
      <c r="AE217" s="85" t="s">
        <v>181</v>
      </c>
      <c r="AF217" s="85"/>
      <c r="AG217" s="85" t="s">
        <v>181</v>
      </c>
      <c r="AH217" s="85"/>
      <c r="AI217" s="85" t="s">
        <v>181</v>
      </c>
      <c r="AJ217" s="85"/>
      <c r="AK217" s="85" t="s">
        <v>181</v>
      </c>
      <c r="AL217" s="85"/>
      <c r="AM217" s="85" t="s">
        <v>181</v>
      </c>
      <c r="AN217" s="85"/>
      <c r="AO217" s="85" t="s">
        <v>181</v>
      </c>
      <c r="AP217" s="85"/>
      <c r="AQ217" s="85" t="s">
        <v>179</v>
      </c>
      <c r="AR217" s="85"/>
      <c r="AS217" s="85" t="s">
        <v>179</v>
      </c>
      <c r="AT217" s="85"/>
      <c r="AU217" s="85" t="s">
        <v>179</v>
      </c>
      <c r="AV217" s="85"/>
      <c r="AW217" s="85" t="s">
        <v>179</v>
      </c>
      <c r="AX217" s="85"/>
      <c r="AY217" s="85" t="s">
        <v>179</v>
      </c>
      <c r="AZ217" s="85"/>
      <c r="BA217" s="85" t="s">
        <v>179</v>
      </c>
      <c r="BB217" s="85"/>
      <c r="BC217" s="85" t="s">
        <v>179</v>
      </c>
      <c r="BD217" s="85" t="s">
        <v>2722</v>
      </c>
      <c r="BE217" s="85" t="s">
        <v>179</v>
      </c>
      <c r="BF217" s="85"/>
      <c r="BG217" s="85" t="s">
        <v>179</v>
      </c>
      <c r="BH217" s="85"/>
      <c r="BI217" s="85" t="s">
        <v>179</v>
      </c>
      <c r="BJ217" s="85" t="s">
        <v>2723</v>
      </c>
      <c r="BK217" s="85" t="s">
        <v>179</v>
      </c>
      <c r="BL217" s="85"/>
      <c r="BM217" s="85" t="s">
        <v>179</v>
      </c>
      <c r="BN217" s="85"/>
      <c r="BO217" s="85" t="s">
        <v>179</v>
      </c>
      <c r="BP217" s="85"/>
      <c r="BQ217" s="85" t="s">
        <v>179</v>
      </c>
      <c r="BR217" s="85"/>
      <c r="BS217" s="85" t="s">
        <v>179</v>
      </c>
      <c r="BT217" s="85"/>
      <c r="BU217" s="85" t="s">
        <v>179</v>
      </c>
      <c r="BV217" s="85"/>
      <c r="BW217" s="85" t="s">
        <v>179</v>
      </c>
      <c r="BX217" s="85"/>
      <c r="BY217" s="85" t="s">
        <v>179</v>
      </c>
      <c r="BZ217" s="85"/>
      <c r="CA217" s="85" t="s">
        <v>179</v>
      </c>
      <c r="CB217" s="85"/>
      <c r="CC217" s="85" t="s">
        <v>179</v>
      </c>
      <c r="CD217" s="85"/>
      <c r="CE217" s="85" t="s">
        <v>179</v>
      </c>
      <c r="CF217" s="85" t="s">
        <v>2908</v>
      </c>
      <c r="CG217" s="85" t="s">
        <v>181</v>
      </c>
      <c r="CH217" s="85"/>
      <c r="CI217" s="85" t="s">
        <v>199</v>
      </c>
      <c r="CJ217" s="85"/>
      <c r="CK217" s="85" t="s">
        <v>203</v>
      </c>
      <c r="CL217" s="85" t="s">
        <v>2725</v>
      </c>
      <c r="CM217" s="85" t="s">
        <v>179</v>
      </c>
      <c r="CN217" s="85"/>
      <c r="CO217" s="85" t="s">
        <v>179</v>
      </c>
      <c r="CP217" s="85"/>
      <c r="CQ217" s="85" t="s">
        <v>179</v>
      </c>
      <c r="CR217" s="85"/>
      <c r="CS217" s="85" t="s">
        <v>179</v>
      </c>
      <c r="CT217" s="85"/>
      <c r="CU217" s="85" t="s">
        <v>179</v>
      </c>
      <c r="CV217" s="85"/>
      <c r="CW217" s="85" t="s">
        <v>179</v>
      </c>
      <c r="CX217" s="85"/>
      <c r="CY217" s="85" t="s">
        <v>179</v>
      </c>
      <c r="CZ217" s="85" t="s">
        <v>2726</v>
      </c>
      <c r="DA217" s="85" t="s">
        <v>179</v>
      </c>
      <c r="DB217" s="85"/>
      <c r="DC217" s="85" t="s">
        <v>179</v>
      </c>
      <c r="DD217" s="85"/>
      <c r="DE217" s="85" t="s">
        <v>179</v>
      </c>
      <c r="DF217" s="85"/>
      <c r="DG217" s="85" t="s">
        <v>179</v>
      </c>
      <c r="DH217" s="85"/>
      <c r="DI217" s="85" t="s">
        <v>179</v>
      </c>
      <c r="DJ217" s="85" t="s">
        <v>2727</v>
      </c>
      <c r="DK217" s="85" t="s">
        <v>179</v>
      </c>
      <c r="DL217" s="85"/>
      <c r="DM217" s="85" t="s">
        <v>179</v>
      </c>
      <c r="DN217" s="85"/>
      <c r="DO217" s="85" t="s">
        <v>179</v>
      </c>
      <c r="DP217" s="85"/>
      <c r="DQ217" s="85" t="s">
        <v>179</v>
      </c>
      <c r="DR217" s="85" t="s">
        <v>2728</v>
      </c>
      <c r="DS217" s="85" t="s">
        <v>179</v>
      </c>
      <c r="DT217" s="85"/>
      <c r="DU217" s="85" t="s">
        <v>179</v>
      </c>
      <c r="DV217" s="85"/>
      <c r="DW217" s="85" t="s">
        <v>179</v>
      </c>
      <c r="DX217" s="85"/>
      <c r="DY217" s="85" t="s">
        <v>179</v>
      </c>
      <c r="DZ217" s="85"/>
      <c r="EA217" s="85" t="s">
        <v>179</v>
      </c>
      <c r="EB217" s="85"/>
      <c r="EC217" s="85" t="s">
        <v>179</v>
      </c>
      <c r="ED217" s="85" t="s">
        <v>2729</v>
      </c>
      <c r="EE217" s="85" t="s">
        <v>179</v>
      </c>
      <c r="EF217" s="85"/>
      <c r="EG217" s="85" t="s">
        <v>179</v>
      </c>
      <c r="EH217" s="85"/>
      <c r="EI217" s="85" t="s">
        <v>179</v>
      </c>
      <c r="EJ217" s="85"/>
      <c r="EK217" s="85" t="s">
        <v>179</v>
      </c>
      <c r="EL217" s="85"/>
      <c r="EM217" s="85" t="s">
        <v>179</v>
      </c>
      <c r="EN217" s="85" t="s">
        <v>2730</v>
      </c>
      <c r="EO217" s="85" t="s">
        <v>179</v>
      </c>
      <c r="EP217" s="85"/>
      <c r="EQ217" s="85" t="s">
        <v>179</v>
      </c>
      <c r="ER217" s="85"/>
      <c r="ES217" s="85" t="s">
        <v>179</v>
      </c>
      <c r="ET217" s="85" t="s">
        <v>2731</v>
      </c>
      <c r="EU217" s="85" t="s">
        <v>179</v>
      </c>
      <c r="EV217" s="85"/>
      <c r="EW217" s="85" t="s">
        <v>179</v>
      </c>
      <c r="EX217" s="85"/>
      <c r="EY217" s="85" t="s">
        <v>179</v>
      </c>
      <c r="EZ217" s="85" t="s">
        <v>2732</v>
      </c>
      <c r="FA217" s="85" t="s">
        <v>181</v>
      </c>
      <c r="FB217" s="85"/>
      <c r="FC217" s="85" t="s">
        <v>179</v>
      </c>
      <c r="FD217" s="85" t="s">
        <v>182</v>
      </c>
      <c r="FE217" t="b">
        <v>0</v>
      </c>
    </row>
    <row r="218" spans="1:161" x14ac:dyDescent="0.25">
      <c r="A218">
        <v>2102</v>
      </c>
      <c r="B218" t="s">
        <v>6185</v>
      </c>
      <c r="C218" s="90" t="s">
        <v>2909</v>
      </c>
      <c r="D218" s="91" t="s">
        <v>206</v>
      </c>
      <c r="E218">
        <v>0</v>
      </c>
      <c r="F218">
        <v>95</v>
      </c>
      <c r="G218" s="85" t="s">
        <v>187</v>
      </c>
      <c r="H218">
        <v>1</v>
      </c>
      <c r="I218" s="85" t="s">
        <v>213</v>
      </c>
      <c r="J218" s="85" t="s">
        <v>2717</v>
      </c>
      <c r="K218" s="85" t="s">
        <v>2910</v>
      </c>
      <c r="L218" s="85" t="s">
        <v>2909</v>
      </c>
      <c r="M218" s="85" t="s">
        <v>2911</v>
      </c>
      <c r="N218" s="85" t="s">
        <v>2717</v>
      </c>
      <c r="O218" s="85" t="s">
        <v>2720</v>
      </c>
      <c r="P218" s="85" t="s">
        <v>213</v>
      </c>
      <c r="Q218" s="85" t="s">
        <v>206</v>
      </c>
      <c r="R218" s="85" t="s">
        <v>251</v>
      </c>
      <c r="S218" s="85"/>
      <c r="T218" s="85" t="s">
        <v>218</v>
      </c>
      <c r="U218" s="97">
        <v>3</v>
      </c>
      <c r="V218" s="85" t="s">
        <v>181</v>
      </c>
      <c r="W218" s="85" t="s">
        <v>1</v>
      </c>
      <c r="X218" s="85" t="s">
        <v>2721</v>
      </c>
      <c r="Y218">
        <v>5</v>
      </c>
      <c r="Z218" s="85" t="s">
        <v>181</v>
      </c>
      <c r="AA218" s="85" t="s">
        <v>1</v>
      </c>
      <c r="AB218" s="85" t="s">
        <v>180</v>
      </c>
      <c r="AC218" s="85" t="s">
        <v>181</v>
      </c>
      <c r="AD218" s="85" t="s">
        <v>180</v>
      </c>
      <c r="AE218" s="85" t="s">
        <v>181</v>
      </c>
      <c r="AF218" s="85" t="s">
        <v>251</v>
      </c>
      <c r="AG218" s="85" t="s">
        <v>181</v>
      </c>
      <c r="AH218" s="85" t="s">
        <v>251</v>
      </c>
      <c r="AI218" s="85" t="s">
        <v>181</v>
      </c>
      <c r="AJ218" s="85" t="s">
        <v>251</v>
      </c>
      <c r="AK218" s="85" t="s">
        <v>181</v>
      </c>
      <c r="AL218" s="85" t="s">
        <v>260</v>
      </c>
      <c r="AM218" s="85" t="s">
        <v>181</v>
      </c>
      <c r="AN218" s="85" t="s">
        <v>260</v>
      </c>
      <c r="AO218" s="85" t="s">
        <v>181</v>
      </c>
      <c r="AP218" s="85" t="s">
        <v>260</v>
      </c>
      <c r="AQ218" s="85" t="s">
        <v>179</v>
      </c>
      <c r="AR218" s="85" t="s">
        <v>260</v>
      </c>
      <c r="AS218" s="85" t="s">
        <v>179</v>
      </c>
      <c r="AT218" s="85" t="s">
        <v>260</v>
      </c>
      <c r="AU218" s="85" t="s">
        <v>179</v>
      </c>
      <c r="AV218" s="85" t="s">
        <v>260</v>
      </c>
      <c r="AW218" s="85" t="s">
        <v>179</v>
      </c>
      <c r="AX218" s="85" t="s">
        <v>260</v>
      </c>
      <c r="AY218" s="85" t="s">
        <v>179</v>
      </c>
      <c r="AZ218" s="85" t="s">
        <v>260</v>
      </c>
      <c r="BA218" s="85" t="s">
        <v>179</v>
      </c>
      <c r="BB218" s="85" t="s">
        <v>260</v>
      </c>
      <c r="BC218" s="85" t="s">
        <v>179</v>
      </c>
      <c r="BD218" s="85" t="s">
        <v>2722</v>
      </c>
      <c r="BE218" s="85" t="s">
        <v>179</v>
      </c>
      <c r="BF218" s="85" t="s">
        <v>260</v>
      </c>
      <c r="BG218" s="85" t="s">
        <v>179</v>
      </c>
      <c r="BH218" s="85" t="s">
        <v>260</v>
      </c>
      <c r="BI218" s="85" t="s">
        <v>179</v>
      </c>
      <c r="BJ218" s="85" t="s">
        <v>2723</v>
      </c>
      <c r="BK218" s="85" t="s">
        <v>179</v>
      </c>
      <c r="BL218" s="85"/>
      <c r="BM218" s="85" t="s">
        <v>179</v>
      </c>
      <c r="BN218" s="85"/>
      <c r="BO218" s="85" t="s">
        <v>179</v>
      </c>
      <c r="BP218" s="85"/>
      <c r="BQ218" s="85" t="s">
        <v>179</v>
      </c>
      <c r="BR218" s="85"/>
      <c r="BS218" s="85" t="s">
        <v>179</v>
      </c>
      <c r="BT218" s="85"/>
      <c r="BU218" s="85" t="s">
        <v>179</v>
      </c>
      <c r="BV218" s="85"/>
      <c r="BW218" s="85" t="s">
        <v>179</v>
      </c>
      <c r="BX218" s="85"/>
      <c r="BY218" s="85" t="s">
        <v>179</v>
      </c>
      <c r="BZ218" s="85"/>
      <c r="CA218" s="85" t="s">
        <v>179</v>
      </c>
      <c r="CB218" s="85"/>
      <c r="CC218" s="85" t="s">
        <v>179</v>
      </c>
      <c r="CD218" s="85"/>
      <c r="CE218" s="85" t="s">
        <v>179</v>
      </c>
      <c r="CF218" s="85" t="s">
        <v>2724</v>
      </c>
      <c r="CG218" s="85" t="s">
        <v>181</v>
      </c>
      <c r="CH218" s="85"/>
      <c r="CI218" s="85" t="s">
        <v>199</v>
      </c>
      <c r="CJ218" s="85"/>
      <c r="CK218" s="85" t="s">
        <v>203</v>
      </c>
      <c r="CL218" s="85" t="s">
        <v>2725</v>
      </c>
      <c r="CM218" s="85" t="s">
        <v>179</v>
      </c>
      <c r="CN218" s="85"/>
      <c r="CO218" s="85" t="s">
        <v>179</v>
      </c>
      <c r="CP218" s="85"/>
      <c r="CQ218" s="85" t="s">
        <v>179</v>
      </c>
      <c r="CR218" s="85"/>
      <c r="CS218" s="85" t="s">
        <v>179</v>
      </c>
      <c r="CT218" s="85"/>
      <c r="CU218" s="85" t="s">
        <v>179</v>
      </c>
      <c r="CV218" s="85"/>
      <c r="CW218" s="85" t="s">
        <v>179</v>
      </c>
      <c r="CX218" s="85"/>
      <c r="CY218" s="85" t="s">
        <v>179</v>
      </c>
      <c r="CZ218" s="85" t="s">
        <v>2726</v>
      </c>
      <c r="DA218" s="85" t="s">
        <v>179</v>
      </c>
      <c r="DB218" s="85"/>
      <c r="DC218" s="85" t="s">
        <v>179</v>
      </c>
      <c r="DD218" s="85"/>
      <c r="DE218" s="85" t="s">
        <v>179</v>
      </c>
      <c r="DF218" s="85"/>
      <c r="DG218" s="85" t="s">
        <v>179</v>
      </c>
      <c r="DH218" s="85"/>
      <c r="DI218" s="85" t="s">
        <v>179</v>
      </c>
      <c r="DJ218" s="85" t="s">
        <v>2912</v>
      </c>
      <c r="DK218" s="85" t="s">
        <v>179</v>
      </c>
      <c r="DL218" s="85"/>
      <c r="DM218" s="85" t="s">
        <v>179</v>
      </c>
      <c r="DN218" s="85"/>
      <c r="DO218" s="85" t="s">
        <v>179</v>
      </c>
      <c r="DP218" s="85"/>
      <c r="DQ218" s="85" t="s">
        <v>179</v>
      </c>
      <c r="DR218" s="85" t="s">
        <v>2728</v>
      </c>
      <c r="DS218" s="85" t="s">
        <v>179</v>
      </c>
      <c r="DT218" s="85"/>
      <c r="DU218" s="85" t="s">
        <v>179</v>
      </c>
      <c r="DV218" s="85"/>
      <c r="DW218" s="85" t="s">
        <v>179</v>
      </c>
      <c r="DX218" s="85"/>
      <c r="DY218" s="85" t="s">
        <v>179</v>
      </c>
      <c r="DZ218" s="85"/>
      <c r="EA218" s="85" t="s">
        <v>179</v>
      </c>
      <c r="EB218" s="85"/>
      <c r="EC218" s="85" t="s">
        <v>179</v>
      </c>
      <c r="ED218" s="85" t="s">
        <v>2729</v>
      </c>
      <c r="EE218" s="85" t="s">
        <v>179</v>
      </c>
      <c r="EF218" s="85"/>
      <c r="EG218" s="85" t="s">
        <v>179</v>
      </c>
      <c r="EH218" s="85"/>
      <c r="EI218" s="85" t="s">
        <v>179</v>
      </c>
      <c r="EJ218" s="85"/>
      <c r="EK218" s="85" t="s">
        <v>179</v>
      </c>
      <c r="EL218" s="85"/>
      <c r="EM218" s="85" t="s">
        <v>179</v>
      </c>
      <c r="EN218" s="85" t="s">
        <v>2730</v>
      </c>
      <c r="EO218" s="85" t="s">
        <v>179</v>
      </c>
      <c r="EP218" s="85"/>
      <c r="EQ218" s="85" t="s">
        <v>179</v>
      </c>
      <c r="ER218" s="85"/>
      <c r="ES218" s="85" t="s">
        <v>179</v>
      </c>
      <c r="ET218" s="85" t="s">
        <v>2731</v>
      </c>
      <c r="EU218" s="85" t="s">
        <v>179</v>
      </c>
      <c r="EV218" s="85"/>
      <c r="EW218" s="85" t="s">
        <v>179</v>
      </c>
      <c r="EX218" s="85"/>
      <c r="EY218" s="85" t="s">
        <v>179</v>
      </c>
      <c r="EZ218" s="85" t="s">
        <v>2732</v>
      </c>
      <c r="FA218" s="85" t="s">
        <v>181</v>
      </c>
      <c r="FB218" s="85"/>
      <c r="FC218" s="85" t="s">
        <v>179</v>
      </c>
      <c r="FD218" s="85" t="s">
        <v>182</v>
      </c>
      <c r="FE218" t="b">
        <v>0</v>
      </c>
    </row>
    <row r="219" spans="1:161" x14ac:dyDescent="0.25">
      <c r="A219">
        <v>9669</v>
      </c>
      <c r="B219" t="s">
        <v>6192</v>
      </c>
      <c r="C219" s="90" t="s">
        <v>2913</v>
      </c>
      <c r="D219" s="91" t="s">
        <v>206</v>
      </c>
      <c r="E219">
        <v>0</v>
      </c>
      <c r="G219" s="85" t="s">
        <v>177</v>
      </c>
      <c r="H219">
        <v>1</v>
      </c>
      <c r="I219" s="85" t="s">
        <v>213</v>
      </c>
      <c r="J219" s="85" t="s">
        <v>2914</v>
      </c>
      <c r="K219" s="85" t="s">
        <v>2915</v>
      </c>
      <c r="L219" s="85" t="s">
        <v>2913</v>
      </c>
      <c r="M219" s="85" t="s">
        <v>2916</v>
      </c>
      <c r="N219" s="85" t="s">
        <v>2917</v>
      </c>
      <c r="O219" s="85" t="s">
        <v>2918</v>
      </c>
      <c r="P219" s="85" t="s">
        <v>213</v>
      </c>
      <c r="Q219" s="85" t="s">
        <v>206</v>
      </c>
      <c r="R219" s="85"/>
      <c r="S219" s="85"/>
      <c r="T219" s="85" t="s">
        <v>218</v>
      </c>
      <c r="U219" s="97">
        <v>4</v>
      </c>
      <c r="V219" s="85" t="s">
        <v>179</v>
      </c>
      <c r="W219" s="85" t="s">
        <v>191</v>
      </c>
      <c r="X219" s="85"/>
      <c r="Y219">
        <v>2</v>
      </c>
      <c r="Z219" s="85" t="s">
        <v>179</v>
      </c>
      <c r="AA219" s="85" t="s">
        <v>191</v>
      </c>
      <c r="AB219" s="85" t="s">
        <v>179</v>
      </c>
      <c r="AC219" s="85" t="s">
        <v>179</v>
      </c>
      <c r="AD219" s="85" t="s">
        <v>181</v>
      </c>
      <c r="AE219" s="85" t="s">
        <v>181</v>
      </c>
      <c r="AF219" s="85" t="s">
        <v>194</v>
      </c>
      <c r="AG219" s="85" t="s">
        <v>181</v>
      </c>
      <c r="AH219" s="85" t="s">
        <v>194</v>
      </c>
      <c r="AI219" s="85" t="s">
        <v>181</v>
      </c>
      <c r="AJ219" s="85" t="s">
        <v>194</v>
      </c>
      <c r="AK219" s="85" t="s">
        <v>181</v>
      </c>
      <c r="AL219" s="85" t="s">
        <v>195</v>
      </c>
      <c r="AM219" s="85" t="s">
        <v>181</v>
      </c>
      <c r="AN219" s="85" t="s">
        <v>195</v>
      </c>
      <c r="AO219" s="85" t="s">
        <v>181</v>
      </c>
      <c r="AP219" s="85" t="s">
        <v>195</v>
      </c>
      <c r="AQ219" s="85" t="s">
        <v>179</v>
      </c>
      <c r="AR219" s="85"/>
      <c r="AS219" s="85" t="s">
        <v>179</v>
      </c>
      <c r="AT219" s="85"/>
      <c r="AU219" s="85" t="s">
        <v>179</v>
      </c>
      <c r="AV219" s="85"/>
      <c r="AW219" s="85" t="s">
        <v>179</v>
      </c>
      <c r="AX219" s="85"/>
      <c r="AY219" s="85" t="s">
        <v>179</v>
      </c>
      <c r="AZ219" s="85"/>
      <c r="BA219" s="85" t="s">
        <v>179</v>
      </c>
      <c r="BB219" s="85"/>
      <c r="BC219" s="85" t="s">
        <v>179</v>
      </c>
      <c r="BD219" s="85" t="s">
        <v>2919</v>
      </c>
      <c r="BE219" s="85" t="s">
        <v>179</v>
      </c>
      <c r="BF219" s="85"/>
      <c r="BG219" s="85" t="s">
        <v>179</v>
      </c>
      <c r="BH219" s="85"/>
      <c r="BI219" s="85" t="s">
        <v>179</v>
      </c>
      <c r="BJ219" s="85" t="s">
        <v>2920</v>
      </c>
      <c r="BK219" s="85" t="s">
        <v>179</v>
      </c>
      <c r="BL219" s="85"/>
      <c r="BM219" s="85" t="s">
        <v>179</v>
      </c>
      <c r="BN219" s="85"/>
      <c r="BO219" s="85" t="s">
        <v>179</v>
      </c>
      <c r="BP219" s="85"/>
      <c r="BQ219" s="85" t="s">
        <v>179</v>
      </c>
      <c r="BR219" s="85"/>
      <c r="BS219" s="85" t="s">
        <v>179</v>
      </c>
      <c r="BT219" s="85"/>
      <c r="BU219" s="85" t="s">
        <v>179</v>
      </c>
      <c r="BV219" s="85"/>
      <c r="BW219" s="85" t="s">
        <v>179</v>
      </c>
      <c r="BX219" s="85"/>
      <c r="BY219" s="85" t="s">
        <v>179</v>
      </c>
      <c r="BZ219" s="85"/>
      <c r="CA219" s="85" t="s">
        <v>179</v>
      </c>
      <c r="CB219" s="85"/>
      <c r="CC219" s="85" t="s">
        <v>179</v>
      </c>
      <c r="CD219" s="85"/>
      <c r="CE219" s="85" t="s">
        <v>179</v>
      </c>
      <c r="CF219" s="85"/>
      <c r="CG219" s="85" t="s">
        <v>181</v>
      </c>
      <c r="CH219" s="85"/>
      <c r="CI219" s="85" t="s">
        <v>181</v>
      </c>
      <c r="CJ219" s="85"/>
      <c r="CK219" s="85" t="s">
        <v>179</v>
      </c>
      <c r="CL219" s="85" t="s">
        <v>2921</v>
      </c>
      <c r="CM219" s="85" t="s">
        <v>179</v>
      </c>
      <c r="CN219" s="85"/>
      <c r="CO219" s="85" t="s">
        <v>179</v>
      </c>
      <c r="CP219" s="85"/>
      <c r="CQ219" s="85" t="s">
        <v>179</v>
      </c>
      <c r="CR219" s="85"/>
      <c r="CS219" s="85" t="s">
        <v>179</v>
      </c>
      <c r="CT219" s="85"/>
      <c r="CU219" s="85" t="s">
        <v>179</v>
      </c>
      <c r="CV219" s="85"/>
      <c r="CW219" s="85" t="s">
        <v>179</v>
      </c>
      <c r="CX219" s="85"/>
      <c r="CY219" s="85" t="s">
        <v>179</v>
      </c>
      <c r="CZ219" s="85" t="s">
        <v>2922</v>
      </c>
      <c r="DA219" s="85" t="s">
        <v>179</v>
      </c>
      <c r="DB219" s="85"/>
      <c r="DC219" s="85" t="s">
        <v>179</v>
      </c>
      <c r="DD219" s="85"/>
      <c r="DE219" s="85" t="s">
        <v>179</v>
      </c>
      <c r="DF219" s="85"/>
      <c r="DG219" s="85" t="s">
        <v>179</v>
      </c>
      <c r="DH219" s="85"/>
      <c r="DI219" s="85" t="s">
        <v>179</v>
      </c>
      <c r="DJ219" s="85" t="s">
        <v>2923</v>
      </c>
      <c r="DK219" s="85" t="s">
        <v>179</v>
      </c>
      <c r="DL219" s="85"/>
      <c r="DM219" s="85" t="s">
        <v>179</v>
      </c>
      <c r="DN219" s="85"/>
      <c r="DO219" s="85" t="s">
        <v>179</v>
      </c>
      <c r="DP219" s="85"/>
      <c r="DQ219" s="85" t="s">
        <v>179</v>
      </c>
      <c r="DR219" s="85" t="s">
        <v>2924</v>
      </c>
      <c r="DS219" s="85" t="s">
        <v>179</v>
      </c>
      <c r="DT219" s="85"/>
      <c r="DU219" s="85" t="s">
        <v>179</v>
      </c>
      <c r="DV219" s="85"/>
      <c r="DW219" s="85" t="s">
        <v>179</v>
      </c>
      <c r="DX219" s="85"/>
      <c r="DY219" s="85" t="s">
        <v>179</v>
      </c>
      <c r="DZ219" s="85"/>
      <c r="EA219" s="85" t="s">
        <v>179</v>
      </c>
      <c r="EB219" s="85"/>
      <c r="EC219" s="85" t="s">
        <v>179</v>
      </c>
      <c r="ED219" s="85" t="s">
        <v>2925</v>
      </c>
      <c r="EE219" s="85" t="s">
        <v>179</v>
      </c>
      <c r="EF219" s="85"/>
      <c r="EG219" s="85" t="s">
        <v>179</v>
      </c>
      <c r="EH219" s="85"/>
      <c r="EI219" s="85" t="s">
        <v>179</v>
      </c>
      <c r="EJ219" s="85"/>
      <c r="EK219" s="85" t="s">
        <v>179</v>
      </c>
      <c r="EL219" s="85"/>
      <c r="EM219" s="85" t="s">
        <v>179</v>
      </c>
      <c r="EN219" s="85" t="s">
        <v>2926</v>
      </c>
      <c r="EO219" s="85" t="s">
        <v>179</v>
      </c>
      <c r="EP219" s="85"/>
      <c r="EQ219" s="85" t="s">
        <v>179</v>
      </c>
      <c r="ER219" s="85"/>
      <c r="ES219" s="85" t="s">
        <v>179</v>
      </c>
      <c r="ET219" s="85" t="s">
        <v>2927</v>
      </c>
      <c r="EU219" s="85" t="s">
        <v>179</v>
      </c>
      <c r="EV219" s="85"/>
      <c r="EW219" s="85" t="s">
        <v>179</v>
      </c>
      <c r="EX219" s="85"/>
      <c r="EY219" s="85" t="s">
        <v>179</v>
      </c>
      <c r="EZ219" s="85" t="s">
        <v>1547</v>
      </c>
      <c r="FA219" s="85" t="s">
        <v>181</v>
      </c>
      <c r="FB219" s="85"/>
      <c r="FC219" s="85" t="s">
        <v>179</v>
      </c>
      <c r="FD219" s="85" t="s">
        <v>182</v>
      </c>
      <c r="FE219" t="b">
        <v>0</v>
      </c>
    </row>
    <row r="220" spans="1:161" x14ac:dyDescent="0.25">
      <c r="A220" t="s">
        <v>6486</v>
      </c>
      <c r="B220" t="s">
        <v>6653</v>
      </c>
      <c r="C220" s="90" t="s">
        <v>2928</v>
      </c>
      <c r="D220" s="91" t="s">
        <v>206</v>
      </c>
      <c r="G220" s="85" t="s">
        <v>177</v>
      </c>
      <c r="I220" t="s">
        <v>213</v>
      </c>
      <c r="J220" s="85"/>
      <c r="K220" s="85" t="s">
        <v>6650</v>
      </c>
      <c r="L220" s="85"/>
      <c r="M220" s="85" t="s">
        <v>6534</v>
      </c>
      <c r="N220" s="85" t="s">
        <v>6651</v>
      </c>
      <c r="O220" s="85" t="s">
        <v>6652</v>
      </c>
      <c r="P220" s="85"/>
      <c r="Q220" s="85"/>
      <c r="R220" s="85"/>
      <c r="S220" s="85"/>
      <c r="T220" s="85"/>
      <c r="U220" s="97" t="s">
        <v>190</v>
      </c>
      <c r="V220" s="85"/>
      <c r="W220" s="85"/>
      <c r="X220" s="85"/>
      <c r="Z220" s="85"/>
      <c r="AA220" s="85"/>
      <c r="AB220" s="85"/>
      <c r="AC220" s="85"/>
      <c r="AD220" s="85"/>
      <c r="AE220" t="s">
        <v>1497</v>
      </c>
      <c r="AG220" t="s">
        <v>1497</v>
      </c>
      <c r="AI220" t="s">
        <v>1497</v>
      </c>
      <c r="AK220" t="s">
        <v>1497</v>
      </c>
      <c r="AM220" t="s">
        <v>1497</v>
      </c>
      <c r="AN220" s="85"/>
      <c r="AO220" s="85"/>
      <c r="AP220" s="85"/>
      <c r="AQ220" s="85"/>
      <c r="AR220" s="85"/>
      <c r="AS220" s="85"/>
      <c r="AT220" s="85"/>
      <c r="AU220" s="85"/>
      <c r="AV220" s="85"/>
      <c r="AW220" s="85"/>
      <c r="AX220" s="85"/>
      <c r="AY220" s="85"/>
      <c r="AZ220" s="85"/>
      <c r="BA220" s="85"/>
      <c r="BB220" s="85"/>
      <c r="BC220" t="s">
        <v>182</v>
      </c>
      <c r="BD220" s="85"/>
      <c r="BE220" s="85"/>
      <c r="BF220" s="85"/>
      <c r="BG220" s="85"/>
      <c r="BH220" s="85"/>
      <c r="BI220" t="s">
        <v>203</v>
      </c>
      <c r="BJ220" s="85"/>
      <c r="BK220" s="85"/>
      <c r="BL220" s="85"/>
      <c r="BM220" s="85"/>
      <c r="BN220" s="85"/>
      <c r="BO220" s="85"/>
      <c r="BP220" s="85"/>
      <c r="BQ220" s="85"/>
      <c r="BR220" s="85"/>
      <c r="BS220" s="85"/>
      <c r="BT220" s="85"/>
      <c r="BU220" s="85"/>
      <c r="BV220" s="85"/>
      <c r="BW220" s="85"/>
      <c r="BX220" s="85"/>
      <c r="BY220" s="85"/>
      <c r="BZ220" s="85"/>
      <c r="CA220" s="85"/>
      <c r="CB220" s="85"/>
      <c r="CC220" s="85"/>
      <c r="CD220" s="85"/>
      <c r="CE220" s="85"/>
      <c r="CF220" s="85"/>
      <c r="CG220" s="85"/>
      <c r="CH220" s="85"/>
      <c r="CI220" s="85"/>
      <c r="CJ220" s="85"/>
      <c r="CK220" t="s">
        <v>203</v>
      </c>
      <c r="CL220" s="85"/>
      <c r="CM220" s="85"/>
      <c r="CN220" s="85"/>
      <c r="CO220" s="85"/>
      <c r="CP220" s="85"/>
      <c r="CQ220" s="85"/>
      <c r="CR220" s="85"/>
      <c r="CS220" s="85"/>
      <c r="CT220" s="85"/>
      <c r="CU220" s="85"/>
      <c r="CV220" s="85"/>
      <c r="CW220" s="85"/>
      <c r="CX220" s="85"/>
      <c r="CY220" t="s">
        <v>182</v>
      </c>
      <c r="CZ220" s="85"/>
      <c r="DA220" s="85"/>
      <c r="DB220" s="85"/>
      <c r="DC220" s="85"/>
      <c r="DD220" s="85"/>
      <c r="DE220" s="85"/>
      <c r="DF220" s="85"/>
      <c r="DG220" s="85"/>
      <c r="DH220" s="85"/>
      <c r="DI220" t="s">
        <v>203</v>
      </c>
      <c r="DJ220" s="85"/>
      <c r="DK220" s="85"/>
      <c r="DL220" s="85"/>
      <c r="DM220" s="85"/>
      <c r="DN220" s="85"/>
      <c r="DO220" s="85"/>
      <c r="DP220" s="85"/>
      <c r="DQ220" t="s">
        <v>1497</v>
      </c>
      <c r="DR220" s="85"/>
      <c r="DS220" s="85"/>
      <c r="DT220" s="85"/>
      <c r="DU220" s="85"/>
      <c r="DV220" s="85"/>
      <c r="DW220" s="85"/>
      <c r="DX220" s="85"/>
      <c r="DY220" s="85"/>
      <c r="DZ220" s="85"/>
      <c r="EA220" s="85"/>
      <c r="EB220" s="85"/>
      <c r="EC220" t="s">
        <v>203</v>
      </c>
      <c r="ED220" s="85"/>
      <c r="EE220" s="85"/>
      <c r="EF220" s="85"/>
      <c r="EG220" s="85"/>
      <c r="EH220" s="85"/>
      <c r="EI220" s="85"/>
      <c r="EJ220" s="85"/>
      <c r="EK220" s="85"/>
      <c r="EL220" s="85"/>
      <c r="EM220" t="s">
        <v>203</v>
      </c>
      <c r="EN220" s="85"/>
      <c r="EO220" s="85"/>
      <c r="EP220" s="85"/>
      <c r="EQ220" s="85"/>
      <c r="ER220" s="85"/>
      <c r="ES220" t="s">
        <v>203</v>
      </c>
      <c r="ET220" s="85"/>
      <c r="EU220" s="85"/>
      <c r="EV220" s="85"/>
      <c r="EW220" s="85"/>
      <c r="EX220" s="85"/>
      <c r="EY220" t="s">
        <v>182</v>
      </c>
      <c r="EZ220" s="85"/>
      <c r="FA220" t="s">
        <v>182</v>
      </c>
      <c r="FB220" s="85"/>
      <c r="FC220" s="85" t="s">
        <v>182</v>
      </c>
      <c r="FD220" s="85"/>
      <c r="FE220" t="b">
        <v>0</v>
      </c>
    </row>
    <row r="221" spans="1:161" x14ac:dyDescent="0.25">
      <c r="A221">
        <v>2105</v>
      </c>
      <c r="B221" t="s">
        <v>6193</v>
      </c>
      <c r="C221" s="90" t="s">
        <v>2929</v>
      </c>
      <c r="D221" s="91" t="s">
        <v>200</v>
      </c>
      <c r="E221">
        <v>0</v>
      </c>
      <c r="F221">
        <v>95</v>
      </c>
      <c r="G221" s="85" t="s">
        <v>177</v>
      </c>
      <c r="H221">
        <v>1</v>
      </c>
      <c r="I221" s="85" t="s">
        <v>213</v>
      </c>
      <c r="J221" s="85" t="s">
        <v>2930</v>
      </c>
      <c r="K221" s="85" t="s">
        <v>2931</v>
      </c>
      <c r="L221" s="85" t="s">
        <v>2929</v>
      </c>
      <c r="M221" s="85" t="s">
        <v>2932</v>
      </c>
      <c r="N221" s="85" t="s">
        <v>2933</v>
      </c>
      <c r="O221" s="85" t="s">
        <v>2934</v>
      </c>
      <c r="P221" s="85" t="s">
        <v>213</v>
      </c>
      <c r="Q221" s="85" t="s">
        <v>200</v>
      </c>
      <c r="R221" s="85" t="s">
        <v>2935</v>
      </c>
      <c r="S221" s="85"/>
      <c r="T221" s="85" t="s">
        <v>2936</v>
      </c>
      <c r="U221" s="97">
        <v>5</v>
      </c>
      <c r="V221" s="85" t="s">
        <v>179</v>
      </c>
      <c r="W221" s="85" t="s">
        <v>191</v>
      </c>
      <c r="X221" s="85" t="s">
        <v>2937</v>
      </c>
      <c r="Y221">
        <v>5</v>
      </c>
      <c r="Z221" s="85" t="s">
        <v>179</v>
      </c>
      <c r="AA221" s="85" t="s">
        <v>191</v>
      </c>
      <c r="AB221" s="85" t="s">
        <v>179</v>
      </c>
      <c r="AC221" s="85" t="s">
        <v>179</v>
      </c>
      <c r="AD221" s="85" t="s">
        <v>179</v>
      </c>
      <c r="AE221" s="85" t="s">
        <v>181</v>
      </c>
      <c r="AF221" s="85"/>
      <c r="AG221" s="85" t="s">
        <v>181</v>
      </c>
      <c r="AH221" s="85"/>
      <c r="AI221" s="85" t="s">
        <v>181</v>
      </c>
      <c r="AJ221" s="85"/>
      <c r="AK221" s="85" t="s">
        <v>181</v>
      </c>
      <c r="AL221" s="85"/>
      <c r="AM221" s="85" t="s">
        <v>181</v>
      </c>
      <c r="AN221" s="85"/>
      <c r="AO221" s="85" t="s">
        <v>181</v>
      </c>
      <c r="AP221" s="85"/>
      <c r="AQ221" s="85" t="s">
        <v>179</v>
      </c>
      <c r="AR221" s="85"/>
      <c r="AS221" s="85" t="s">
        <v>179</v>
      </c>
      <c r="AT221" s="85"/>
      <c r="AU221" s="85" t="s">
        <v>179</v>
      </c>
      <c r="AV221" s="85"/>
      <c r="AW221" s="85" t="s">
        <v>179</v>
      </c>
      <c r="AX221" s="85"/>
      <c r="AY221" s="85" t="s">
        <v>179</v>
      </c>
      <c r="AZ221" s="85"/>
      <c r="BA221" s="85" t="s">
        <v>179</v>
      </c>
      <c r="BB221" s="85"/>
      <c r="BC221" s="85" t="s">
        <v>179</v>
      </c>
      <c r="BD221" s="85" t="s">
        <v>2938</v>
      </c>
      <c r="BE221" s="85" t="s">
        <v>179</v>
      </c>
      <c r="BF221" s="85"/>
      <c r="BG221" s="85" t="s">
        <v>179</v>
      </c>
      <c r="BH221" s="85"/>
      <c r="BI221" s="85" t="s">
        <v>203</v>
      </c>
      <c r="BJ221" s="85" t="s">
        <v>2939</v>
      </c>
      <c r="BK221" s="85" t="s">
        <v>179</v>
      </c>
      <c r="BL221" s="85" t="s">
        <v>2940</v>
      </c>
      <c r="BM221" s="85" t="s">
        <v>179</v>
      </c>
      <c r="BN221" s="85" t="s">
        <v>2940</v>
      </c>
      <c r="BO221" s="85" t="s">
        <v>179</v>
      </c>
      <c r="BP221" s="85" t="s">
        <v>2941</v>
      </c>
      <c r="BQ221" s="85" t="s">
        <v>179</v>
      </c>
      <c r="BR221" s="85" t="s">
        <v>2942</v>
      </c>
      <c r="BS221" s="85" t="s">
        <v>179</v>
      </c>
      <c r="BT221" s="85" t="s">
        <v>2943</v>
      </c>
      <c r="BU221" s="85" t="s">
        <v>179</v>
      </c>
      <c r="BV221" s="85" t="s">
        <v>2944</v>
      </c>
      <c r="BW221" s="85" t="s">
        <v>179</v>
      </c>
      <c r="BX221" s="85" t="s">
        <v>2945</v>
      </c>
      <c r="BY221" s="85" t="s">
        <v>179</v>
      </c>
      <c r="BZ221" s="85" t="s">
        <v>2946</v>
      </c>
      <c r="CA221" s="85" t="s">
        <v>179</v>
      </c>
      <c r="CB221" s="85" t="s">
        <v>2947</v>
      </c>
      <c r="CC221" s="85" t="s">
        <v>179</v>
      </c>
      <c r="CD221" s="85" t="s">
        <v>2948</v>
      </c>
      <c r="CE221" s="85" t="s">
        <v>181</v>
      </c>
      <c r="CF221" s="85" t="s">
        <v>2949</v>
      </c>
      <c r="CG221" s="85" t="s">
        <v>179</v>
      </c>
      <c r="CH221" s="85" t="s">
        <v>2950</v>
      </c>
      <c r="CI221" s="85" t="s">
        <v>179</v>
      </c>
      <c r="CJ221" s="85"/>
      <c r="CK221" s="85" t="s">
        <v>179</v>
      </c>
      <c r="CL221" s="85" t="s">
        <v>2951</v>
      </c>
      <c r="CM221" s="85" t="s">
        <v>179</v>
      </c>
      <c r="CN221" s="85" t="s">
        <v>2952</v>
      </c>
      <c r="CO221" s="85" t="s">
        <v>179</v>
      </c>
      <c r="CP221" s="85" t="s">
        <v>2953</v>
      </c>
      <c r="CQ221" s="85" t="s">
        <v>179</v>
      </c>
      <c r="CR221" s="85" t="s">
        <v>2954</v>
      </c>
      <c r="CS221" s="85" t="s">
        <v>179</v>
      </c>
      <c r="CT221" s="85" t="s">
        <v>2955</v>
      </c>
      <c r="CU221" s="85" t="s">
        <v>181</v>
      </c>
      <c r="CV221" s="85" t="s">
        <v>2956</v>
      </c>
      <c r="CW221" s="85" t="s">
        <v>179</v>
      </c>
      <c r="CX221" s="85" t="s">
        <v>2957</v>
      </c>
      <c r="CY221" s="85" t="s">
        <v>179</v>
      </c>
      <c r="CZ221" s="85" t="s">
        <v>2958</v>
      </c>
      <c r="DA221" s="85" t="s">
        <v>179</v>
      </c>
      <c r="DB221" s="85" t="s">
        <v>2959</v>
      </c>
      <c r="DC221" s="85" t="s">
        <v>179</v>
      </c>
      <c r="DD221" s="85" t="s">
        <v>2960</v>
      </c>
      <c r="DE221" s="85" t="s">
        <v>179</v>
      </c>
      <c r="DF221" s="85" t="s">
        <v>2961</v>
      </c>
      <c r="DG221" s="85" t="s">
        <v>209</v>
      </c>
      <c r="DH221" s="85"/>
      <c r="DI221" s="85" t="s">
        <v>179</v>
      </c>
      <c r="DJ221" s="85" t="s">
        <v>2939</v>
      </c>
      <c r="DK221" s="85" t="s">
        <v>179</v>
      </c>
      <c r="DL221" s="85" t="s">
        <v>2962</v>
      </c>
      <c r="DM221" s="85" t="s">
        <v>179</v>
      </c>
      <c r="DN221" s="85" t="s">
        <v>2963</v>
      </c>
      <c r="DO221" s="85" t="s">
        <v>179</v>
      </c>
      <c r="DP221" s="85" t="s">
        <v>2964</v>
      </c>
      <c r="DQ221" s="85" t="s">
        <v>179</v>
      </c>
      <c r="DR221" s="85" t="s">
        <v>2939</v>
      </c>
      <c r="DS221" s="85" t="s">
        <v>179</v>
      </c>
      <c r="DT221" s="85" t="s">
        <v>2965</v>
      </c>
      <c r="DU221" s="85" t="s">
        <v>179</v>
      </c>
      <c r="DV221" s="85" t="s">
        <v>2966</v>
      </c>
      <c r="DW221" s="85" t="s">
        <v>179</v>
      </c>
      <c r="DX221" s="85" t="s">
        <v>2967</v>
      </c>
      <c r="DY221" s="85" t="s">
        <v>181</v>
      </c>
      <c r="DZ221" s="85" t="s">
        <v>2968</v>
      </c>
      <c r="EA221" s="85" t="s">
        <v>179</v>
      </c>
      <c r="EB221" s="85" t="s">
        <v>2969</v>
      </c>
      <c r="EC221" s="85" t="s">
        <v>203</v>
      </c>
      <c r="ED221" s="85" t="s">
        <v>2970</v>
      </c>
      <c r="EE221" s="85" t="s">
        <v>179</v>
      </c>
      <c r="EF221" s="85" t="s">
        <v>2971</v>
      </c>
      <c r="EG221" s="85" t="s">
        <v>179</v>
      </c>
      <c r="EH221" s="85" t="s">
        <v>2972</v>
      </c>
      <c r="EI221" s="85" t="s">
        <v>179</v>
      </c>
      <c r="EJ221" s="85" t="s">
        <v>2973</v>
      </c>
      <c r="EK221" s="85" t="s">
        <v>179</v>
      </c>
      <c r="EL221" s="85" t="s">
        <v>2974</v>
      </c>
      <c r="EM221" s="85" t="s">
        <v>179</v>
      </c>
      <c r="EN221" s="85" t="s">
        <v>2939</v>
      </c>
      <c r="EO221" s="85" t="s">
        <v>179</v>
      </c>
      <c r="EP221" s="85" t="s">
        <v>2975</v>
      </c>
      <c r="EQ221" s="85" t="s">
        <v>179</v>
      </c>
      <c r="ER221" s="85" t="s">
        <v>2976</v>
      </c>
      <c r="ES221" s="85" t="s">
        <v>179</v>
      </c>
      <c r="ET221" s="85" t="s">
        <v>2939</v>
      </c>
      <c r="EU221" s="85" t="s">
        <v>179</v>
      </c>
      <c r="EV221" s="85" t="s">
        <v>2977</v>
      </c>
      <c r="EW221" s="85" t="s">
        <v>179</v>
      </c>
      <c r="EX221" s="85" t="s">
        <v>2978</v>
      </c>
      <c r="EY221" s="85" t="s">
        <v>179</v>
      </c>
      <c r="EZ221" s="85" t="s">
        <v>2939</v>
      </c>
      <c r="FA221" s="85" t="s">
        <v>179</v>
      </c>
      <c r="FB221" s="85"/>
      <c r="FC221" s="85" t="s">
        <v>179</v>
      </c>
      <c r="FD221" s="85" t="s">
        <v>182</v>
      </c>
      <c r="FE221" t="b">
        <v>0</v>
      </c>
    </row>
    <row r="222" spans="1:161" x14ac:dyDescent="0.25">
      <c r="A222">
        <v>2106</v>
      </c>
      <c r="B222" t="s">
        <v>6077</v>
      </c>
      <c r="C222" s="90" t="s">
        <v>2979</v>
      </c>
      <c r="D222" s="91" t="s">
        <v>200</v>
      </c>
      <c r="E222">
        <v>0</v>
      </c>
      <c r="F222">
        <v>95</v>
      </c>
      <c r="G222" s="85" t="s">
        <v>187</v>
      </c>
      <c r="H222">
        <v>1</v>
      </c>
      <c r="I222" s="85" t="s">
        <v>213</v>
      </c>
      <c r="J222" s="85" t="s">
        <v>267</v>
      </c>
      <c r="K222" s="85" t="s">
        <v>270</v>
      </c>
      <c r="L222" s="85" t="s">
        <v>2979</v>
      </c>
      <c r="M222" s="85" t="s">
        <v>2980</v>
      </c>
      <c r="N222" s="85" t="s">
        <v>267</v>
      </c>
      <c r="O222" s="85" t="s">
        <v>1814</v>
      </c>
      <c r="P222" s="85" t="s">
        <v>213</v>
      </c>
      <c r="Q222" s="85" t="s">
        <v>200</v>
      </c>
      <c r="R222" s="85"/>
      <c r="S222" s="85"/>
      <c r="T222" s="85" t="s">
        <v>268</v>
      </c>
      <c r="U222" s="97">
        <v>4</v>
      </c>
      <c r="V222" s="85" t="s">
        <v>179</v>
      </c>
      <c r="W222" s="85" t="s">
        <v>191</v>
      </c>
      <c r="X222" s="85" t="s">
        <v>2981</v>
      </c>
      <c r="Y222">
        <v>4</v>
      </c>
      <c r="Z222" s="85" t="s">
        <v>181</v>
      </c>
      <c r="AA222" s="85" t="s">
        <v>1</v>
      </c>
      <c r="AB222" s="85" t="s">
        <v>179</v>
      </c>
      <c r="AC222" s="85" t="s">
        <v>179</v>
      </c>
      <c r="AD222" s="85" t="s">
        <v>179</v>
      </c>
      <c r="AE222" s="85" t="s">
        <v>181</v>
      </c>
      <c r="AF222" s="85"/>
      <c r="AG222" s="85" t="s">
        <v>181</v>
      </c>
      <c r="AH222" s="85"/>
      <c r="AI222" s="85" t="s">
        <v>181</v>
      </c>
      <c r="AJ222" s="85"/>
      <c r="AK222" s="85" t="s">
        <v>181</v>
      </c>
      <c r="AL222" s="85"/>
      <c r="AM222" s="85" t="s">
        <v>181</v>
      </c>
      <c r="AN222" s="85"/>
      <c r="AO222" s="85" t="s">
        <v>181</v>
      </c>
      <c r="AP222" s="85"/>
      <c r="AQ222" s="85" t="s">
        <v>179</v>
      </c>
      <c r="AR222" s="85" t="s">
        <v>2982</v>
      </c>
      <c r="AS222" s="85" t="s">
        <v>179</v>
      </c>
      <c r="AT222" s="85"/>
      <c r="AU222" s="85" t="s">
        <v>179</v>
      </c>
      <c r="AV222" s="85" t="s">
        <v>2983</v>
      </c>
      <c r="AW222" s="85" t="s">
        <v>179</v>
      </c>
      <c r="AX222" s="85"/>
      <c r="AY222" s="85" t="s">
        <v>179</v>
      </c>
      <c r="AZ222" s="85"/>
      <c r="BA222" s="85" t="s">
        <v>179</v>
      </c>
      <c r="BB222" s="85"/>
      <c r="BC222" s="85" t="s">
        <v>179</v>
      </c>
      <c r="BD222" s="85" t="s">
        <v>2984</v>
      </c>
      <c r="BE222" s="85" t="s">
        <v>179</v>
      </c>
      <c r="BF222" s="85"/>
      <c r="BG222" s="85" t="s">
        <v>179</v>
      </c>
      <c r="BH222" s="85" t="s">
        <v>2985</v>
      </c>
      <c r="BI222" s="85" t="s">
        <v>179</v>
      </c>
      <c r="BJ222" s="85" t="s">
        <v>2986</v>
      </c>
      <c r="BK222" s="85" t="s">
        <v>179</v>
      </c>
      <c r="BL222" s="85"/>
      <c r="BM222" s="85" t="s">
        <v>179</v>
      </c>
      <c r="BN222" s="85" t="s">
        <v>2987</v>
      </c>
      <c r="BO222" s="85" t="s">
        <v>179</v>
      </c>
      <c r="BP222" s="85"/>
      <c r="BQ222" s="85" t="s">
        <v>179</v>
      </c>
      <c r="BR222" s="85"/>
      <c r="BS222" s="85" t="s">
        <v>179</v>
      </c>
      <c r="BT222" s="85"/>
      <c r="BU222" s="85" t="s">
        <v>179</v>
      </c>
      <c r="BV222" s="85"/>
      <c r="BW222" s="85" t="s">
        <v>179</v>
      </c>
      <c r="BX222" s="85"/>
      <c r="BY222" s="85" t="s">
        <v>179</v>
      </c>
      <c r="BZ222" s="85"/>
      <c r="CA222" s="85" t="s">
        <v>179</v>
      </c>
      <c r="CB222" s="85" t="s">
        <v>2988</v>
      </c>
      <c r="CC222" s="85" t="s">
        <v>179</v>
      </c>
      <c r="CD222" s="85"/>
      <c r="CE222" s="85" t="s">
        <v>179</v>
      </c>
      <c r="CF222" s="85"/>
      <c r="CG222" s="85" t="s">
        <v>181</v>
      </c>
      <c r="CH222" s="85"/>
      <c r="CI222" s="85" t="s">
        <v>181</v>
      </c>
      <c r="CJ222" s="85"/>
      <c r="CK222" s="85" t="s">
        <v>179</v>
      </c>
      <c r="CL222" s="85" t="s">
        <v>2989</v>
      </c>
      <c r="CM222" s="85" t="s">
        <v>179</v>
      </c>
      <c r="CN222" s="85"/>
      <c r="CO222" s="85" t="s">
        <v>179</v>
      </c>
      <c r="CP222" s="85"/>
      <c r="CQ222" s="85" t="s">
        <v>179</v>
      </c>
      <c r="CR222" s="85"/>
      <c r="CS222" s="85" t="s">
        <v>179</v>
      </c>
      <c r="CT222" s="85"/>
      <c r="CU222" s="85" t="s">
        <v>179</v>
      </c>
      <c r="CV222" s="85"/>
      <c r="CW222" s="85" t="s">
        <v>179</v>
      </c>
      <c r="CX222" s="85"/>
      <c r="CY222" s="85" t="s">
        <v>179</v>
      </c>
      <c r="CZ222" s="85" t="s">
        <v>2990</v>
      </c>
      <c r="DA222" s="85" t="s">
        <v>179</v>
      </c>
      <c r="DB222" s="85"/>
      <c r="DC222" s="85" t="s">
        <v>179</v>
      </c>
      <c r="DD222" s="85"/>
      <c r="DE222" s="85" t="s">
        <v>179</v>
      </c>
      <c r="DF222" s="85"/>
      <c r="DG222" s="85" t="s">
        <v>179</v>
      </c>
      <c r="DH222" s="85"/>
      <c r="DI222" s="85" t="s">
        <v>179</v>
      </c>
      <c r="DJ222" s="85" t="s">
        <v>2991</v>
      </c>
      <c r="DK222" s="85" t="s">
        <v>181</v>
      </c>
      <c r="DL222" s="85" t="s">
        <v>2426</v>
      </c>
      <c r="DM222" s="85" t="s">
        <v>179</v>
      </c>
      <c r="DN222" s="85"/>
      <c r="DO222" s="85" t="s">
        <v>179</v>
      </c>
      <c r="DP222" s="85" t="s">
        <v>269</v>
      </c>
      <c r="DQ222" s="85" t="s">
        <v>179</v>
      </c>
      <c r="DR222" s="85" t="s">
        <v>2992</v>
      </c>
      <c r="DS222" s="85" t="s">
        <v>179</v>
      </c>
      <c r="DT222" s="85" t="s">
        <v>2993</v>
      </c>
      <c r="DU222" s="85" t="s">
        <v>181</v>
      </c>
      <c r="DV222" s="85" t="s">
        <v>2994</v>
      </c>
      <c r="DW222" s="85" t="s">
        <v>179</v>
      </c>
      <c r="DX222" s="85"/>
      <c r="DY222" s="85" t="s">
        <v>199</v>
      </c>
      <c r="DZ222" s="85"/>
      <c r="EA222" s="85" t="s">
        <v>179</v>
      </c>
      <c r="EB222" s="85" t="s">
        <v>1856</v>
      </c>
      <c r="EC222" s="85" t="s">
        <v>179</v>
      </c>
      <c r="ED222" s="85" t="s">
        <v>2995</v>
      </c>
      <c r="EE222" s="85" t="s">
        <v>199</v>
      </c>
      <c r="EF222" s="85"/>
      <c r="EG222" s="85" t="s">
        <v>199</v>
      </c>
      <c r="EH222" s="85"/>
      <c r="EI222" s="85" t="s">
        <v>199</v>
      </c>
      <c r="EJ222" s="85"/>
      <c r="EK222" s="85" t="s">
        <v>179</v>
      </c>
      <c r="EL222" s="85"/>
      <c r="EM222" s="85" t="s">
        <v>179</v>
      </c>
      <c r="EN222" s="85" t="s">
        <v>1961</v>
      </c>
      <c r="EO222" s="85" t="s">
        <v>179</v>
      </c>
      <c r="EP222" s="85" t="s">
        <v>2996</v>
      </c>
      <c r="EQ222" s="85" t="s">
        <v>179</v>
      </c>
      <c r="ER222" s="85" t="s">
        <v>2997</v>
      </c>
      <c r="ES222" s="85" t="s">
        <v>179</v>
      </c>
      <c r="ET222" s="85" t="s">
        <v>2998</v>
      </c>
      <c r="EU222" s="85" t="s">
        <v>179</v>
      </c>
      <c r="EV222" s="85"/>
      <c r="EW222" s="85" t="s">
        <v>179</v>
      </c>
      <c r="EX222" s="85"/>
      <c r="EY222" s="85" t="s">
        <v>179</v>
      </c>
      <c r="EZ222" s="85" t="s">
        <v>2999</v>
      </c>
      <c r="FA222" s="85" t="s">
        <v>181</v>
      </c>
      <c r="FB222" s="85"/>
      <c r="FC222" s="85" t="s">
        <v>179</v>
      </c>
      <c r="FD222" s="85" t="s">
        <v>182</v>
      </c>
      <c r="FE222" t="b">
        <v>0</v>
      </c>
    </row>
    <row r="223" spans="1:161" x14ac:dyDescent="0.25">
      <c r="A223">
        <v>2107</v>
      </c>
      <c r="B223" t="s">
        <v>6122</v>
      </c>
      <c r="C223" s="90" t="s">
        <v>3000</v>
      </c>
      <c r="D223" s="91" t="s">
        <v>206</v>
      </c>
      <c r="E223">
        <v>0</v>
      </c>
      <c r="F223">
        <v>92</v>
      </c>
      <c r="G223" s="85" t="s">
        <v>177</v>
      </c>
      <c r="H223">
        <v>1</v>
      </c>
      <c r="I223" s="85" t="s">
        <v>213</v>
      </c>
      <c r="J223" s="85" t="s">
        <v>1395</v>
      </c>
      <c r="K223" s="85" t="s">
        <v>3001</v>
      </c>
      <c r="L223" s="85" t="s">
        <v>3000</v>
      </c>
      <c r="M223" s="85" t="s">
        <v>3002</v>
      </c>
      <c r="N223" s="85" t="s">
        <v>3003</v>
      </c>
      <c r="O223" s="85" t="s">
        <v>3004</v>
      </c>
      <c r="P223" s="85" t="s">
        <v>213</v>
      </c>
      <c r="Q223" s="85" t="s">
        <v>206</v>
      </c>
      <c r="R223" s="85"/>
      <c r="S223" s="85"/>
      <c r="T223" s="85" t="s">
        <v>218</v>
      </c>
      <c r="U223" s="97">
        <v>4</v>
      </c>
      <c r="V223" s="85" t="s">
        <v>181</v>
      </c>
      <c r="W223" s="85"/>
      <c r="X223" s="85" t="s">
        <v>3005</v>
      </c>
      <c r="Y223">
        <v>0</v>
      </c>
      <c r="Z223" s="85" t="s">
        <v>181</v>
      </c>
      <c r="AA223" s="85"/>
      <c r="AB223" s="85" t="s">
        <v>179</v>
      </c>
      <c r="AC223" s="85" t="s">
        <v>179</v>
      </c>
      <c r="AD223" s="85" t="s">
        <v>180</v>
      </c>
      <c r="AE223" s="85" t="s">
        <v>181</v>
      </c>
      <c r="AF223" s="85"/>
      <c r="AG223" s="85" t="s">
        <v>181</v>
      </c>
      <c r="AH223" s="85"/>
      <c r="AI223" s="85" t="s">
        <v>181</v>
      </c>
      <c r="AJ223" s="85"/>
      <c r="AK223" s="85" t="s">
        <v>181</v>
      </c>
      <c r="AL223" s="85"/>
      <c r="AM223" s="85" t="s">
        <v>181</v>
      </c>
      <c r="AN223" s="85"/>
      <c r="AO223" s="85" t="s">
        <v>181</v>
      </c>
      <c r="AP223" s="85"/>
      <c r="AQ223" s="85" t="s">
        <v>179</v>
      </c>
      <c r="AR223" s="85"/>
      <c r="AS223" s="85" t="s">
        <v>179</v>
      </c>
      <c r="AT223" s="85"/>
      <c r="AU223" s="85" t="s">
        <v>179</v>
      </c>
      <c r="AV223" s="85"/>
      <c r="AW223" s="85" t="s">
        <v>179</v>
      </c>
      <c r="AX223" s="85"/>
      <c r="AY223" s="85" t="s">
        <v>179</v>
      </c>
      <c r="AZ223" s="85"/>
      <c r="BA223" s="85" t="s">
        <v>179</v>
      </c>
      <c r="BB223" s="85"/>
      <c r="BC223" s="85" t="s">
        <v>179</v>
      </c>
      <c r="BD223" s="85" t="s">
        <v>3006</v>
      </c>
      <c r="BE223" s="85" t="s">
        <v>179</v>
      </c>
      <c r="BF223" s="85"/>
      <c r="BG223" s="85" t="s">
        <v>179</v>
      </c>
      <c r="BH223" s="85"/>
      <c r="BI223" s="85" t="s">
        <v>179</v>
      </c>
      <c r="BJ223" s="85" t="s">
        <v>1401</v>
      </c>
      <c r="BK223" s="85" t="s">
        <v>179</v>
      </c>
      <c r="BL223" s="85"/>
      <c r="BM223" s="85" t="s">
        <v>179</v>
      </c>
      <c r="BN223" s="85"/>
      <c r="BO223" s="85" t="s">
        <v>179</v>
      </c>
      <c r="BP223" s="85"/>
      <c r="BQ223" s="85" t="s">
        <v>179</v>
      </c>
      <c r="BR223" s="85"/>
      <c r="BS223" s="85" t="s">
        <v>179</v>
      </c>
      <c r="BT223" s="85"/>
      <c r="BU223" s="85" t="s">
        <v>179</v>
      </c>
      <c r="BV223" s="85"/>
      <c r="BW223" s="85" t="s">
        <v>179</v>
      </c>
      <c r="BX223" s="85"/>
      <c r="BY223" s="85" t="s">
        <v>179</v>
      </c>
      <c r="BZ223" s="85"/>
      <c r="CA223" s="85" t="s">
        <v>179</v>
      </c>
      <c r="CB223" s="85"/>
      <c r="CC223" s="85" t="s">
        <v>179</v>
      </c>
      <c r="CD223" s="85"/>
      <c r="CE223" s="85" t="s">
        <v>181</v>
      </c>
      <c r="CF223" s="85"/>
      <c r="CG223" s="85" t="s">
        <v>181</v>
      </c>
      <c r="CH223" s="85"/>
      <c r="CI223" s="85" t="s">
        <v>181</v>
      </c>
      <c r="CJ223" s="85"/>
      <c r="CK223" s="85" t="s">
        <v>179</v>
      </c>
      <c r="CL223" s="85" t="s">
        <v>3007</v>
      </c>
      <c r="CM223" s="85" t="s">
        <v>179</v>
      </c>
      <c r="CN223" s="85"/>
      <c r="CO223" s="85" t="s">
        <v>227</v>
      </c>
      <c r="CP223" s="85" t="s">
        <v>3008</v>
      </c>
      <c r="CQ223" s="85" t="s">
        <v>179</v>
      </c>
      <c r="CR223" s="85"/>
      <c r="CS223" s="85" t="s">
        <v>179</v>
      </c>
      <c r="CT223" s="85"/>
      <c r="CU223" s="85" t="s">
        <v>179</v>
      </c>
      <c r="CV223" s="85"/>
      <c r="CW223" s="85" t="s">
        <v>179</v>
      </c>
      <c r="CX223" s="85"/>
      <c r="CY223" s="85" t="s">
        <v>179</v>
      </c>
      <c r="CZ223" s="85" t="s">
        <v>3009</v>
      </c>
      <c r="DA223" s="85" t="s">
        <v>179</v>
      </c>
      <c r="DB223" s="85"/>
      <c r="DC223" s="85" t="s">
        <v>179</v>
      </c>
      <c r="DD223" s="85"/>
      <c r="DE223" s="85" t="s">
        <v>179</v>
      </c>
      <c r="DF223" s="85"/>
      <c r="DG223" s="85" t="s">
        <v>179</v>
      </c>
      <c r="DH223" s="85"/>
      <c r="DI223" s="85" t="s">
        <v>179</v>
      </c>
      <c r="DJ223" s="85" t="s">
        <v>1406</v>
      </c>
      <c r="DK223" s="85" t="s">
        <v>179</v>
      </c>
      <c r="DL223" s="85"/>
      <c r="DM223" s="85" t="s">
        <v>179</v>
      </c>
      <c r="DN223" s="85"/>
      <c r="DO223" s="85" t="s">
        <v>179</v>
      </c>
      <c r="DP223" s="85"/>
      <c r="DQ223" s="85" t="s">
        <v>179</v>
      </c>
      <c r="DR223" s="85" t="s">
        <v>3010</v>
      </c>
      <c r="DS223" s="85" t="s">
        <v>179</v>
      </c>
      <c r="DT223" s="85"/>
      <c r="DU223" s="85" t="s">
        <v>179</v>
      </c>
      <c r="DV223" s="85"/>
      <c r="DW223" s="85" t="s">
        <v>179</v>
      </c>
      <c r="DX223" s="85"/>
      <c r="DY223" s="85" t="s">
        <v>179</v>
      </c>
      <c r="DZ223" s="85"/>
      <c r="EA223" s="85" t="s">
        <v>179</v>
      </c>
      <c r="EB223" s="85"/>
      <c r="EC223" s="85" t="s">
        <v>179</v>
      </c>
      <c r="ED223" s="85" t="s">
        <v>3011</v>
      </c>
      <c r="EE223" s="85" t="s">
        <v>179</v>
      </c>
      <c r="EF223" s="85"/>
      <c r="EG223" s="85" t="s">
        <v>179</v>
      </c>
      <c r="EH223" s="85" t="s">
        <v>3012</v>
      </c>
      <c r="EI223" s="85" t="s">
        <v>179</v>
      </c>
      <c r="EJ223" s="85"/>
      <c r="EK223" s="85" t="s">
        <v>179</v>
      </c>
      <c r="EL223" s="85"/>
      <c r="EM223" s="85" t="s">
        <v>179</v>
      </c>
      <c r="EN223" s="85" t="s">
        <v>3013</v>
      </c>
      <c r="EO223" s="85" t="s">
        <v>179</v>
      </c>
      <c r="EP223" s="85"/>
      <c r="EQ223" s="85" t="s">
        <v>179</v>
      </c>
      <c r="ER223" s="85"/>
      <c r="ES223" s="85" t="s">
        <v>179</v>
      </c>
      <c r="ET223" s="85" t="s">
        <v>3014</v>
      </c>
      <c r="EU223" s="85" t="s">
        <v>179</v>
      </c>
      <c r="EV223" s="85"/>
      <c r="EW223" s="85" t="s">
        <v>179</v>
      </c>
      <c r="EX223" s="85"/>
      <c r="EY223" s="85" t="s">
        <v>179</v>
      </c>
      <c r="EZ223" s="85" t="s">
        <v>3015</v>
      </c>
      <c r="FA223" s="85" t="s">
        <v>181</v>
      </c>
      <c r="FB223" s="85"/>
      <c r="FC223" s="85" t="s">
        <v>179</v>
      </c>
      <c r="FD223" s="85" t="s">
        <v>182</v>
      </c>
      <c r="FE223" t="b">
        <v>0</v>
      </c>
    </row>
    <row r="224" spans="1:161" x14ac:dyDescent="0.25">
      <c r="A224">
        <v>2108</v>
      </c>
      <c r="B224" t="s">
        <v>6125</v>
      </c>
      <c r="C224" s="90" t="s">
        <v>3016</v>
      </c>
      <c r="D224" s="91" t="s">
        <v>206</v>
      </c>
      <c r="E224">
        <v>0</v>
      </c>
      <c r="F224">
        <v>94</v>
      </c>
      <c r="G224" s="85" t="s">
        <v>177</v>
      </c>
      <c r="H224">
        <v>1</v>
      </c>
      <c r="I224" s="85" t="s">
        <v>213</v>
      </c>
      <c r="J224" s="85" t="s">
        <v>1464</v>
      </c>
      <c r="K224" s="85" t="s">
        <v>3017</v>
      </c>
      <c r="L224" s="85" t="s">
        <v>3016</v>
      </c>
      <c r="M224" s="85" t="s">
        <v>3018</v>
      </c>
      <c r="N224" s="85" t="s">
        <v>1464</v>
      </c>
      <c r="O224" s="85" t="s">
        <v>3019</v>
      </c>
      <c r="P224" s="85" t="s">
        <v>213</v>
      </c>
      <c r="Q224" s="85" t="s">
        <v>206</v>
      </c>
      <c r="R224" s="85"/>
      <c r="S224" s="85"/>
      <c r="T224" s="85" t="s">
        <v>218</v>
      </c>
      <c r="U224" s="97">
        <v>4</v>
      </c>
      <c r="V224" s="85" t="s">
        <v>179</v>
      </c>
      <c r="W224" s="85" t="s">
        <v>191</v>
      </c>
      <c r="X224" s="85" t="s">
        <v>3020</v>
      </c>
      <c r="Y224">
        <v>4</v>
      </c>
      <c r="Z224" s="85" t="s">
        <v>181</v>
      </c>
      <c r="AA224" s="85" t="s">
        <v>186</v>
      </c>
      <c r="AB224" s="85" t="s">
        <v>179</v>
      </c>
      <c r="AC224" s="85" t="s">
        <v>179</v>
      </c>
      <c r="AD224" s="85" t="s">
        <v>179</v>
      </c>
      <c r="AE224" s="85" t="s">
        <v>181</v>
      </c>
      <c r="AF224" s="85" t="s">
        <v>427</v>
      </c>
      <c r="AG224" s="85" t="s">
        <v>181</v>
      </c>
      <c r="AH224" s="85" t="s">
        <v>427</v>
      </c>
      <c r="AI224" s="85" t="s">
        <v>181</v>
      </c>
      <c r="AJ224" s="85" t="s">
        <v>427</v>
      </c>
      <c r="AK224" s="85" t="s">
        <v>181</v>
      </c>
      <c r="AL224" s="85" t="s">
        <v>823</v>
      </c>
      <c r="AM224" s="85" t="s">
        <v>181</v>
      </c>
      <c r="AN224" s="85" t="s">
        <v>260</v>
      </c>
      <c r="AO224" s="85" t="s">
        <v>181</v>
      </c>
      <c r="AP224" s="85" t="s">
        <v>823</v>
      </c>
      <c r="AQ224" s="85" t="s">
        <v>179</v>
      </c>
      <c r="AR224" s="85" t="s">
        <v>3021</v>
      </c>
      <c r="AS224" s="85" t="s">
        <v>179</v>
      </c>
      <c r="AT224" s="85" t="s">
        <v>3022</v>
      </c>
      <c r="AU224" s="85" t="s">
        <v>179</v>
      </c>
      <c r="AV224" s="85"/>
      <c r="AW224" s="85" t="s">
        <v>179</v>
      </c>
      <c r="AX224" s="85" t="s">
        <v>3023</v>
      </c>
      <c r="AY224" s="85" t="s">
        <v>179</v>
      </c>
      <c r="AZ224" s="85" t="s">
        <v>3024</v>
      </c>
      <c r="BA224" s="85" t="s">
        <v>179</v>
      </c>
      <c r="BB224" s="85"/>
      <c r="BC224" s="85" t="s">
        <v>179</v>
      </c>
      <c r="BD224" s="85" t="s">
        <v>3025</v>
      </c>
      <c r="BE224" s="85" t="s">
        <v>179</v>
      </c>
      <c r="BF224" s="85"/>
      <c r="BG224" s="85" t="s">
        <v>179</v>
      </c>
      <c r="BH224" s="85" t="s">
        <v>3026</v>
      </c>
      <c r="BI224" s="85" t="s">
        <v>179</v>
      </c>
      <c r="BJ224" s="85" t="s">
        <v>1467</v>
      </c>
      <c r="BK224" s="85" t="s">
        <v>179</v>
      </c>
      <c r="BL224" s="85" t="s">
        <v>3027</v>
      </c>
      <c r="BM224" s="85" t="s">
        <v>179</v>
      </c>
      <c r="BN224" s="85"/>
      <c r="BO224" s="85" t="s">
        <v>179</v>
      </c>
      <c r="BP224" s="85"/>
      <c r="BQ224" s="85" t="s">
        <v>179</v>
      </c>
      <c r="BR224" s="85"/>
      <c r="BS224" s="85" t="s">
        <v>179</v>
      </c>
      <c r="BT224" s="85"/>
      <c r="BU224" s="85" t="s">
        <v>179</v>
      </c>
      <c r="BV224" s="85"/>
      <c r="BW224" s="85" t="s">
        <v>179</v>
      </c>
      <c r="BX224" s="85"/>
      <c r="BY224" s="85" t="s">
        <v>179</v>
      </c>
      <c r="BZ224" s="85" t="s">
        <v>3028</v>
      </c>
      <c r="CA224" s="85" t="s">
        <v>179</v>
      </c>
      <c r="CB224" s="85"/>
      <c r="CC224" s="85" t="s">
        <v>179</v>
      </c>
      <c r="CD224" s="85"/>
      <c r="CE224" s="85" t="s">
        <v>181</v>
      </c>
      <c r="CF224" s="85" t="s">
        <v>3029</v>
      </c>
      <c r="CG224" s="85" t="s">
        <v>181</v>
      </c>
      <c r="CH224" s="85"/>
      <c r="CI224" s="85" t="s">
        <v>181</v>
      </c>
      <c r="CJ224" s="85"/>
      <c r="CK224" s="85" t="s">
        <v>179</v>
      </c>
      <c r="CL224" s="85" t="s">
        <v>3030</v>
      </c>
      <c r="CM224" s="85" t="s">
        <v>179</v>
      </c>
      <c r="CN224" s="85" t="s">
        <v>1475</v>
      </c>
      <c r="CO224" s="85" t="s">
        <v>179</v>
      </c>
      <c r="CP224" s="85" t="s">
        <v>1476</v>
      </c>
      <c r="CQ224" s="85" t="s">
        <v>179</v>
      </c>
      <c r="CR224" s="85"/>
      <c r="CS224" s="85" t="s">
        <v>179</v>
      </c>
      <c r="CT224" s="85"/>
      <c r="CU224" s="85" t="s">
        <v>179</v>
      </c>
      <c r="CV224" s="85"/>
      <c r="CW224" s="85" t="s">
        <v>179</v>
      </c>
      <c r="CX224" s="85"/>
      <c r="CY224" s="85" t="s">
        <v>179</v>
      </c>
      <c r="CZ224" s="85" t="s">
        <v>3031</v>
      </c>
      <c r="DA224" s="85" t="s">
        <v>179</v>
      </c>
      <c r="DB224" s="85"/>
      <c r="DC224" s="85" t="s">
        <v>179</v>
      </c>
      <c r="DD224" s="85" t="s">
        <v>3032</v>
      </c>
      <c r="DE224" s="85" t="s">
        <v>179</v>
      </c>
      <c r="DF224" s="85"/>
      <c r="DG224" s="85" t="s">
        <v>179</v>
      </c>
      <c r="DH224" s="85"/>
      <c r="DI224" s="85" t="s">
        <v>179</v>
      </c>
      <c r="DJ224" s="85" t="s">
        <v>3033</v>
      </c>
      <c r="DK224" s="85" t="s">
        <v>179</v>
      </c>
      <c r="DL224" s="85"/>
      <c r="DM224" s="85" t="s">
        <v>179</v>
      </c>
      <c r="DN224" s="85"/>
      <c r="DO224" s="85" t="s">
        <v>179</v>
      </c>
      <c r="DP224" s="85"/>
      <c r="DQ224" s="85" t="s">
        <v>179</v>
      </c>
      <c r="DR224" s="85" t="s">
        <v>535</v>
      </c>
      <c r="DS224" s="85" t="s">
        <v>179</v>
      </c>
      <c r="DT224" s="85"/>
      <c r="DU224" s="85" t="s">
        <v>179</v>
      </c>
      <c r="DV224" s="85"/>
      <c r="DW224" s="85" t="s">
        <v>179</v>
      </c>
      <c r="DX224" s="85"/>
      <c r="DY224" s="85" t="s">
        <v>179</v>
      </c>
      <c r="DZ224" s="85"/>
      <c r="EA224" s="85" t="s">
        <v>179</v>
      </c>
      <c r="EB224" s="85"/>
      <c r="EC224" s="85" t="s">
        <v>179</v>
      </c>
      <c r="ED224" s="85" t="s">
        <v>3034</v>
      </c>
      <c r="EE224" s="85" t="s">
        <v>179</v>
      </c>
      <c r="EF224" s="85"/>
      <c r="EG224" s="85" t="s">
        <v>179</v>
      </c>
      <c r="EH224" s="85"/>
      <c r="EI224" s="85" t="s">
        <v>179</v>
      </c>
      <c r="EJ224" s="85"/>
      <c r="EK224" s="85" t="s">
        <v>179</v>
      </c>
      <c r="EL224" s="85"/>
      <c r="EM224" s="85" t="s">
        <v>179</v>
      </c>
      <c r="EN224" s="85" t="s">
        <v>3035</v>
      </c>
      <c r="EO224" s="85" t="s">
        <v>179</v>
      </c>
      <c r="EP224" s="85"/>
      <c r="EQ224" s="85" t="s">
        <v>179</v>
      </c>
      <c r="ER224" s="85"/>
      <c r="ES224" s="85" t="s">
        <v>179</v>
      </c>
      <c r="ET224" s="85" t="s">
        <v>3036</v>
      </c>
      <c r="EU224" s="85" t="s">
        <v>179</v>
      </c>
      <c r="EV224" s="85"/>
      <c r="EW224" s="85" t="s">
        <v>179</v>
      </c>
      <c r="EX224" s="85"/>
      <c r="EY224" s="85" t="s">
        <v>179</v>
      </c>
      <c r="EZ224" s="85" t="s">
        <v>3037</v>
      </c>
      <c r="FA224" s="85" t="s">
        <v>181</v>
      </c>
      <c r="FB224" s="85" t="s">
        <v>1474</v>
      </c>
      <c r="FC224" s="85" t="s">
        <v>179</v>
      </c>
      <c r="FD224" s="85" t="s">
        <v>182</v>
      </c>
      <c r="FE224" t="b">
        <v>0</v>
      </c>
    </row>
    <row r="225" spans="1:161" x14ac:dyDescent="0.25">
      <c r="A225">
        <v>11232</v>
      </c>
      <c r="B225" t="s">
        <v>6123</v>
      </c>
      <c r="C225" s="90" t="s">
        <v>3038</v>
      </c>
      <c r="D225" s="91" t="s">
        <v>183</v>
      </c>
      <c r="E225">
        <v>0</v>
      </c>
      <c r="F225">
        <v>94</v>
      </c>
      <c r="G225" s="85" t="s">
        <v>177</v>
      </c>
      <c r="H225">
        <v>1</v>
      </c>
      <c r="I225" s="85" t="s">
        <v>213</v>
      </c>
      <c r="J225" s="85" t="s">
        <v>1464</v>
      </c>
      <c r="K225" s="85" t="s">
        <v>3017</v>
      </c>
      <c r="L225" s="85" t="s">
        <v>3038</v>
      </c>
      <c r="M225" s="85" t="s">
        <v>3018</v>
      </c>
      <c r="N225" s="85" t="s">
        <v>1464</v>
      </c>
      <c r="O225" s="85" t="s">
        <v>1465</v>
      </c>
      <c r="P225" s="85" t="s">
        <v>213</v>
      </c>
      <c r="Q225" s="85" t="s">
        <v>183</v>
      </c>
      <c r="R225" s="85"/>
      <c r="S225" s="85"/>
      <c r="T225" s="85" t="s">
        <v>218</v>
      </c>
      <c r="U225" s="97">
        <v>4</v>
      </c>
      <c r="V225" s="85" t="s">
        <v>179</v>
      </c>
      <c r="W225" s="85" t="s">
        <v>191</v>
      </c>
      <c r="X225" s="85" t="s">
        <v>3020</v>
      </c>
      <c r="Y225">
        <v>4</v>
      </c>
      <c r="Z225" s="85" t="s">
        <v>181</v>
      </c>
      <c r="AA225" s="85" t="s">
        <v>186</v>
      </c>
      <c r="AB225" s="85" t="s">
        <v>179</v>
      </c>
      <c r="AC225" s="85" t="s">
        <v>179</v>
      </c>
      <c r="AD225" s="85" t="s">
        <v>179</v>
      </c>
      <c r="AE225" s="85" t="s">
        <v>181</v>
      </c>
      <c r="AF225" s="85" t="s">
        <v>194</v>
      </c>
      <c r="AG225" s="85" t="s">
        <v>181</v>
      </c>
      <c r="AH225" s="85" t="s">
        <v>194</v>
      </c>
      <c r="AI225" s="85" t="s">
        <v>181</v>
      </c>
      <c r="AJ225" s="85" t="s">
        <v>194</v>
      </c>
      <c r="AK225" s="85" t="s">
        <v>181</v>
      </c>
      <c r="AL225" s="85" t="s">
        <v>195</v>
      </c>
      <c r="AM225" s="85" t="s">
        <v>181</v>
      </c>
      <c r="AN225" s="85" t="s">
        <v>195</v>
      </c>
      <c r="AO225" s="85" t="s">
        <v>181</v>
      </c>
      <c r="AP225" s="85" t="s">
        <v>195</v>
      </c>
      <c r="AQ225" s="85" t="s">
        <v>179</v>
      </c>
      <c r="AR225" s="85" t="s">
        <v>3039</v>
      </c>
      <c r="AS225" s="85" t="s">
        <v>179</v>
      </c>
      <c r="AT225" s="85" t="s">
        <v>3022</v>
      </c>
      <c r="AU225" s="85" t="s">
        <v>179</v>
      </c>
      <c r="AV225" s="85"/>
      <c r="AW225" s="85" t="s">
        <v>179</v>
      </c>
      <c r="AX225" s="85" t="s">
        <v>3023</v>
      </c>
      <c r="AY225" s="85" t="s">
        <v>179</v>
      </c>
      <c r="AZ225" s="85" t="s">
        <v>3024</v>
      </c>
      <c r="BA225" s="85" t="s">
        <v>179</v>
      </c>
      <c r="BB225" s="85"/>
      <c r="BC225" s="85" t="s">
        <v>179</v>
      </c>
      <c r="BD225" s="85" t="s">
        <v>3040</v>
      </c>
      <c r="BE225" s="85" t="s">
        <v>179</v>
      </c>
      <c r="BF225" s="85"/>
      <c r="BG225" s="85" t="s">
        <v>179</v>
      </c>
      <c r="BH225" s="85" t="s">
        <v>1466</v>
      </c>
      <c r="BI225" s="85" t="s">
        <v>179</v>
      </c>
      <c r="BJ225" s="85" t="s">
        <v>3041</v>
      </c>
      <c r="BK225" s="85" t="s">
        <v>179</v>
      </c>
      <c r="BL225" s="85" t="s">
        <v>3027</v>
      </c>
      <c r="BM225" s="85" t="s">
        <v>179</v>
      </c>
      <c r="BN225" s="85"/>
      <c r="BO225" s="85" t="s">
        <v>179</v>
      </c>
      <c r="BP225" s="85"/>
      <c r="BQ225" s="85" t="s">
        <v>179</v>
      </c>
      <c r="BR225" s="85"/>
      <c r="BS225" s="85" t="s">
        <v>179</v>
      </c>
      <c r="BT225" s="85"/>
      <c r="BU225" s="85" t="s">
        <v>179</v>
      </c>
      <c r="BV225" s="85"/>
      <c r="BW225" s="85" t="s">
        <v>179</v>
      </c>
      <c r="BX225" s="85"/>
      <c r="BY225" s="85" t="s">
        <v>179</v>
      </c>
      <c r="BZ225" s="85" t="s">
        <v>1468</v>
      </c>
      <c r="CA225" s="85" t="s">
        <v>179</v>
      </c>
      <c r="CB225" s="85"/>
      <c r="CC225" s="85" t="s">
        <v>179</v>
      </c>
      <c r="CD225" s="85"/>
      <c r="CE225" s="85" t="s">
        <v>181</v>
      </c>
      <c r="CF225" s="85" t="s">
        <v>1469</v>
      </c>
      <c r="CG225" s="85" t="s">
        <v>181</v>
      </c>
      <c r="CH225" s="85"/>
      <c r="CI225" s="85" t="s">
        <v>181</v>
      </c>
      <c r="CJ225" s="85"/>
      <c r="CK225" s="85" t="s">
        <v>179</v>
      </c>
      <c r="CL225" s="85" t="s">
        <v>3042</v>
      </c>
      <c r="CM225" s="85" t="s">
        <v>179</v>
      </c>
      <c r="CN225" s="85" t="s">
        <v>1470</v>
      </c>
      <c r="CO225" s="85" t="s">
        <v>179</v>
      </c>
      <c r="CP225" s="85" t="s">
        <v>1471</v>
      </c>
      <c r="CQ225" s="85" t="s">
        <v>179</v>
      </c>
      <c r="CR225" s="85"/>
      <c r="CS225" s="85" t="s">
        <v>179</v>
      </c>
      <c r="CT225" s="85"/>
      <c r="CU225" s="85" t="s">
        <v>179</v>
      </c>
      <c r="CV225" s="85"/>
      <c r="CW225" s="85" t="s">
        <v>179</v>
      </c>
      <c r="CX225" s="85"/>
      <c r="CY225" s="85" t="s">
        <v>179</v>
      </c>
      <c r="CZ225" s="85" t="s">
        <v>1472</v>
      </c>
      <c r="DA225" s="85" t="s">
        <v>179</v>
      </c>
      <c r="DB225" s="85"/>
      <c r="DC225" s="85" t="s">
        <v>179</v>
      </c>
      <c r="DD225" s="85" t="s">
        <v>3043</v>
      </c>
      <c r="DE225" s="85" t="s">
        <v>179</v>
      </c>
      <c r="DF225" s="85"/>
      <c r="DG225" s="85" t="s">
        <v>179</v>
      </c>
      <c r="DH225" s="85"/>
      <c r="DI225" s="85" t="s">
        <v>179</v>
      </c>
      <c r="DJ225" s="85" t="s">
        <v>3044</v>
      </c>
      <c r="DK225" s="85" t="s">
        <v>179</v>
      </c>
      <c r="DL225" s="85"/>
      <c r="DM225" s="85" t="s">
        <v>179</v>
      </c>
      <c r="DN225" s="85"/>
      <c r="DO225" s="85" t="s">
        <v>179</v>
      </c>
      <c r="DP225" s="85"/>
      <c r="DQ225" s="85" t="s">
        <v>179</v>
      </c>
      <c r="DR225" s="85" t="s">
        <v>535</v>
      </c>
      <c r="DS225" s="85" t="s">
        <v>179</v>
      </c>
      <c r="DT225" s="85"/>
      <c r="DU225" s="85" t="s">
        <v>179</v>
      </c>
      <c r="DV225" s="85"/>
      <c r="DW225" s="85" t="s">
        <v>179</v>
      </c>
      <c r="DX225" s="85"/>
      <c r="DY225" s="85" t="s">
        <v>179</v>
      </c>
      <c r="DZ225" s="85"/>
      <c r="EA225" s="85" t="s">
        <v>179</v>
      </c>
      <c r="EB225" s="85"/>
      <c r="EC225" s="85" t="s">
        <v>179</v>
      </c>
      <c r="ED225" s="85" t="s">
        <v>3045</v>
      </c>
      <c r="EE225" s="85" t="s">
        <v>179</v>
      </c>
      <c r="EF225" s="85"/>
      <c r="EG225" s="85" t="s">
        <v>179</v>
      </c>
      <c r="EH225" s="85" t="s">
        <v>3046</v>
      </c>
      <c r="EI225" s="85" t="s">
        <v>179</v>
      </c>
      <c r="EJ225" s="85"/>
      <c r="EK225" s="85" t="s">
        <v>179</v>
      </c>
      <c r="EL225" s="85"/>
      <c r="EM225" s="85" t="s">
        <v>179</v>
      </c>
      <c r="EN225" s="85" t="s">
        <v>1473</v>
      </c>
      <c r="EO225" s="85" t="s">
        <v>179</v>
      </c>
      <c r="EP225" s="85"/>
      <c r="EQ225" s="85" t="s">
        <v>179</v>
      </c>
      <c r="ER225" s="85"/>
      <c r="ES225" s="85" t="s">
        <v>179</v>
      </c>
      <c r="ET225" s="85" t="s">
        <v>3047</v>
      </c>
      <c r="EU225" s="85" t="s">
        <v>179</v>
      </c>
      <c r="EV225" s="85"/>
      <c r="EW225" s="85" t="s">
        <v>179</v>
      </c>
      <c r="EX225" s="85"/>
      <c r="EY225" s="85" t="s">
        <v>179</v>
      </c>
      <c r="EZ225" s="85" t="s">
        <v>3037</v>
      </c>
      <c r="FA225" s="85" t="s">
        <v>181</v>
      </c>
      <c r="FB225" s="85" t="s">
        <v>1474</v>
      </c>
      <c r="FC225" s="85" t="s">
        <v>179</v>
      </c>
      <c r="FD225" s="85" t="s">
        <v>182</v>
      </c>
      <c r="FE225" t="b">
        <v>0</v>
      </c>
    </row>
    <row r="226" spans="1:161" x14ac:dyDescent="0.25">
      <c r="A226">
        <v>2109</v>
      </c>
      <c r="B226" t="s">
        <v>6155</v>
      </c>
      <c r="C226" s="90" t="s">
        <v>3048</v>
      </c>
      <c r="D226" s="91" t="s">
        <v>206</v>
      </c>
      <c r="E226">
        <v>0</v>
      </c>
      <c r="F226">
        <v>95</v>
      </c>
      <c r="G226" s="85" t="s">
        <v>187</v>
      </c>
      <c r="H226">
        <v>1</v>
      </c>
      <c r="I226" s="85" t="s">
        <v>213</v>
      </c>
      <c r="J226" s="85" t="s">
        <v>2015</v>
      </c>
      <c r="K226" s="85" t="s">
        <v>3049</v>
      </c>
      <c r="L226" s="85" t="s">
        <v>3048</v>
      </c>
      <c r="M226" s="85" t="s">
        <v>3050</v>
      </c>
      <c r="N226" s="85" t="s">
        <v>2015</v>
      </c>
      <c r="O226" s="85" t="s">
        <v>2805</v>
      </c>
      <c r="P226" s="85" t="s">
        <v>213</v>
      </c>
      <c r="Q226" s="85" t="s">
        <v>206</v>
      </c>
      <c r="R226" s="85"/>
      <c r="S226" s="85"/>
      <c r="T226" s="85" t="s">
        <v>208</v>
      </c>
      <c r="U226" s="97">
        <v>4</v>
      </c>
      <c r="V226" s="85" t="s">
        <v>179</v>
      </c>
      <c r="W226" s="85" t="s">
        <v>191</v>
      </c>
      <c r="X226" s="85" t="s">
        <v>3051</v>
      </c>
      <c r="Y226">
        <v>4</v>
      </c>
      <c r="Z226" s="85" t="s">
        <v>179</v>
      </c>
      <c r="AA226" s="85" t="s">
        <v>1</v>
      </c>
      <c r="AB226" s="85" t="s">
        <v>179</v>
      </c>
      <c r="AC226" s="85" t="s">
        <v>179</v>
      </c>
      <c r="AD226" s="85" t="s">
        <v>179</v>
      </c>
      <c r="AE226" s="85" t="s">
        <v>181</v>
      </c>
      <c r="AF226" s="85"/>
      <c r="AG226" s="85" t="s">
        <v>181</v>
      </c>
      <c r="AH226" s="85"/>
      <c r="AI226" s="85" t="s">
        <v>181</v>
      </c>
      <c r="AJ226" s="85"/>
      <c r="AK226" s="85" t="s">
        <v>181</v>
      </c>
      <c r="AL226" s="85"/>
      <c r="AM226" s="85" t="s">
        <v>181</v>
      </c>
      <c r="AN226" s="85"/>
      <c r="AO226" s="85" t="s">
        <v>181</v>
      </c>
      <c r="AP226" s="85"/>
      <c r="AQ226" s="85" t="s">
        <v>179</v>
      </c>
      <c r="AR226" s="85"/>
      <c r="AS226" s="85" t="s">
        <v>179</v>
      </c>
      <c r="AT226" s="85"/>
      <c r="AU226" s="85" t="s">
        <v>179</v>
      </c>
      <c r="AV226" s="85"/>
      <c r="AW226" s="85" t="s">
        <v>179</v>
      </c>
      <c r="AX226" s="85"/>
      <c r="AY226" s="85" t="s">
        <v>179</v>
      </c>
      <c r="AZ226" s="85"/>
      <c r="BA226" s="85" t="s">
        <v>179</v>
      </c>
      <c r="BB226" s="85"/>
      <c r="BC226" s="85" t="s">
        <v>179</v>
      </c>
      <c r="BD226" s="85" t="s">
        <v>426</v>
      </c>
      <c r="BE226" s="85" t="s">
        <v>179</v>
      </c>
      <c r="BF226" s="85"/>
      <c r="BG226" s="85" t="s">
        <v>179</v>
      </c>
      <c r="BH226" s="85"/>
      <c r="BI226" s="85" t="s">
        <v>179</v>
      </c>
      <c r="BJ226" s="85" t="s">
        <v>3052</v>
      </c>
      <c r="BK226" s="85" t="s">
        <v>179</v>
      </c>
      <c r="BL226" s="85"/>
      <c r="BM226" s="85" t="s">
        <v>179</v>
      </c>
      <c r="BN226" s="85"/>
      <c r="BO226" s="85" t="s">
        <v>179</v>
      </c>
      <c r="BP226" s="85"/>
      <c r="BQ226" s="85" t="s">
        <v>179</v>
      </c>
      <c r="BR226" s="85"/>
      <c r="BS226" s="85" t="s">
        <v>179</v>
      </c>
      <c r="BT226" s="85"/>
      <c r="BU226" s="85" t="s">
        <v>179</v>
      </c>
      <c r="BV226" s="85"/>
      <c r="BW226" s="85" t="s">
        <v>179</v>
      </c>
      <c r="BX226" s="85"/>
      <c r="BY226" s="85" t="s">
        <v>179</v>
      </c>
      <c r="BZ226" s="85"/>
      <c r="CA226" s="85" t="s">
        <v>179</v>
      </c>
      <c r="CB226" s="85"/>
      <c r="CC226" s="85" t="s">
        <v>179</v>
      </c>
      <c r="CD226" s="85"/>
      <c r="CE226" s="85" t="s">
        <v>181</v>
      </c>
      <c r="CF226" s="85"/>
      <c r="CG226" s="85" t="s">
        <v>181</v>
      </c>
      <c r="CH226" s="85"/>
      <c r="CI226" s="85" t="s">
        <v>181</v>
      </c>
      <c r="CJ226" s="85"/>
      <c r="CK226" s="85" t="s">
        <v>179</v>
      </c>
      <c r="CL226" s="85" t="s">
        <v>3053</v>
      </c>
      <c r="CM226" s="85" t="s">
        <v>179</v>
      </c>
      <c r="CN226" s="85"/>
      <c r="CO226" s="85" t="s">
        <v>179</v>
      </c>
      <c r="CP226" s="85"/>
      <c r="CQ226" s="85" t="s">
        <v>179</v>
      </c>
      <c r="CR226" s="85"/>
      <c r="CS226" s="85" t="s">
        <v>179</v>
      </c>
      <c r="CT226" s="85"/>
      <c r="CU226" s="85" t="s">
        <v>179</v>
      </c>
      <c r="CV226" s="85"/>
      <c r="CW226" s="85" t="s">
        <v>179</v>
      </c>
      <c r="CX226" s="85"/>
      <c r="CY226" s="85" t="s">
        <v>179</v>
      </c>
      <c r="CZ226" s="85" t="s">
        <v>3054</v>
      </c>
      <c r="DA226" s="85" t="s">
        <v>179</v>
      </c>
      <c r="DB226" s="85"/>
      <c r="DC226" s="85" t="s">
        <v>179</v>
      </c>
      <c r="DD226" s="85"/>
      <c r="DE226" s="85" t="s">
        <v>179</v>
      </c>
      <c r="DF226" s="85"/>
      <c r="DG226" s="85" t="s">
        <v>209</v>
      </c>
      <c r="DH226" s="85"/>
      <c r="DI226" s="85" t="s">
        <v>179</v>
      </c>
      <c r="DJ226" s="85" t="s">
        <v>3055</v>
      </c>
      <c r="DK226" s="85" t="s">
        <v>179</v>
      </c>
      <c r="DL226" s="85"/>
      <c r="DM226" s="85" t="s">
        <v>179</v>
      </c>
      <c r="DN226" s="85"/>
      <c r="DO226" s="85" t="s">
        <v>179</v>
      </c>
      <c r="DP226" s="85"/>
      <c r="DQ226" s="85" t="s">
        <v>179</v>
      </c>
      <c r="DR226" s="85" t="s">
        <v>3056</v>
      </c>
      <c r="DS226" s="85" t="s">
        <v>179</v>
      </c>
      <c r="DT226" s="85"/>
      <c r="DU226" s="85" t="s">
        <v>179</v>
      </c>
      <c r="DV226" s="85"/>
      <c r="DW226" s="85" t="s">
        <v>179</v>
      </c>
      <c r="DX226" s="85"/>
      <c r="DY226" s="85" t="s">
        <v>179</v>
      </c>
      <c r="DZ226" s="85"/>
      <c r="EA226" s="85" t="s">
        <v>179</v>
      </c>
      <c r="EB226" s="85"/>
      <c r="EC226" s="85" t="s">
        <v>179</v>
      </c>
      <c r="ED226" s="85" t="s">
        <v>3057</v>
      </c>
      <c r="EE226" s="85" t="s">
        <v>179</v>
      </c>
      <c r="EF226" s="85"/>
      <c r="EG226" s="85" t="s">
        <v>179</v>
      </c>
      <c r="EH226" s="85"/>
      <c r="EI226" s="85" t="s">
        <v>179</v>
      </c>
      <c r="EJ226" s="85"/>
      <c r="EK226" s="85" t="s">
        <v>179</v>
      </c>
      <c r="EL226" s="85"/>
      <c r="EM226" s="85" t="s">
        <v>179</v>
      </c>
      <c r="EN226" s="85" t="s">
        <v>3058</v>
      </c>
      <c r="EO226" s="85" t="s">
        <v>179</v>
      </c>
      <c r="EP226" s="85"/>
      <c r="EQ226" s="85" t="s">
        <v>179</v>
      </c>
      <c r="ER226" s="85"/>
      <c r="ES226" s="85" t="s">
        <v>179</v>
      </c>
      <c r="ET226" s="85" t="s">
        <v>3059</v>
      </c>
      <c r="EU226" s="85" t="s">
        <v>179</v>
      </c>
      <c r="EV226" s="85"/>
      <c r="EW226" s="85" t="s">
        <v>179</v>
      </c>
      <c r="EX226" s="85"/>
      <c r="EY226" s="85" t="s">
        <v>179</v>
      </c>
      <c r="EZ226" s="85" t="s">
        <v>3060</v>
      </c>
      <c r="FA226" s="85" t="s">
        <v>181</v>
      </c>
      <c r="FB226" s="85"/>
      <c r="FC226" s="85" t="s">
        <v>179</v>
      </c>
      <c r="FD226" s="85" t="s">
        <v>182</v>
      </c>
      <c r="FE226" t="b">
        <v>0</v>
      </c>
    </row>
    <row r="227" spans="1:161" x14ac:dyDescent="0.25">
      <c r="A227">
        <v>10308</v>
      </c>
      <c r="B227" t="s">
        <v>6194</v>
      </c>
      <c r="C227" s="90" t="s">
        <v>3061</v>
      </c>
      <c r="D227" s="91" t="s">
        <v>206</v>
      </c>
      <c r="E227">
        <v>0</v>
      </c>
      <c r="F227">
        <v>94</v>
      </c>
      <c r="G227" s="85" t="s">
        <v>177</v>
      </c>
      <c r="H227">
        <v>1</v>
      </c>
      <c r="I227" s="85" t="s">
        <v>213</v>
      </c>
      <c r="J227" s="85" t="s">
        <v>3062</v>
      </c>
      <c r="K227" s="85" t="s">
        <v>3063</v>
      </c>
      <c r="L227" s="85" t="s">
        <v>3061</v>
      </c>
      <c r="M227" s="85" t="s">
        <v>3064</v>
      </c>
      <c r="N227" s="85" t="s">
        <v>3062</v>
      </c>
      <c r="O227" s="85" t="s">
        <v>3065</v>
      </c>
      <c r="P227" s="85" t="s">
        <v>213</v>
      </c>
      <c r="Q227" s="85" t="s">
        <v>206</v>
      </c>
      <c r="R227" s="85" t="s">
        <v>251</v>
      </c>
      <c r="S227" s="85"/>
      <c r="T227" s="85" t="s">
        <v>218</v>
      </c>
      <c r="U227" s="97">
        <v>4</v>
      </c>
      <c r="V227" s="85" t="s">
        <v>179</v>
      </c>
      <c r="W227" s="85" t="s">
        <v>191</v>
      </c>
      <c r="X227" s="85" t="s">
        <v>3066</v>
      </c>
      <c r="Y227">
        <v>1</v>
      </c>
      <c r="Z227" s="85" t="s">
        <v>181</v>
      </c>
      <c r="AA227" s="85"/>
      <c r="AB227" s="85" t="s">
        <v>180</v>
      </c>
      <c r="AC227" s="85" t="s">
        <v>179</v>
      </c>
      <c r="AD227" s="85" t="s">
        <v>179</v>
      </c>
      <c r="AE227" s="85" t="s">
        <v>181</v>
      </c>
      <c r="AF227" s="85"/>
      <c r="AG227" s="85" t="s">
        <v>181</v>
      </c>
      <c r="AH227" s="85"/>
      <c r="AI227" s="85" t="s">
        <v>181</v>
      </c>
      <c r="AJ227" s="85"/>
      <c r="AK227" s="85" t="s">
        <v>181</v>
      </c>
      <c r="AL227" s="85"/>
      <c r="AM227" s="85" t="s">
        <v>181</v>
      </c>
      <c r="AN227" s="85"/>
      <c r="AO227" s="85" t="s">
        <v>181</v>
      </c>
      <c r="AP227" s="85"/>
      <c r="AQ227" s="85" t="s">
        <v>179</v>
      </c>
      <c r="AR227" s="85" t="s">
        <v>3067</v>
      </c>
      <c r="AS227" s="85" t="s">
        <v>179</v>
      </c>
      <c r="AT227" s="85" t="s">
        <v>3068</v>
      </c>
      <c r="AU227" s="85" t="s">
        <v>179</v>
      </c>
      <c r="AV227" s="85" t="s">
        <v>3069</v>
      </c>
      <c r="AW227" s="85" t="s">
        <v>179</v>
      </c>
      <c r="AX227" s="85" t="s">
        <v>3070</v>
      </c>
      <c r="AY227" s="85" t="s">
        <v>179</v>
      </c>
      <c r="AZ227" s="85" t="s">
        <v>3071</v>
      </c>
      <c r="BA227" s="85" t="s">
        <v>179</v>
      </c>
      <c r="BB227" s="85" t="s">
        <v>3072</v>
      </c>
      <c r="BC227" s="85" t="s">
        <v>179</v>
      </c>
      <c r="BD227" s="85" t="s">
        <v>3073</v>
      </c>
      <c r="BE227" s="85" t="s">
        <v>179</v>
      </c>
      <c r="BF227" s="85"/>
      <c r="BG227" s="85" t="s">
        <v>181</v>
      </c>
      <c r="BH227" s="85" t="s">
        <v>3074</v>
      </c>
      <c r="BI227" s="85" t="s">
        <v>181</v>
      </c>
      <c r="BJ227" s="85" t="s">
        <v>3075</v>
      </c>
      <c r="BK227" s="85" t="s">
        <v>179</v>
      </c>
      <c r="BL227" s="85"/>
      <c r="BM227" s="85" t="s">
        <v>179</v>
      </c>
      <c r="BN227" s="85"/>
      <c r="BO227" s="85" t="s">
        <v>179</v>
      </c>
      <c r="BP227" s="85"/>
      <c r="BQ227" s="85" t="s">
        <v>179</v>
      </c>
      <c r="BR227" s="85"/>
      <c r="BS227" s="85" t="s">
        <v>179</v>
      </c>
      <c r="BT227" s="85"/>
      <c r="BU227" s="85" t="s">
        <v>179</v>
      </c>
      <c r="BV227" s="85"/>
      <c r="BW227" s="85" t="s">
        <v>179</v>
      </c>
      <c r="BX227" s="85"/>
      <c r="BY227" s="85" t="s">
        <v>179</v>
      </c>
      <c r="BZ227" s="85"/>
      <c r="CA227" s="85" t="s">
        <v>179</v>
      </c>
      <c r="CB227" s="85"/>
      <c r="CC227" s="85" t="s">
        <v>179</v>
      </c>
      <c r="CD227" s="85"/>
      <c r="CE227" s="85" t="s">
        <v>181</v>
      </c>
      <c r="CF227" s="85"/>
      <c r="CG227" s="85" t="s">
        <v>181</v>
      </c>
      <c r="CH227" s="85"/>
      <c r="CI227" s="85" t="s">
        <v>181</v>
      </c>
      <c r="CJ227" s="85"/>
      <c r="CK227" s="85" t="s">
        <v>179</v>
      </c>
      <c r="CL227" s="85" t="s">
        <v>3076</v>
      </c>
      <c r="CM227" s="85" t="s">
        <v>179</v>
      </c>
      <c r="CN227" s="85" t="s">
        <v>3077</v>
      </c>
      <c r="CO227" s="85" t="s">
        <v>179</v>
      </c>
      <c r="CP227" s="85" t="s">
        <v>3078</v>
      </c>
      <c r="CQ227" s="85" t="s">
        <v>179</v>
      </c>
      <c r="CR227" s="85" t="s">
        <v>3079</v>
      </c>
      <c r="CS227" s="85" t="s">
        <v>179</v>
      </c>
      <c r="CT227" s="85" t="s">
        <v>3080</v>
      </c>
      <c r="CU227" s="85" t="s">
        <v>179</v>
      </c>
      <c r="CV227" s="85" t="s">
        <v>3081</v>
      </c>
      <c r="CW227" s="85" t="s">
        <v>179</v>
      </c>
      <c r="CX227" s="85"/>
      <c r="CY227" s="85" t="s">
        <v>179</v>
      </c>
      <c r="CZ227" s="85" t="s">
        <v>3082</v>
      </c>
      <c r="DA227" s="85" t="s">
        <v>179</v>
      </c>
      <c r="DB227" s="85" t="s">
        <v>3083</v>
      </c>
      <c r="DC227" s="85" t="s">
        <v>181</v>
      </c>
      <c r="DD227" s="85" t="s">
        <v>3084</v>
      </c>
      <c r="DE227" s="85" t="s">
        <v>179</v>
      </c>
      <c r="DF227" s="85" t="s">
        <v>3085</v>
      </c>
      <c r="DG227" s="85" t="s">
        <v>209</v>
      </c>
      <c r="DH227" s="85"/>
      <c r="DI227" s="85" t="s">
        <v>181</v>
      </c>
      <c r="DJ227" s="85" t="s">
        <v>3086</v>
      </c>
      <c r="DK227" s="85" t="s">
        <v>179</v>
      </c>
      <c r="DL227" s="85"/>
      <c r="DM227" s="85" t="s">
        <v>179</v>
      </c>
      <c r="DN227" s="85" t="s">
        <v>3087</v>
      </c>
      <c r="DO227" s="85" t="s">
        <v>179</v>
      </c>
      <c r="DP227" s="85"/>
      <c r="DQ227" s="85" t="s">
        <v>179</v>
      </c>
      <c r="DR227" s="85" t="s">
        <v>3088</v>
      </c>
      <c r="DS227" s="85" t="s">
        <v>179</v>
      </c>
      <c r="DT227" s="85" t="s">
        <v>3089</v>
      </c>
      <c r="DU227" s="85" t="s">
        <v>179</v>
      </c>
      <c r="DV227" s="85"/>
      <c r="DW227" s="85" t="s">
        <v>179</v>
      </c>
      <c r="DX227" s="85"/>
      <c r="DY227" s="85" t="s">
        <v>181</v>
      </c>
      <c r="DZ227" s="85" t="s">
        <v>3090</v>
      </c>
      <c r="EA227" s="85" t="s">
        <v>179</v>
      </c>
      <c r="EB227" s="85"/>
      <c r="EC227" s="85" t="s">
        <v>179</v>
      </c>
      <c r="ED227" s="85" t="s">
        <v>3091</v>
      </c>
      <c r="EE227" s="85" t="s">
        <v>179</v>
      </c>
      <c r="EF227" s="85"/>
      <c r="EG227" s="85" t="s">
        <v>179</v>
      </c>
      <c r="EH227" s="85" t="s">
        <v>3092</v>
      </c>
      <c r="EI227" s="85" t="s">
        <v>179</v>
      </c>
      <c r="EJ227" s="85"/>
      <c r="EK227" s="85" t="s">
        <v>179</v>
      </c>
      <c r="EL227" s="85"/>
      <c r="EM227" s="85" t="s">
        <v>179</v>
      </c>
      <c r="EN227" s="85" t="s">
        <v>3093</v>
      </c>
      <c r="EO227" s="85" t="s">
        <v>181</v>
      </c>
      <c r="EP227" s="85" t="s">
        <v>3094</v>
      </c>
      <c r="EQ227" s="85" t="s">
        <v>179</v>
      </c>
      <c r="ER227" s="85"/>
      <c r="ES227" s="85" t="s">
        <v>181</v>
      </c>
      <c r="ET227" s="85" t="s">
        <v>3095</v>
      </c>
      <c r="EU227" s="85" t="s">
        <v>179</v>
      </c>
      <c r="EV227" s="85"/>
      <c r="EW227" s="85" t="s">
        <v>179</v>
      </c>
      <c r="EX227" s="85"/>
      <c r="EY227" s="85" t="s">
        <v>179</v>
      </c>
      <c r="EZ227" s="85" t="s">
        <v>3096</v>
      </c>
      <c r="FA227" s="85" t="s">
        <v>179</v>
      </c>
      <c r="FB227" s="85" t="s">
        <v>3097</v>
      </c>
      <c r="FC227" s="85" t="s">
        <v>179</v>
      </c>
      <c r="FD227" s="85" t="s">
        <v>182</v>
      </c>
      <c r="FE227" t="b">
        <v>0</v>
      </c>
    </row>
    <row r="228" spans="1:161" x14ac:dyDescent="0.25">
      <c r="A228">
        <v>2111</v>
      </c>
      <c r="B228" t="s">
        <v>6193</v>
      </c>
      <c r="C228" s="90" t="s">
        <v>3098</v>
      </c>
      <c r="D228" s="91" t="s">
        <v>200</v>
      </c>
      <c r="E228">
        <v>0</v>
      </c>
      <c r="F228">
        <v>95</v>
      </c>
      <c r="G228" s="85" t="s">
        <v>177</v>
      </c>
      <c r="H228">
        <v>1</v>
      </c>
      <c r="I228" s="85" t="s">
        <v>213</v>
      </c>
      <c r="J228" s="85" t="s">
        <v>3099</v>
      </c>
      <c r="K228" s="85" t="s">
        <v>3100</v>
      </c>
      <c r="L228" s="85" t="s">
        <v>3098</v>
      </c>
      <c r="M228" s="85" t="s">
        <v>3101</v>
      </c>
      <c r="N228" s="85" t="s">
        <v>3102</v>
      </c>
      <c r="O228" s="85" t="s">
        <v>3103</v>
      </c>
      <c r="P228" s="85" t="s">
        <v>213</v>
      </c>
      <c r="Q228" s="85" t="s">
        <v>200</v>
      </c>
      <c r="R228" s="85"/>
      <c r="S228" s="85"/>
      <c r="T228" s="85" t="s">
        <v>3104</v>
      </c>
      <c r="U228" s="97">
        <v>6</v>
      </c>
      <c r="V228" s="85" t="s">
        <v>179</v>
      </c>
      <c r="W228" s="85" t="s">
        <v>191</v>
      </c>
      <c r="X228" s="85" t="s">
        <v>3105</v>
      </c>
      <c r="Y228">
        <v>6</v>
      </c>
      <c r="Z228" s="85" t="s">
        <v>179</v>
      </c>
      <c r="AA228" s="85" t="s">
        <v>186</v>
      </c>
      <c r="AB228" s="85" t="s">
        <v>179</v>
      </c>
      <c r="AC228" s="85" t="s">
        <v>179</v>
      </c>
      <c r="AD228" s="85" t="s">
        <v>179</v>
      </c>
      <c r="AE228" s="85" t="s">
        <v>181</v>
      </c>
      <c r="AF228" s="85"/>
      <c r="AG228" s="85" t="s">
        <v>181</v>
      </c>
      <c r="AH228" s="85"/>
      <c r="AI228" s="85" t="s">
        <v>181</v>
      </c>
      <c r="AJ228" s="85"/>
      <c r="AK228" s="85" t="s">
        <v>181</v>
      </c>
      <c r="AL228" s="85"/>
      <c r="AM228" s="85" t="s">
        <v>181</v>
      </c>
      <c r="AN228" s="85"/>
      <c r="AO228" s="85" t="s">
        <v>181</v>
      </c>
      <c r="AP228" s="85"/>
      <c r="AQ228" s="85" t="s">
        <v>179</v>
      </c>
      <c r="AR228" s="85"/>
      <c r="AS228" s="85" t="s">
        <v>179</v>
      </c>
      <c r="AT228" s="85"/>
      <c r="AU228" s="85" t="s">
        <v>179</v>
      </c>
      <c r="AV228" s="85"/>
      <c r="AW228" s="85" t="s">
        <v>179</v>
      </c>
      <c r="AX228" s="85"/>
      <c r="AY228" s="85" t="s">
        <v>179</v>
      </c>
      <c r="AZ228" s="85"/>
      <c r="BA228" s="85" t="s">
        <v>179</v>
      </c>
      <c r="BB228" s="85"/>
      <c r="BC228" s="85" t="s">
        <v>203</v>
      </c>
      <c r="BD228" s="85" t="s">
        <v>3106</v>
      </c>
      <c r="BE228" s="85" t="s">
        <v>179</v>
      </c>
      <c r="BF228" s="85"/>
      <c r="BG228" s="85" t="s">
        <v>179</v>
      </c>
      <c r="BH228" s="85"/>
      <c r="BI228" s="85" t="s">
        <v>179</v>
      </c>
      <c r="BJ228" s="85" t="s">
        <v>3107</v>
      </c>
      <c r="BK228" s="85" t="s">
        <v>179</v>
      </c>
      <c r="BL228" s="85" t="s">
        <v>3108</v>
      </c>
      <c r="BM228" s="85" t="s">
        <v>179</v>
      </c>
      <c r="BN228" s="85" t="s">
        <v>3108</v>
      </c>
      <c r="BO228" s="85" t="s">
        <v>179</v>
      </c>
      <c r="BP228" s="85" t="s">
        <v>3109</v>
      </c>
      <c r="BQ228" s="85" t="s">
        <v>179</v>
      </c>
      <c r="BR228" s="85" t="s">
        <v>2942</v>
      </c>
      <c r="BS228" s="85" t="s">
        <v>179</v>
      </c>
      <c r="BT228" s="85" t="s">
        <v>3110</v>
      </c>
      <c r="BU228" s="85" t="s">
        <v>179</v>
      </c>
      <c r="BV228" s="85" t="s">
        <v>2944</v>
      </c>
      <c r="BW228" s="85" t="s">
        <v>179</v>
      </c>
      <c r="BX228" s="85" t="s">
        <v>2945</v>
      </c>
      <c r="BY228" s="85" t="s">
        <v>179</v>
      </c>
      <c r="BZ228" s="85" t="s">
        <v>3111</v>
      </c>
      <c r="CA228" s="85" t="s">
        <v>179</v>
      </c>
      <c r="CB228" s="85" t="s">
        <v>2947</v>
      </c>
      <c r="CC228" s="85" t="s">
        <v>179</v>
      </c>
      <c r="CD228" s="85" t="s">
        <v>2948</v>
      </c>
      <c r="CE228" s="85" t="s">
        <v>181</v>
      </c>
      <c r="CF228" s="85" t="s">
        <v>3112</v>
      </c>
      <c r="CG228" s="85" t="s">
        <v>179</v>
      </c>
      <c r="CH228" s="85" t="s">
        <v>2950</v>
      </c>
      <c r="CI228" s="85" t="s">
        <v>179</v>
      </c>
      <c r="CJ228" s="85"/>
      <c r="CK228" s="85" t="s">
        <v>179</v>
      </c>
      <c r="CL228" s="85" t="s">
        <v>3113</v>
      </c>
      <c r="CM228" s="85" t="s">
        <v>179</v>
      </c>
      <c r="CN228" s="85" t="s">
        <v>2952</v>
      </c>
      <c r="CO228" s="85" t="s">
        <v>179</v>
      </c>
      <c r="CP228" s="85" t="s">
        <v>3114</v>
      </c>
      <c r="CQ228" s="85" t="s">
        <v>179</v>
      </c>
      <c r="CR228" s="85" t="s">
        <v>2954</v>
      </c>
      <c r="CS228" s="85" t="s">
        <v>179</v>
      </c>
      <c r="CT228" s="85" t="s">
        <v>2955</v>
      </c>
      <c r="CU228" s="85" t="s">
        <v>181</v>
      </c>
      <c r="CV228" s="85" t="s">
        <v>3115</v>
      </c>
      <c r="CW228" s="85" t="s">
        <v>179</v>
      </c>
      <c r="CX228" s="85" t="s">
        <v>3116</v>
      </c>
      <c r="CY228" s="85" t="s">
        <v>179</v>
      </c>
      <c r="CZ228" s="85" t="s">
        <v>3117</v>
      </c>
      <c r="DA228" s="85" t="s">
        <v>179</v>
      </c>
      <c r="DB228" s="85" t="s">
        <v>2959</v>
      </c>
      <c r="DC228" s="85" t="s">
        <v>179</v>
      </c>
      <c r="DD228" s="85" t="s">
        <v>3118</v>
      </c>
      <c r="DE228" s="85" t="s">
        <v>179</v>
      </c>
      <c r="DF228" s="85" t="s">
        <v>2961</v>
      </c>
      <c r="DG228" s="85" t="s">
        <v>179</v>
      </c>
      <c r="DH228" s="85" t="s">
        <v>3119</v>
      </c>
      <c r="DI228" s="85" t="s">
        <v>179</v>
      </c>
      <c r="DJ228" s="85" t="s">
        <v>3117</v>
      </c>
      <c r="DK228" s="85" t="s">
        <v>179</v>
      </c>
      <c r="DL228" s="85" t="s">
        <v>2962</v>
      </c>
      <c r="DM228" s="85" t="s">
        <v>179</v>
      </c>
      <c r="DN228" s="85" t="s">
        <v>2963</v>
      </c>
      <c r="DO228" s="85" t="s">
        <v>179</v>
      </c>
      <c r="DP228" s="85" t="s">
        <v>3120</v>
      </c>
      <c r="DQ228" s="85" t="s">
        <v>179</v>
      </c>
      <c r="DR228" s="85" t="s">
        <v>3117</v>
      </c>
      <c r="DS228" s="85" t="s">
        <v>179</v>
      </c>
      <c r="DT228" s="85" t="s">
        <v>2965</v>
      </c>
      <c r="DU228" s="85" t="s">
        <v>179</v>
      </c>
      <c r="DV228" s="85" t="s">
        <v>3121</v>
      </c>
      <c r="DW228" s="85" t="s">
        <v>179</v>
      </c>
      <c r="DX228" s="85" t="s">
        <v>2967</v>
      </c>
      <c r="DY228" s="85" t="s">
        <v>181</v>
      </c>
      <c r="DZ228" s="85" t="s">
        <v>3122</v>
      </c>
      <c r="EA228" s="85" t="s">
        <v>179</v>
      </c>
      <c r="EB228" s="85" t="s">
        <v>3123</v>
      </c>
      <c r="EC228" s="85" t="s">
        <v>203</v>
      </c>
      <c r="ED228" s="85" t="s">
        <v>3124</v>
      </c>
      <c r="EE228" s="85" t="s">
        <v>179</v>
      </c>
      <c r="EF228" s="85" t="s">
        <v>3125</v>
      </c>
      <c r="EG228" s="85" t="s">
        <v>179</v>
      </c>
      <c r="EH228" s="85" t="s">
        <v>2972</v>
      </c>
      <c r="EI228" s="85" t="s">
        <v>179</v>
      </c>
      <c r="EJ228" s="85" t="s">
        <v>2973</v>
      </c>
      <c r="EK228" s="85" t="s">
        <v>179</v>
      </c>
      <c r="EL228" s="85" t="s">
        <v>3126</v>
      </c>
      <c r="EM228" s="85" t="s">
        <v>179</v>
      </c>
      <c r="EN228" s="85" t="s">
        <v>3117</v>
      </c>
      <c r="EO228" s="85" t="s">
        <v>179</v>
      </c>
      <c r="EP228" s="85" t="s">
        <v>2975</v>
      </c>
      <c r="EQ228" s="85" t="s">
        <v>179</v>
      </c>
      <c r="ER228" s="85" t="s">
        <v>2976</v>
      </c>
      <c r="ES228" s="85" t="s">
        <v>179</v>
      </c>
      <c r="ET228" s="85" t="s">
        <v>3117</v>
      </c>
      <c r="EU228" s="85" t="s">
        <v>179</v>
      </c>
      <c r="EV228" s="85" t="s">
        <v>3127</v>
      </c>
      <c r="EW228" s="85" t="s">
        <v>179</v>
      </c>
      <c r="EX228" s="85" t="s">
        <v>2978</v>
      </c>
      <c r="EY228" s="85" t="s">
        <v>179</v>
      </c>
      <c r="EZ228" s="85" t="s">
        <v>3117</v>
      </c>
      <c r="FA228" s="85" t="s">
        <v>179</v>
      </c>
      <c r="FB228" s="85"/>
      <c r="FC228" s="85" t="s">
        <v>179</v>
      </c>
      <c r="FD228" s="85" t="s">
        <v>182</v>
      </c>
      <c r="FE228" t="b">
        <v>0</v>
      </c>
    </row>
    <row r="229" spans="1:161" x14ac:dyDescent="0.25">
      <c r="A229" t="s">
        <v>6486</v>
      </c>
      <c r="B229" t="s">
        <v>6655</v>
      </c>
      <c r="C229" s="90" t="s">
        <v>3128</v>
      </c>
      <c r="D229" s="91" t="s">
        <v>206</v>
      </c>
      <c r="G229" s="85" t="s">
        <v>177</v>
      </c>
      <c r="I229" t="s">
        <v>213</v>
      </c>
      <c r="J229" s="85"/>
      <c r="K229" s="85" t="s">
        <v>6654</v>
      </c>
      <c r="L229" s="85"/>
      <c r="M229" s="85" t="s">
        <v>6535</v>
      </c>
      <c r="N229" s="85" t="s">
        <v>1486</v>
      </c>
      <c r="O229" s="85" t="s">
        <v>2550</v>
      </c>
      <c r="P229" s="85"/>
      <c r="Q229" s="85"/>
      <c r="R229" s="85"/>
      <c r="S229" s="85"/>
      <c r="T229" s="85"/>
      <c r="U229" s="97" t="s">
        <v>190</v>
      </c>
      <c r="V229" s="85"/>
      <c r="W229" s="85"/>
      <c r="X229" s="85"/>
      <c r="Z229" s="85"/>
      <c r="AA229" s="85"/>
      <c r="AB229" s="85"/>
      <c r="AC229" s="85"/>
      <c r="AD229" s="85"/>
      <c r="AE229" t="s">
        <v>1497</v>
      </c>
      <c r="AG229" t="s">
        <v>1497</v>
      </c>
      <c r="AI229" t="s">
        <v>1497</v>
      </c>
      <c r="AK229" t="s">
        <v>1497</v>
      </c>
      <c r="AM229" t="s">
        <v>1497</v>
      </c>
      <c r="AN229" s="85"/>
      <c r="AO229" s="85"/>
      <c r="AP229" s="85"/>
      <c r="AQ229" s="85"/>
      <c r="AR229" s="85"/>
      <c r="AS229" s="85"/>
      <c r="AT229" s="85"/>
      <c r="AU229" s="85"/>
      <c r="AV229" s="85"/>
      <c r="AW229" s="85"/>
      <c r="AX229" s="85"/>
      <c r="AY229" s="85"/>
      <c r="AZ229" s="85"/>
      <c r="BA229" s="85"/>
      <c r="BB229" s="85"/>
      <c r="BC229" t="s">
        <v>182</v>
      </c>
      <c r="BD229" s="85"/>
      <c r="BE229" s="85"/>
      <c r="BF229" s="85"/>
      <c r="BG229" s="85"/>
      <c r="BH229" s="85"/>
      <c r="BI229" t="s">
        <v>203</v>
      </c>
      <c r="BJ229" s="85"/>
      <c r="BK229" s="85"/>
      <c r="BL229" s="85"/>
      <c r="BM229" s="85"/>
      <c r="BN229" s="85"/>
      <c r="BO229" s="85"/>
      <c r="BP229" s="85"/>
      <c r="BQ229" s="85"/>
      <c r="BR229" s="85"/>
      <c r="BS229" s="85"/>
      <c r="BT229" s="85"/>
      <c r="BU229" s="85"/>
      <c r="BV229" s="85"/>
      <c r="BW229" s="85"/>
      <c r="BX229" s="85"/>
      <c r="BY229" s="85"/>
      <c r="BZ229" s="85"/>
      <c r="CA229" s="85"/>
      <c r="CB229" s="85"/>
      <c r="CC229" s="85"/>
      <c r="CD229" s="85"/>
      <c r="CE229" s="85"/>
      <c r="CF229" s="85"/>
      <c r="CG229" s="85"/>
      <c r="CH229" s="85"/>
      <c r="CI229" s="85"/>
      <c r="CJ229" s="85"/>
      <c r="CK229" t="s">
        <v>203</v>
      </c>
      <c r="CL229" s="85"/>
      <c r="CM229" s="85"/>
      <c r="CN229" s="85"/>
      <c r="CO229" s="85"/>
      <c r="CP229" s="85"/>
      <c r="CQ229" s="85"/>
      <c r="CR229" s="85"/>
      <c r="CS229" s="85"/>
      <c r="CT229" s="85"/>
      <c r="CU229" s="85"/>
      <c r="CV229" s="85"/>
      <c r="CW229" s="85"/>
      <c r="CX229" s="85"/>
      <c r="CY229" t="s">
        <v>182</v>
      </c>
      <c r="CZ229" s="85"/>
      <c r="DA229" s="85"/>
      <c r="DB229" s="85"/>
      <c r="DC229" s="85"/>
      <c r="DD229" s="85"/>
      <c r="DE229" s="85"/>
      <c r="DF229" s="85"/>
      <c r="DG229" s="85"/>
      <c r="DH229" s="85"/>
      <c r="DI229" t="s">
        <v>182</v>
      </c>
      <c r="DJ229" s="85"/>
      <c r="DK229" s="85"/>
      <c r="DL229" s="85"/>
      <c r="DM229" s="85"/>
      <c r="DN229" s="85"/>
      <c r="DO229" s="85"/>
      <c r="DP229" s="85"/>
      <c r="DQ229" t="s">
        <v>182</v>
      </c>
      <c r="DR229" s="85"/>
      <c r="DS229" s="85"/>
      <c r="DT229" s="85"/>
      <c r="DU229" s="85"/>
      <c r="DV229" s="85"/>
      <c r="DW229" s="85"/>
      <c r="DX229" s="85"/>
      <c r="DY229" s="85"/>
      <c r="DZ229" s="85"/>
      <c r="EA229" s="85"/>
      <c r="EB229" s="85"/>
      <c r="EC229" t="s">
        <v>182</v>
      </c>
      <c r="ED229" s="85"/>
      <c r="EE229" s="85"/>
      <c r="EF229" s="85"/>
      <c r="EG229" s="85"/>
      <c r="EH229" s="85"/>
      <c r="EI229" s="85"/>
      <c r="EJ229" s="85"/>
      <c r="EK229" s="85"/>
      <c r="EL229" s="85"/>
      <c r="EM229" t="s">
        <v>203</v>
      </c>
      <c r="EN229" s="85"/>
      <c r="EO229" s="85"/>
      <c r="EP229" s="85"/>
      <c r="EQ229" s="85"/>
      <c r="ER229" s="85"/>
      <c r="ES229" t="s">
        <v>182</v>
      </c>
      <c r="ET229" s="85"/>
      <c r="EU229" s="85"/>
      <c r="EV229" s="85"/>
      <c r="EW229" s="85"/>
      <c r="EX229" s="85"/>
      <c r="EY229" t="s">
        <v>182</v>
      </c>
      <c r="EZ229" s="85"/>
      <c r="FA229" t="s">
        <v>182</v>
      </c>
      <c r="FB229" s="85"/>
      <c r="FC229" s="85" t="s">
        <v>182</v>
      </c>
      <c r="FD229" s="85"/>
      <c r="FE229" t="b">
        <v>0</v>
      </c>
    </row>
    <row r="230" spans="1:161" x14ac:dyDescent="0.25">
      <c r="A230">
        <v>2113</v>
      </c>
      <c r="B230" t="s">
        <v>6195</v>
      </c>
      <c r="C230" s="90" t="s">
        <v>3130</v>
      </c>
      <c r="D230" s="91" t="s">
        <v>206</v>
      </c>
      <c r="E230">
        <v>0</v>
      </c>
      <c r="F230">
        <v>95</v>
      </c>
      <c r="G230" s="85" t="s">
        <v>177</v>
      </c>
      <c r="H230">
        <v>1</v>
      </c>
      <c r="I230" s="85" t="s">
        <v>213</v>
      </c>
      <c r="J230" s="85" t="s">
        <v>3131</v>
      </c>
      <c r="K230" s="85" t="s">
        <v>3132</v>
      </c>
      <c r="L230" s="85" t="s">
        <v>3130</v>
      </c>
      <c r="M230" s="85" t="s">
        <v>3133</v>
      </c>
      <c r="N230" s="85" t="s">
        <v>3131</v>
      </c>
      <c r="O230" s="85" t="s">
        <v>3134</v>
      </c>
      <c r="P230" s="85" t="s">
        <v>213</v>
      </c>
      <c r="Q230" s="85" t="s">
        <v>206</v>
      </c>
      <c r="R230" s="85"/>
      <c r="S230" s="85"/>
      <c r="T230" s="85" t="s">
        <v>208</v>
      </c>
      <c r="U230" s="97">
        <v>4</v>
      </c>
      <c r="V230" s="85" t="s">
        <v>179</v>
      </c>
      <c r="W230" s="85" t="s">
        <v>191</v>
      </c>
      <c r="X230" s="85" t="s">
        <v>3135</v>
      </c>
      <c r="Y230">
        <v>3</v>
      </c>
      <c r="Z230" s="85" t="s">
        <v>179</v>
      </c>
      <c r="AA230" s="85" t="s">
        <v>425</v>
      </c>
      <c r="AB230" s="85" t="s">
        <v>179</v>
      </c>
      <c r="AC230" s="85" t="s">
        <v>179</v>
      </c>
      <c r="AD230" s="85" t="s">
        <v>181</v>
      </c>
      <c r="AE230" s="85" t="s">
        <v>181</v>
      </c>
      <c r="AF230" s="85"/>
      <c r="AG230" s="85" t="s">
        <v>181</v>
      </c>
      <c r="AH230" s="85"/>
      <c r="AI230" s="85" t="s">
        <v>181</v>
      </c>
      <c r="AJ230" s="85"/>
      <c r="AK230" s="85" t="s">
        <v>181</v>
      </c>
      <c r="AL230" s="85"/>
      <c r="AM230" s="85" t="s">
        <v>181</v>
      </c>
      <c r="AN230" s="85"/>
      <c r="AO230" s="85" t="s">
        <v>181</v>
      </c>
      <c r="AP230" s="85"/>
      <c r="AQ230" s="85" t="s">
        <v>179</v>
      </c>
      <c r="AR230" s="85"/>
      <c r="AS230" s="85" t="s">
        <v>179</v>
      </c>
      <c r="AT230" s="85"/>
      <c r="AU230" s="85" t="s">
        <v>179</v>
      </c>
      <c r="AV230" s="85"/>
      <c r="AW230" s="85" t="s">
        <v>179</v>
      </c>
      <c r="AX230" s="85"/>
      <c r="AY230" s="85" t="s">
        <v>179</v>
      </c>
      <c r="AZ230" s="85"/>
      <c r="BA230" s="85" t="s">
        <v>179</v>
      </c>
      <c r="BB230" s="85"/>
      <c r="BC230" s="85" t="s">
        <v>179</v>
      </c>
      <c r="BD230" s="85" t="s">
        <v>3136</v>
      </c>
      <c r="BE230" s="85" t="s">
        <v>179</v>
      </c>
      <c r="BF230" s="85"/>
      <c r="BG230" s="85" t="s">
        <v>179</v>
      </c>
      <c r="BH230" s="85"/>
      <c r="BI230" s="85" t="s">
        <v>179</v>
      </c>
      <c r="BJ230" s="85" t="s">
        <v>3137</v>
      </c>
      <c r="BK230" s="85" t="s">
        <v>179</v>
      </c>
      <c r="BL230" s="85"/>
      <c r="BM230" s="85" t="s">
        <v>179</v>
      </c>
      <c r="BN230" s="85"/>
      <c r="BO230" s="85" t="s">
        <v>179</v>
      </c>
      <c r="BP230" s="85"/>
      <c r="BQ230" s="85" t="s">
        <v>179</v>
      </c>
      <c r="BR230" s="85"/>
      <c r="BS230" s="85" t="s">
        <v>179</v>
      </c>
      <c r="BT230" s="85"/>
      <c r="BU230" s="85" t="s">
        <v>179</v>
      </c>
      <c r="BV230" s="85"/>
      <c r="BW230" s="85" t="s">
        <v>179</v>
      </c>
      <c r="BX230" s="85"/>
      <c r="BY230" s="85" t="s">
        <v>179</v>
      </c>
      <c r="BZ230" s="85"/>
      <c r="CA230" s="85" t="s">
        <v>179</v>
      </c>
      <c r="CB230" s="85"/>
      <c r="CC230" s="85" t="s">
        <v>179</v>
      </c>
      <c r="CD230" s="85"/>
      <c r="CE230" s="85" t="s">
        <v>181</v>
      </c>
      <c r="CF230" s="85"/>
      <c r="CG230" s="85" t="s">
        <v>181</v>
      </c>
      <c r="CH230" s="85"/>
      <c r="CI230" s="85" t="s">
        <v>181</v>
      </c>
      <c r="CJ230" s="85"/>
      <c r="CK230" s="85" t="s">
        <v>179</v>
      </c>
      <c r="CL230" s="85" t="s">
        <v>3138</v>
      </c>
      <c r="CM230" s="85" t="s">
        <v>179</v>
      </c>
      <c r="CN230" s="85"/>
      <c r="CO230" s="85" t="s">
        <v>179</v>
      </c>
      <c r="CP230" s="85"/>
      <c r="CQ230" s="85" t="s">
        <v>179</v>
      </c>
      <c r="CR230" s="85"/>
      <c r="CS230" s="85" t="s">
        <v>179</v>
      </c>
      <c r="CT230" s="85"/>
      <c r="CU230" s="85" t="s">
        <v>179</v>
      </c>
      <c r="CV230" s="85"/>
      <c r="CW230" s="85" t="s">
        <v>179</v>
      </c>
      <c r="CX230" s="85"/>
      <c r="CY230" s="85" t="s">
        <v>179</v>
      </c>
      <c r="CZ230" s="85" t="s">
        <v>3139</v>
      </c>
      <c r="DA230" s="85" t="s">
        <v>179</v>
      </c>
      <c r="DB230" s="85"/>
      <c r="DC230" s="85" t="s">
        <v>179</v>
      </c>
      <c r="DD230" s="85"/>
      <c r="DE230" s="85" t="s">
        <v>179</v>
      </c>
      <c r="DF230" s="85"/>
      <c r="DG230" s="85" t="s">
        <v>179</v>
      </c>
      <c r="DH230" s="85"/>
      <c r="DI230" s="85" t="s">
        <v>179</v>
      </c>
      <c r="DJ230" s="85" t="s">
        <v>3140</v>
      </c>
      <c r="DK230" s="85" t="s">
        <v>179</v>
      </c>
      <c r="DL230" s="85" t="s">
        <v>3141</v>
      </c>
      <c r="DM230" s="85" t="s">
        <v>179</v>
      </c>
      <c r="DN230" s="85" t="s">
        <v>3141</v>
      </c>
      <c r="DO230" s="85" t="s">
        <v>179</v>
      </c>
      <c r="DP230" s="85" t="s">
        <v>3141</v>
      </c>
      <c r="DQ230" s="85" t="s">
        <v>179</v>
      </c>
      <c r="DR230" s="85" t="s">
        <v>3142</v>
      </c>
      <c r="DS230" s="85" t="s">
        <v>179</v>
      </c>
      <c r="DT230" s="85" t="s">
        <v>3143</v>
      </c>
      <c r="DU230" s="85" t="s">
        <v>179</v>
      </c>
      <c r="DV230" s="85" t="s">
        <v>3143</v>
      </c>
      <c r="DW230" s="85" t="s">
        <v>179</v>
      </c>
      <c r="DX230" s="85"/>
      <c r="DY230" s="85" t="s">
        <v>199</v>
      </c>
      <c r="DZ230" s="85"/>
      <c r="EA230" s="85" t="s">
        <v>179</v>
      </c>
      <c r="EB230" s="85"/>
      <c r="EC230" s="85" t="s">
        <v>179</v>
      </c>
      <c r="ED230" s="85" t="s">
        <v>1461</v>
      </c>
      <c r="EE230" s="85" t="s">
        <v>199</v>
      </c>
      <c r="EF230" s="85"/>
      <c r="EG230" s="85" t="s">
        <v>199</v>
      </c>
      <c r="EH230" s="85"/>
      <c r="EI230" s="85" t="s">
        <v>179</v>
      </c>
      <c r="EJ230" s="85"/>
      <c r="EK230" s="85" t="s">
        <v>179</v>
      </c>
      <c r="EL230" s="85"/>
      <c r="EM230" s="85" t="s">
        <v>179</v>
      </c>
      <c r="EN230" s="85" t="s">
        <v>3144</v>
      </c>
      <c r="EO230" s="85" t="s">
        <v>181</v>
      </c>
      <c r="EP230" s="85" t="s">
        <v>3145</v>
      </c>
      <c r="EQ230" s="85" t="s">
        <v>179</v>
      </c>
      <c r="ER230" s="85"/>
      <c r="ES230" s="85" t="s">
        <v>179</v>
      </c>
      <c r="ET230" s="85" t="s">
        <v>3146</v>
      </c>
      <c r="EU230" s="85" t="s">
        <v>179</v>
      </c>
      <c r="EV230" s="85"/>
      <c r="EW230" s="85" t="s">
        <v>179</v>
      </c>
      <c r="EX230" s="85"/>
      <c r="EY230" s="85" t="s">
        <v>179</v>
      </c>
      <c r="EZ230" s="85" t="s">
        <v>3147</v>
      </c>
      <c r="FA230" s="85" t="s">
        <v>181</v>
      </c>
      <c r="FB230" s="85"/>
      <c r="FC230" s="85" t="s">
        <v>179</v>
      </c>
      <c r="FD230" s="85" t="s">
        <v>182</v>
      </c>
      <c r="FE230" t="b">
        <v>0</v>
      </c>
    </row>
    <row r="231" spans="1:161" x14ac:dyDescent="0.25">
      <c r="A231">
        <v>12794</v>
      </c>
      <c r="B231" t="s">
        <v>6196</v>
      </c>
      <c r="C231" s="90" t="s">
        <v>3148</v>
      </c>
      <c r="D231" s="91" t="s">
        <v>206</v>
      </c>
      <c r="E231">
        <v>0</v>
      </c>
      <c r="F231">
        <v>92</v>
      </c>
      <c r="G231" s="85" t="s">
        <v>177</v>
      </c>
      <c r="H231">
        <v>1</v>
      </c>
      <c r="I231" s="85" t="s">
        <v>213</v>
      </c>
      <c r="J231" s="85" t="s">
        <v>3149</v>
      </c>
      <c r="K231" s="85" t="s">
        <v>3150</v>
      </c>
      <c r="L231" s="85" t="s">
        <v>3148</v>
      </c>
      <c r="M231" s="85" t="s">
        <v>3151</v>
      </c>
      <c r="N231" s="85" t="s">
        <v>3149</v>
      </c>
      <c r="O231" s="85" t="s">
        <v>3152</v>
      </c>
      <c r="P231" s="85" t="s">
        <v>213</v>
      </c>
      <c r="Q231" s="85" t="s">
        <v>206</v>
      </c>
      <c r="R231" s="85"/>
      <c r="S231" s="85"/>
      <c r="T231" s="85" t="s">
        <v>218</v>
      </c>
      <c r="U231" s="97">
        <v>4</v>
      </c>
      <c r="V231" s="85" t="s">
        <v>181</v>
      </c>
      <c r="W231" s="85"/>
      <c r="X231" s="85"/>
      <c r="Y231">
        <v>0</v>
      </c>
      <c r="Z231" s="85" t="s">
        <v>181</v>
      </c>
      <c r="AA231" s="85"/>
      <c r="AB231" s="85" t="s">
        <v>179</v>
      </c>
      <c r="AC231" s="85" t="s">
        <v>181</v>
      </c>
      <c r="AD231" s="85" t="s">
        <v>181</v>
      </c>
      <c r="AE231" s="85" t="s">
        <v>181</v>
      </c>
      <c r="AF231" s="85"/>
      <c r="AG231" s="85" t="s">
        <v>181</v>
      </c>
      <c r="AH231" s="85"/>
      <c r="AI231" s="85" t="s">
        <v>181</v>
      </c>
      <c r="AJ231" s="85"/>
      <c r="AK231" s="85" t="s">
        <v>181</v>
      </c>
      <c r="AL231" s="85"/>
      <c r="AM231" s="85" t="s">
        <v>181</v>
      </c>
      <c r="AN231" s="85"/>
      <c r="AO231" s="85" t="s">
        <v>181</v>
      </c>
      <c r="AP231" s="85"/>
      <c r="AQ231" s="85" t="s">
        <v>179</v>
      </c>
      <c r="AR231" s="85"/>
      <c r="AS231" s="85" t="s">
        <v>179</v>
      </c>
      <c r="AT231" s="85"/>
      <c r="AU231" s="85" t="s">
        <v>179</v>
      </c>
      <c r="AV231" s="85"/>
      <c r="AW231" s="85" t="s">
        <v>179</v>
      </c>
      <c r="AX231" s="85"/>
      <c r="AY231" s="85" t="s">
        <v>179</v>
      </c>
      <c r="AZ231" s="85"/>
      <c r="BA231" s="85" t="s">
        <v>265</v>
      </c>
      <c r="BB231" s="85" t="s">
        <v>3153</v>
      </c>
      <c r="BC231" s="85" t="s">
        <v>179</v>
      </c>
      <c r="BD231" s="85" t="s">
        <v>3154</v>
      </c>
      <c r="BE231" s="85" t="s">
        <v>179</v>
      </c>
      <c r="BF231" s="85"/>
      <c r="BG231" s="85" t="s">
        <v>179</v>
      </c>
      <c r="BH231" s="85"/>
      <c r="BI231" s="85" t="s">
        <v>179</v>
      </c>
      <c r="BJ231" s="85" t="s">
        <v>3155</v>
      </c>
      <c r="BK231" s="85" t="s">
        <v>179</v>
      </c>
      <c r="BL231" s="85"/>
      <c r="BM231" s="85" t="s">
        <v>179</v>
      </c>
      <c r="BN231" s="85"/>
      <c r="BO231" s="85" t="s">
        <v>179</v>
      </c>
      <c r="BP231" s="85"/>
      <c r="BQ231" s="85" t="s">
        <v>179</v>
      </c>
      <c r="BR231" s="85"/>
      <c r="BS231" s="85" t="s">
        <v>179</v>
      </c>
      <c r="BT231" s="85"/>
      <c r="BU231" s="85" t="s">
        <v>179</v>
      </c>
      <c r="BV231" s="85"/>
      <c r="BW231" s="85" t="s">
        <v>179</v>
      </c>
      <c r="BX231" s="85"/>
      <c r="BY231" s="85" t="s">
        <v>179</v>
      </c>
      <c r="BZ231" s="85"/>
      <c r="CA231" s="85" t="s">
        <v>179</v>
      </c>
      <c r="CB231" s="85"/>
      <c r="CC231" s="85" t="s">
        <v>179</v>
      </c>
      <c r="CD231" s="85"/>
      <c r="CE231" s="85" t="s">
        <v>179</v>
      </c>
      <c r="CF231" s="85" t="s">
        <v>3156</v>
      </c>
      <c r="CG231" s="85" t="s">
        <v>181</v>
      </c>
      <c r="CH231" s="85"/>
      <c r="CI231" s="85" t="s">
        <v>181</v>
      </c>
      <c r="CJ231" s="85"/>
      <c r="CK231" s="85" t="s">
        <v>179</v>
      </c>
      <c r="CL231" s="85" t="s">
        <v>195</v>
      </c>
      <c r="CM231" s="85" t="s">
        <v>227</v>
      </c>
      <c r="CN231" s="85" t="s">
        <v>3157</v>
      </c>
      <c r="CO231" s="85" t="s">
        <v>179</v>
      </c>
      <c r="CP231" s="85"/>
      <c r="CQ231" s="85" t="s">
        <v>179</v>
      </c>
      <c r="CR231" s="85"/>
      <c r="CS231" s="85" t="s">
        <v>227</v>
      </c>
      <c r="CT231" s="85" t="s">
        <v>3157</v>
      </c>
      <c r="CU231" s="85" t="s">
        <v>179</v>
      </c>
      <c r="CV231" s="85"/>
      <c r="CW231" s="85" t="s">
        <v>179</v>
      </c>
      <c r="CX231" s="85"/>
      <c r="CY231" s="85" t="s">
        <v>179</v>
      </c>
      <c r="CZ231" s="85" t="s">
        <v>3154</v>
      </c>
      <c r="DA231" s="85" t="s">
        <v>179</v>
      </c>
      <c r="DB231" s="85"/>
      <c r="DC231" s="85" t="s">
        <v>179</v>
      </c>
      <c r="DD231" s="85"/>
      <c r="DE231" s="85" t="s">
        <v>179</v>
      </c>
      <c r="DF231" s="85"/>
      <c r="DG231" s="85" t="s">
        <v>209</v>
      </c>
      <c r="DH231" s="85"/>
      <c r="DI231" s="85" t="s">
        <v>179</v>
      </c>
      <c r="DJ231" s="85" t="s">
        <v>3154</v>
      </c>
      <c r="DK231" s="85" t="s">
        <v>179</v>
      </c>
      <c r="DL231" s="85"/>
      <c r="DM231" s="85" t="s">
        <v>179</v>
      </c>
      <c r="DN231" s="85"/>
      <c r="DO231" s="85" t="s">
        <v>179</v>
      </c>
      <c r="DP231" s="85"/>
      <c r="DQ231" s="85" t="s">
        <v>179</v>
      </c>
      <c r="DR231" s="85" t="s">
        <v>3158</v>
      </c>
      <c r="DS231" s="85" t="s">
        <v>179</v>
      </c>
      <c r="DT231" s="85"/>
      <c r="DU231" s="85" t="s">
        <v>179</v>
      </c>
      <c r="DV231" s="85"/>
      <c r="DW231" s="85" t="s">
        <v>179</v>
      </c>
      <c r="DX231" s="85"/>
      <c r="DY231" s="85" t="s">
        <v>179</v>
      </c>
      <c r="DZ231" s="85"/>
      <c r="EA231" s="85" t="s">
        <v>179</v>
      </c>
      <c r="EB231" s="85"/>
      <c r="EC231" s="85" t="s">
        <v>179</v>
      </c>
      <c r="ED231" s="85" t="s">
        <v>3159</v>
      </c>
      <c r="EE231" s="85" t="s">
        <v>179</v>
      </c>
      <c r="EF231" s="85"/>
      <c r="EG231" s="85" t="s">
        <v>179</v>
      </c>
      <c r="EH231" s="85"/>
      <c r="EI231" s="85" t="s">
        <v>179</v>
      </c>
      <c r="EJ231" s="85"/>
      <c r="EK231" s="85" t="s">
        <v>179</v>
      </c>
      <c r="EL231" s="85"/>
      <c r="EM231" s="85" t="s">
        <v>179</v>
      </c>
      <c r="EN231" s="85" t="s">
        <v>3160</v>
      </c>
      <c r="EO231" s="85" t="s">
        <v>179</v>
      </c>
      <c r="EP231" s="85" t="s">
        <v>3161</v>
      </c>
      <c r="EQ231" s="85" t="s">
        <v>179</v>
      </c>
      <c r="ER231" s="85"/>
      <c r="ES231" s="85" t="s">
        <v>179</v>
      </c>
      <c r="ET231" s="85" t="s">
        <v>3162</v>
      </c>
      <c r="EU231" s="85" t="s">
        <v>179</v>
      </c>
      <c r="EV231" s="85"/>
      <c r="EW231" s="85" t="s">
        <v>179</v>
      </c>
      <c r="EX231" s="85"/>
      <c r="EY231" s="85" t="s">
        <v>179</v>
      </c>
      <c r="EZ231" s="85" t="s">
        <v>3163</v>
      </c>
      <c r="FA231" s="85" t="s">
        <v>181</v>
      </c>
      <c r="FB231" s="85"/>
      <c r="FC231" s="85" t="s">
        <v>181</v>
      </c>
      <c r="FD231" s="85" t="s">
        <v>182</v>
      </c>
      <c r="FE231" t="b">
        <v>0</v>
      </c>
    </row>
    <row r="232" spans="1:161" x14ac:dyDescent="0.25">
      <c r="A232">
        <v>2115</v>
      </c>
      <c r="B232" t="s">
        <v>6193</v>
      </c>
      <c r="C232" s="90" t="s">
        <v>3164</v>
      </c>
      <c r="D232" s="91" t="s">
        <v>200</v>
      </c>
      <c r="E232">
        <v>0</v>
      </c>
      <c r="F232">
        <v>95</v>
      </c>
      <c r="G232" s="85" t="s">
        <v>187</v>
      </c>
      <c r="H232">
        <v>1</v>
      </c>
      <c r="I232" s="85" t="s">
        <v>213</v>
      </c>
      <c r="J232" s="85" t="s">
        <v>3165</v>
      </c>
      <c r="K232" s="85" t="s">
        <v>2931</v>
      </c>
      <c r="L232" s="85" t="s">
        <v>3164</v>
      </c>
      <c r="M232" s="85" t="s">
        <v>3166</v>
      </c>
      <c r="N232" s="85" t="s">
        <v>3167</v>
      </c>
      <c r="O232" s="85" t="s">
        <v>3168</v>
      </c>
      <c r="P232" s="85" t="s">
        <v>213</v>
      </c>
      <c r="Q232" s="85" t="s">
        <v>200</v>
      </c>
      <c r="R232" s="85"/>
      <c r="S232" s="85"/>
      <c r="T232" s="85" t="s">
        <v>3169</v>
      </c>
      <c r="U232" s="97">
        <v>5</v>
      </c>
      <c r="V232" s="85" t="s">
        <v>179</v>
      </c>
      <c r="W232" s="85" t="s">
        <v>202</v>
      </c>
      <c r="X232" s="85" t="s">
        <v>3170</v>
      </c>
      <c r="Y232">
        <v>5</v>
      </c>
      <c r="Z232" s="85" t="s">
        <v>179</v>
      </c>
      <c r="AA232" s="85" t="s">
        <v>191</v>
      </c>
      <c r="AB232" s="85" t="s">
        <v>179</v>
      </c>
      <c r="AC232" s="85" t="s">
        <v>179</v>
      </c>
      <c r="AD232" s="85" t="s">
        <v>179</v>
      </c>
      <c r="AE232" s="85" t="s">
        <v>181</v>
      </c>
      <c r="AF232" s="85"/>
      <c r="AG232" s="85" t="s">
        <v>181</v>
      </c>
      <c r="AH232" s="85"/>
      <c r="AI232" s="85" t="s">
        <v>181</v>
      </c>
      <c r="AJ232" s="85"/>
      <c r="AK232" s="85" t="s">
        <v>181</v>
      </c>
      <c r="AL232" s="85"/>
      <c r="AM232" s="85" t="s">
        <v>181</v>
      </c>
      <c r="AN232" s="85"/>
      <c r="AO232" s="85" t="s">
        <v>181</v>
      </c>
      <c r="AP232" s="85"/>
      <c r="AQ232" s="85" t="s">
        <v>179</v>
      </c>
      <c r="AR232" s="85"/>
      <c r="AS232" s="85" t="s">
        <v>179</v>
      </c>
      <c r="AT232" s="85"/>
      <c r="AU232" s="85" t="s">
        <v>179</v>
      </c>
      <c r="AV232" s="85"/>
      <c r="AW232" s="85" t="s">
        <v>179</v>
      </c>
      <c r="AX232" s="85"/>
      <c r="AY232" s="85" t="s">
        <v>179</v>
      </c>
      <c r="AZ232" s="85"/>
      <c r="BA232" s="85" t="s">
        <v>179</v>
      </c>
      <c r="BB232" s="85"/>
      <c r="BC232" s="85" t="s">
        <v>179</v>
      </c>
      <c r="BD232" s="85" t="s">
        <v>3171</v>
      </c>
      <c r="BE232" s="85" t="s">
        <v>181</v>
      </c>
      <c r="BF232" s="85" t="s">
        <v>3172</v>
      </c>
      <c r="BG232" s="85" t="s">
        <v>179</v>
      </c>
      <c r="BH232" s="85"/>
      <c r="BI232" s="85" t="s">
        <v>179</v>
      </c>
      <c r="BJ232" s="85" t="s">
        <v>3173</v>
      </c>
      <c r="BK232" s="85" t="s">
        <v>179</v>
      </c>
      <c r="BL232" s="85" t="s">
        <v>3174</v>
      </c>
      <c r="BM232" s="85" t="s">
        <v>179</v>
      </c>
      <c r="BN232" s="85" t="s">
        <v>3174</v>
      </c>
      <c r="BO232" s="85" t="s">
        <v>179</v>
      </c>
      <c r="BP232" s="85" t="s">
        <v>3175</v>
      </c>
      <c r="BQ232" s="85" t="s">
        <v>179</v>
      </c>
      <c r="BR232" s="85" t="s">
        <v>3176</v>
      </c>
      <c r="BS232" s="85" t="s">
        <v>179</v>
      </c>
      <c r="BT232" s="85" t="s">
        <v>3177</v>
      </c>
      <c r="BU232" s="85" t="s">
        <v>179</v>
      </c>
      <c r="BV232" s="85" t="s">
        <v>3178</v>
      </c>
      <c r="BW232" s="85" t="s">
        <v>179</v>
      </c>
      <c r="BX232" s="85" t="s">
        <v>3179</v>
      </c>
      <c r="BY232" s="85" t="s">
        <v>179</v>
      </c>
      <c r="BZ232" s="85" t="s">
        <v>3180</v>
      </c>
      <c r="CA232" s="85" t="s">
        <v>179</v>
      </c>
      <c r="CB232" s="85" t="s">
        <v>3181</v>
      </c>
      <c r="CC232" s="85" t="s">
        <v>179</v>
      </c>
      <c r="CD232" s="85" t="s">
        <v>3182</v>
      </c>
      <c r="CE232" s="85" t="s">
        <v>181</v>
      </c>
      <c r="CF232" s="85" t="s">
        <v>3183</v>
      </c>
      <c r="CG232" s="85" t="s">
        <v>179</v>
      </c>
      <c r="CH232" s="85" t="s">
        <v>3184</v>
      </c>
      <c r="CI232" s="85" t="s">
        <v>179</v>
      </c>
      <c r="CJ232" s="85"/>
      <c r="CK232" s="85" t="s">
        <v>179</v>
      </c>
      <c r="CL232" s="85" t="s">
        <v>3185</v>
      </c>
      <c r="CM232" s="85" t="s">
        <v>179</v>
      </c>
      <c r="CN232" s="85" t="s">
        <v>2952</v>
      </c>
      <c r="CO232" s="85" t="s">
        <v>179</v>
      </c>
      <c r="CP232" s="85" t="s">
        <v>3114</v>
      </c>
      <c r="CQ232" s="85" t="s">
        <v>179</v>
      </c>
      <c r="CR232" s="85" t="s">
        <v>2954</v>
      </c>
      <c r="CS232" s="85" t="s">
        <v>179</v>
      </c>
      <c r="CT232" s="85" t="s">
        <v>2955</v>
      </c>
      <c r="CU232" s="85" t="s">
        <v>181</v>
      </c>
      <c r="CV232" s="85" t="s">
        <v>2956</v>
      </c>
      <c r="CW232" s="85" t="s">
        <v>179</v>
      </c>
      <c r="CX232" s="85" t="s">
        <v>2957</v>
      </c>
      <c r="CY232" s="85" t="s">
        <v>179</v>
      </c>
      <c r="CZ232" s="85" t="s">
        <v>3186</v>
      </c>
      <c r="DA232" s="85" t="s">
        <v>179</v>
      </c>
      <c r="DB232" s="85" t="s">
        <v>2959</v>
      </c>
      <c r="DC232" s="85" t="s">
        <v>179</v>
      </c>
      <c r="DD232" s="85" t="s">
        <v>3118</v>
      </c>
      <c r="DE232" s="85" t="s">
        <v>179</v>
      </c>
      <c r="DF232" s="85" t="s">
        <v>3187</v>
      </c>
      <c r="DG232" s="85" t="s">
        <v>209</v>
      </c>
      <c r="DH232" s="85"/>
      <c r="DI232" s="85" t="s">
        <v>179</v>
      </c>
      <c r="DJ232" s="85" t="s">
        <v>2939</v>
      </c>
      <c r="DK232" s="85" t="s">
        <v>179</v>
      </c>
      <c r="DL232" s="85" t="s">
        <v>3188</v>
      </c>
      <c r="DM232" s="85" t="s">
        <v>179</v>
      </c>
      <c r="DN232" s="85" t="s">
        <v>2963</v>
      </c>
      <c r="DO232" s="85" t="s">
        <v>179</v>
      </c>
      <c r="DP232" s="85" t="s">
        <v>3189</v>
      </c>
      <c r="DQ232" s="85" t="s">
        <v>179</v>
      </c>
      <c r="DR232" s="85" t="s">
        <v>2939</v>
      </c>
      <c r="DS232" s="85" t="s">
        <v>179</v>
      </c>
      <c r="DT232" s="85" t="s">
        <v>2965</v>
      </c>
      <c r="DU232" s="85" t="s">
        <v>179</v>
      </c>
      <c r="DV232" s="85" t="s">
        <v>2966</v>
      </c>
      <c r="DW232" s="85" t="s">
        <v>179</v>
      </c>
      <c r="DX232" s="85" t="s">
        <v>2967</v>
      </c>
      <c r="DY232" s="85" t="s">
        <v>181</v>
      </c>
      <c r="DZ232" s="85" t="s">
        <v>3190</v>
      </c>
      <c r="EA232" s="85" t="s">
        <v>179</v>
      </c>
      <c r="EB232" s="85" t="s">
        <v>3191</v>
      </c>
      <c r="EC232" s="85" t="s">
        <v>203</v>
      </c>
      <c r="ED232" s="85" t="s">
        <v>3192</v>
      </c>
      <c r="EE232" s="85" t="s">
        <v>179</v>
      </c>
      <c r="EF232" s="85" t="s">
        <v>2971</v>
      </c>
      <c r="EG232" s="85" t="s">
        <v>179</v>
      </c>
      <c r="EH232" s="85" t="s">
        <v>2972</v>
      </c>
      <c r="EI232" s="85" t="s">
        <v>179</v>
      </c>
      <c r="EJ232" s="85" t="s">
        <v>2973</v>
      </c>
      <c r="EK232" s="85" t="s">
        <v>179</v>
      </c>
      <c r="EL232" s="85" t="s">
        <v>3126</v>
      </c>
      <c r="EM232" s="85" t="s">
        <v>179</v>
      </c>
      <c r="EN232" s="85" t="s">
        <v>2939</v>
      </c>
      <c r="EO232" s="85" t="s">
        <v>179</v>
      </c>
      <c r="EP232" s="85" t="s">
        <v>2975</v>
      </c>
      <c r="EQ232" s="85" t="s">
        <v>179</v>
      </c>
      <c r="ER232" s="85" t="s">
        <v>2976</v>
      </c>
      <c r="ES232" s="85" t="s">
        <v>179</v>
      </c>
      <c r="ET232" s="85" t="s">
        <v>2939</v>
      </c>
      <c r="EU232" s="85" t="s">
        <v>179</v>
      </c>
      <c r="EV232" s="85" t="s">
        <v>2977</v>
      </c>
      <c r="EW232" s="85" t="s">
        <v>179</v>
      </c>
      <c r="EX232" s="85" t="s">
        <v>3193</v>
      </c>
      <c r="EY232" s="85" t="s">
        <v>179</v>
      </c>
      <c r="EZ232" s="85" t="s">
        <v>2939</v>
      </c>
      <c r="FA232" s="85" t="s">
        <v>179</v>
      </c>
      <c r="FB232" s="85" t="s">
        <v>2939</v>
      </c>
      <c r="FC232" s="85" t="s">
        <v>179</v>
      </c>
      <c r="FD232" s="85" t="s">
        <v>182</v>
      </c>
      <c r="FE232" t="b">
        <v>0</v>
      </c>
    </row>
    <row r="233" spans="1:161" x14ac:dyDescent="0.25">
      <c r="A233">
        <v>2116</v>
      </c>
      <c r="B233" t="s">
        <v>6193</v>
      </c>
      <c r="C233" s="90" t="s">
        <v>3194</v>
      </c>
      <c r="D233" s="91" t="s">
        <v>200</v>
      </c>
      <c r="E233">
        <v>0</v>
      </c>
      <c r="F233">
        <v>93</v>
      </c>
      <c r="G233" s="85" t="s">
        <v>187</v>
      </c>
      <c r="H233">
        <v>1</v>
      </c>
      <c r="I233" s="85" t="s">
        <v>213</v>
      </c>
      <c r="J233" s="85" t="s">
        <v>2930</v>
      </c>
      <c r="K233" s="85" t="s">
        <v>2931</v>
      </c>
      <c r="L233" s="85" t="s">
        <v>3194</v>
      </c>
      <c r="M233" s="85" t="s">
        <v>3195</v>
      </c>
      <c r="N233" s="85" t="s">
        <v>2930</v>
      </c>
      <c r="O233" s="85" t="s">
        <v>3196</v>
      </c>
      <c r="P233" s="85" t="s">
        <v>213</v>
      </c>
      <c r="Q233" s="85" t="s">
        <v>200</v>
      </c>
      <c r="R233" s="85"/>
      <c r="S233" s="85"/>
      <c r="T233" s="85" t="s">
        <v>3197</v>
      </c>
      <c r="U233" s="97">
        <v>6</v>
      </c>
      <c r="V233" s="85" t="s">
        <v>181</v>
      </c>
      <c r="W233" s="85"/>
      <c r="X233" s="85" t="s">
        <v>3198</v>
      </c>
      <c r="Y233">
        <v>6</v>
      </c>
      <c r="Z233" s="85" t="s">
        <v>179</v>
      </c>
      <c r="AA233" s="85" t="s">
        <v>191</v>
      </c>
      <c r="AB233" s="85" t="s">
        <v>179</v>
      </c>
      <c r="AC233" s="85" t="s">
        <v>179</v>
      </c>
      <c r="AD233" s="85" t="s">
        <v>179</v>
      </c>
      <c r="AE233" s="85" t="s">
        <v>181</v>
      </c>
      <c r="AF233" s="85"/>
      <c r="AG233" s="85" t="s">
        <v>181</v>
      </c>
      <c r="AH233" s="85"/>
      <c r="AI233" s="85" t="s">
        <v>181</v>
      </c>
      <c r="AJ233" s="85"/>
      <c r="AK233" s="85" t="s">
        <v>181</v>
      </c>
      <c r="AL233" s="85"/>
      <c r="AM233" s="85" t="s">
        <v>181</v>
      </c>
      <c r="AN233" s="85"/>
      <c r="AO233" s="85" t="s">
        <v>181</v>
      </c>
      <c r="AP233" s="85"/>
      <c r="AQ233" s="85" t="s">
        <v>179</v>
      </c>
      <c r="AR233" s="85"/>
      <c r="AS233" s="85" t="s">
        <v>179</v>
      </c>
      <c r="AT233" s="85"/>
      <c r="AU233" s="85" t="s">
        <v>179</v>
      </c>
      <c r="AV233" s="85"/>
      <c r="AW233" s="85" t="s">
        <v>179</v>
      </c>
      <c r="AX233" s="85"/>
      <c r="AY233" s="85" t="s">
        <v>179</v>
      </c>
      <c r="AZ233" s="85"/>
      <c r="BA233" s="85" t="s">
        <v>179</v>
      </c>
      <c r="BB233" s="85"/>
      <c r="BC233" s="85" t="s">
        <v>179</v>
      </c>
      <c r="BD233" s="85" t="s">
        <v>3199</v>
      </c>
      <c r="BE233" s="85" t="s">
        <v>179</v>
      </c>
      <c r="BF233" s="85"/>
      <c r="BG233" s="85" t="s">
        <v>179</v>
      </c>
      <c r="BH233" s="85" t="s">
        <v>3200</v>
      </c>
      <c r="BI233" s="85" t="s">
        <v>179</v>
      </c>
      <c r="BJ233" s="85" t="s">
        <v>3201</v>
      </c>
      <c r="BK233" s="85" t="s">
        <v>179</v>
      </c>
      <c r="BL233" s="85" t="s">
        <v>3202</v>
      </c>
      <c r="BM233" s="85" t="s">
        <v>179</v>
      </c>
      <c r="BN233" s="85" t="s">
        <v>3203</v>
      </c>
      <c r="BO233" s="85" t="s">
        <v>179</v>
      </c>
      <c r="BP233" s="85" t="s">
        <v>2941</v>
      </c>
      <c r="BQ233" s="85" t="s">
        <v>179</v>
      </c>
      <c r="BR233" s="85" t="s">
        <v>2942</v>
      </c>
      <c r="BS233" s="85" t="s">
        <v>179</v>
      </c>
      <c r="BT233" s="85" t="s">
        <v>3110</v>
      </c>
      <c r="BU233" s="85" t="s">
        <v>179</v>
      </c>
      <c r="BV233" s="85" t="s">
        <v>2944</v>
      </c>
      <c r="BW233" s="85" t="s">
        <v>179</v>
      </c>
      <c r="BX233" s="85" t="s">
        <v>2945</v>
      </c>
      <c r="BY233" s="85" t="s">
        <v>179</v>
      </c>
      <c r="BZ233" s="85" t="s">
        <v>3180</v>
      </c>
      <c r="CA233" s="85" t="s">
        <v>179</v>
      </c>
      <c r="CB233" s="85" t="s">
        <v>3181</v>
      </c>
      <c r="CC233" s="85" t="s">
        <v>179</v>
      </c>
      <c r="CD233" s="85" t="s">
        <v>3204</v>
      </c>
      <c r="CE233" s="85" t="s">
        <v>181</v>
      </c>
      <c r="CF233" s="85" t="s">
        <v>3183</v>
      </c>
      <c r="CG233" s="85" t="s">
        <v>199</v>
      </c>
      <c r="CH233" s="85" t="s">
        <v>3184</v>
      </c>
      <c r="CI233" s="85" t="s">
        <v>179</v>
      </c>
      <c r="CJ233" s="85"/>
      <c r="CK233" s="85" t="s">
        <v>179</v>
      </c>
      <c r="CL233" s="85" t="s">
        <v>2951</v>
      </c>
      <c r="CM233" s="85" t="s">
        <v>179</v>
      </c>
      <c r="CN233" s="85" t="s">
        <v>3205</v>
      </c>
      <c r="CO233" s="85" t="s">
        <v>179</v>
      </c>
      <c r="CP233" s="85" t="s">
        <v>3206</v>
      </c>
      <c r="CQ233" s="85" t="s">
        <v>179</v>
      </c>
      <c r="CR233" s="85" t="s">
        <v>3207</v>
      </c>
      <c r="CS233" s="85" t="s">
        <v>179</v>
      </c>
      <c r="CT233" s="85" t="s">
        <v>3208</v>
      </c>
      <c r="CU233" s="85" t="s">
        <v>181</v>
      </c>
      <c r="CV233" s="85" t="s">
        <v>3209</v>
      </c>
      <c r="CW233" s="85" t="s">
        <v>179</v>
      </c>
      <c r="CX233" s="85" t="s">
        <v>3210</v>
      </c>
      <c r="CY233" s="85" t="s">
        <v>179</v>
      </c>
      <c r="CZ233" s="85" t="s">
        <v>3211</v>
      </c>
      <c r="DA233" s="85" t="s">
        <v>179</v>
      </c>
      <c r="DB233" s="85" t="s">
        <v>3212</v>
      </c>
      <c r="DC233" s="85" t="s">
        <v>179</v>
      </c>
      <c r="DD233" s="85" t="s">
        <v>2960</v>
      </c>
      <c r="DE233" s="85" t="s">
        <v>179</v>
      </c>
      <c r="DF233" s="85" t="s">
        <v>3213</v>
      </c>
      <c r="DG233" s="85" t="s">
        <v>179</v>
      </c>
      <c r="DH233" s="85" t="s">
        <v>3119</v>
      </c>
      <c r="DI233" s="85" t="s">
        <v>179</v>
      </c>
      <c r="DJ233" s="85" t="s">
        <v>3214</v>
      </c>
      <c r="DK233" s="85" t="s">
        <v>179</v>
      </c>
      <c r="DL233" s="85" t="s">
        <v>3215</v>
      </c>
      <c r="DM233" s="85" t="s">
        <v>179</v>
      </c>
      <c r="DN233" s="85" t="s">
        <v>3216</v>
      </c>
      <c r="DO233" s="85" t="s">
        <v>179</v>
      </c>
      <c r="DP233" s="85" t="s">
        <v>3217</v>
      </c>
      <c r="DQ233" s="85" t="s">
        <v>179</v>
      </c>
      <c r="DR233" s="85" t="s">
        <v>3218</v>
      </c>
      <c r="DS233" s="85" t="s">
        <v>179</v>
      </c>
      <c r="DT233" s="85" t="s">
        <v>3219</v>
      </c>
      <c r="DU233" s="85" t="s">
        <v>179</v>
      </c>
      <c r="DV233" s="85" t="s">
        <v>3220</v>
      </c>
      <c r="DW233" s="85" t="s">
        <v>179</v>
      </c>
      <c r="DX233" s="85" t="s">
        <v>3221</v>
      </c>
      <c r="DY233" s="85" t="s">
        <v>181</v>
      </c>
      <c r="DZ233" s="85" t="s">
        <v>3222</v>
      </c>
      <c r="EA233" s="85" t="s">
        <v>179</v>
      </c>
      <c r="EB233" s="85" t="s">
        <v>3223</v>
      </c>
      <c r="EC233" s="85" t="s">
        <v>179</v>
      </c>
      <c r="ED233" s="85" t="s">
        <v>3218</v>
      </c>
      <c r="EE233" s="85" t="s">
        <v>179</v>
      </c>
      <c r="EF233" s="85" t="s">
        <v>3224</v>
      </c>
      <c r="EG233" s="85" t="s">
        <v>179</v>
      </c>
      <c r="EH233" s="85" t="s">
        <v>3225</v>
      </c>
      <c r="EI233" s="85" t="s">
        <v>179</v>
      </c>
      <c r="EJ233" s="85" t="s">
        <v>3226</v>
      </c>
      <c r="EK233" s="85" t="s">
        <v>179</v>
      </c>
      <c r="EL233" s="85" t="s">
        <v>3227</v>
      </c>
      <c r="EM233" s="85" t="s">
        <v>179</v>
      </c>
      <c r="EN233" s="85" t="s">
        <v>3218</v>
      </c>
      <c r="EO233" s="85" t="s">
        <v>179</v>
      </c>
      <c r="EP233" s="85" t="s">
        <v>3228</v>
      </c>
      <c r="EQ233" s="85" t="s">
        <v>179</v>
      </c>
      <c r="ER233" s="85" t="s">
        <v>3229</v>
      </c>
      <c r="ES233" s="85" t="s">
        <v>179</v>
      </c>
      <c r="ET233" s="85" t="s">
        <v>3218</v>
      </c>
      <c r="EU233" s="85" t="s">
        <v>179</v>
      </c>
      <c r="EV233" s="85" t="s">
        <v>3230</v>
      </c>
      <c r="EW233" s="85" t="s">
        <v>179</v>
      </c>
      <c r="EX233" s="85" t="s">
        <v>3231</v>
      </c>
      <c r="EY233" s="85" t="s">
        <v>179</v>
      </c>
      <c r="EZ233" s="85" t="s">
        <v>3218</v>
      </c>
      <c r="FA233" s="85" t="s">
        <v>179</v>
      </c>
      <c r="FB233" s="85"/>
      <c r="FC233" s="85" t="s">
        <v>179</v>
      </c>
      <c r="FD233" s="85" t="s">
        <v>182</v>
      </c>
      <c r="FE233" t="b">
        <v>0</v>
      </c>
    </row>
    <row r="234" spans="1:161" x14ac:dyDescent="0.25">
      <c r="B234" t="s">
        <v>6087</v>
      </c>
      <c r="C234" s="90" t="s">
        <v>6354</v>
      </c>
      <c r="D234" s="91" t="s">
        <v>206</v>
      </c>
      <c r="G234" s="85" t="s">
        <v>6126</v>
      </c>
      <c r="I234" s="85" t="s">
        <v>213</v>
      </c>
      <c r="J234" s="85"/>
      <c r="K234" s="85" t="s">
        <v>6355</v>
      </c>
      <c r="L234" s="85"/>
      <c r="M234" s="85" t="s">
        <v>6356</v>
      </c>
      <c r="N234" s="85"/>
      <c r="O234" s="85" t="s">
        <v>6326</v>
      </c>
      <c r="P234" s="85" t="s">
        <v>213</v>
      </c>
      <c r="Q234" s="85"/>
      <c r="R234" s="85"/>
      <c r="S234" s="85"/>
      <c r="T234" s="85"/>
      <c r="V234" s="85"/>
      <c r="W234" s="85"/>
      <c r="X234" s="85"/>
      <c r="Z234" s="85"/>
      <c r="AA234" s="85"/>
      <c r="AB234" s="85"/>
      <c r="AC234" s="85"/>
      <c r="AD234" s="85"/>
      <c r="AE234" s="85"/>
      <c r="AF234" s="85"/>
      <c r="AG234" s="85"/>
      <c r="AH234" s="85"/>
      <c r="AI234" s="85"/>
      <c r="AJ234" s="85"/>
      <c r="AK234" s="85"/>
      <c r="AL234" s="85"/>
      <c r="AM234" s="85"/>
      <c r="AN234" s="85"/>
      <c r="AO234" s="85"/>
      <c r="AP234" s="85"/>
      <c r="AQ234" s="85"/>
      <c r="AR234" s="85"/>
      <c r="AS234" s="85"/>
      <c r="AT234" s="85"/>
      <c r="AU234" s="85"/>
      <c r="AV234" s="85"/>
      <c r="AW234" s="85"/>
      <c r="AX234" s="85"/>
      <c r="AY234" s="85"/>
      <c r="AZ234" s="85"/>
      <c r="BA234" s="85"/>
      <c r="BB234" s="85"/>
      <c r="BC234" s="85"/>
      <c r="BD234" s="85"/>
      <c r="BE234" s="85"/>
      <c r="BF234" s="85"/>
      <c r="BG234" s="85"/>
      <c r="BH234" s="85"/>
      <c r="BI234" s="85"/>
      <c r="BJ234" s="85"/>
      <c r="BK234" s="85"/>
      <c r="BL234" s="85"/>
      <c r="BM234" s="85"/>
      <c r="BN234" s="85"/>
      <c r="BO234" s="85"/>
      <c r="BP234" s="85"/>
      <c r="BQ234" s="85"/>
      <c r="BR234" s="85"/>
      <c r="BS234" s="85"/>
      <c r="BT234" s="85"/>
      <c r="BU234" s="85"/>
      <c r="BV234" s="85"/>
      <c r="BW234" s="85"/>
      <c r="BX234" s="85"/>
      <c r="BY234" s="85"/>
      <c r="BZ234" s="85"/>
      <c r="CA234" s="85"/>
      <c r="CB234" s="85"/>
      <c r="CC234" s="85"/>
      <c r="CD234" s="85"/>
      <c r="CE234" s="85"/>
      <c r="CF234" s="85"/>
      <c r="CG234" s="85"/>
      <c r="CH234" s="85"/>
      <c r="CI234" s="85"/>
      <c r="CJ234" s="85"/>
      <c r="CK234" s="85"/>
      <c r="CL234" s="85"/>
      <c r="CM234" s="85"/>
      <c r="CN234" s="85"/>
      <c r="CO234" s="85"/>
      <c r="CP234" s="85"/>
      <c r="CQ234" s="85"/>
      <c r="CR234" s="85"/>
      <c r="CS234" s="85"/>
      <c r="CT234" s="85"/>
      <c r="CU234" s="85"/>
      <c r="CV234" s="85"/>
      <c r="CW234" s="85"/>
      <c r="CX234" s="85"/>
      <c r="CY234" s="85"/>
      <c r="CZ234" s="85"/>
      <c r="DA234" s="85"/>
      <c r="DB234" s="85"/>
      <c r="DC234" s="85"/>
      <c r="DD234" s="85"/>
      <c r="DE234" s="85"/>
      <c r="DF234" s="85"/>
      <c r="DG234" s="85"/>
      <c r="DH234" s="85"/>
      <c r="DI234" s="85"/>
      <c r="DJ234" s="85"/>
      <c r="DK234" s="85"/>
      <c r="DL234" s="85"/>
      <c r="DM234" s="85"/>
      <c r="DN234" s="85"/>
      <c r="DO234" s="85"/>
      <c r="DP234" s="85"/>
      <c r="DQ234" s="85"/>
      <c r="DR234" s="85"/>
      <c r="DS234" s="85"/>
      <c r="DT234" s="85"/>
      <c r="DU234" s="85"/>
      <c r="DV234" s="85"/>
      <c r="DW234" s="85"/>
      <c r="DX234" s="85"/>
      <c r="DY234" s="85"/>
      <c r="DZ234" s="85"/>
      <c r="EA234" s="85"/>
      <c r="EB234" s="85"/>
      <c r="EC234" s="85"/>
      <c r="ED234" s="85"/>
      <c r="EE234" s="85"/>
      <c r="EF234" s="85"/>
      <c r="EG234" s="85"/>
      <c r="EH234" s="85"/>
      <c r="EI234" s="85"/>
      <c r="EJ234" s="85"/>
      <c r="EK234" s="85"/>
      <c r="EL234" s="85"/>
      <c r="EM234" s="85"/>
      <c r="EN234" s="85"/>
      <c r="EO234" s="85"/>
      <c r="EP234" s="85"/>
      <c r="EQ234" s="85"/>
      <c r="ER234" s="85"/>
      <c r="ES234" s="85"/>
      <c r="ET234" s="85"/>
      <c r="EU234" s="85"/>
      <c r="EV234" s="85"/>
      <c r="EW234" s="85"/>
      <c r="EX234" s="85"/>
      <c r="EY234" s="85"/>
      <c r="EZ234" s="85"/>
      <c r="FA234" s="85"/>
      <c r="FB234" s="85"/>
      <c r="FC234" s="85"/>
      <c r="FD234" s="85"/>
    </row>
    <row r="235" spans="1:161" x14ac:dyDescent="0.25">
      <c r="A235">
        <v>2118</v>
      </c>
      <c r="B235" t="s">
        <v>6166</v>
      </c>
      <c r="C235" s="90" t="s">
        <v>3232</v>
      </c>
      <c r="D235" s="91" t="s">
        <v>200</v>
      </c>
      <c r="E235">
        <v>0</v>
      </c>
      <c r="F235">
        <v>95</v>
      </c>
      <c r="G235" s="85" t="s">
        <v>187</v>
      </c>
      <c r="H235">
        <v>1</v>
      </c>
      <c r="I235" s="85" t="s">
        <v>213</v>
      </c>
      <c r="J235" s="85" t="s">
        <v>2259</v>
      </c>
      <c r="K235" s="85" t="s">
        <v>3233</v>
      </c>
      <c r="L235" s="85" t="s">
        <v>3232</v>
      </c>
      <c r="M235" s="85" t="s">
        <v>3234</v>
      </c>
      <c r="N235" s="85" t="s">
        <v>2259</v>
      </c>
      <c r="O235" s="85" t="s">
        <v>2262</v>
      </c>
      <c r="P235" s="85" t="s">
        <v>213</v>
      </c>
      <c r="Q235" s="85" t="s">
        <v>200</v>
      </c>
      <c r="R235" s="85"/>
      <c r="S235" s="85"/>
      <c r="T235" s="85" t="s">
        <v>218</v>
      </c>
      <c r="U235" s="97">
        <v>3</v>
      </c>
      <c r="V235" s="85" t="s">
        <v>179</v>
      </c>
      <c r="W235" s="85" t="s">
        <v>191</v>
      </c>
      <c r="X235" s="85" t="s">
        <v>3235</v>
      </c>
      <c r="Y235">
        <v>3</v>
      </c>
      <c r="Z235" s="85" t="s">
        <v>179</v>
      </c>
      <c r="AA235" s="85" t="s">
        <v>191</v>
      </c>
      <c r="AB235" s="85" t="s">
        <v>180</v>
      </c>
      <c r="AC235" s="85" t="s">
        <v>179</v>
      </c>
      <c r="AD235" s="85" t="s">
        <v>179</v>
      </c>
      <c r="AE235" s="85" t="s">
        <v>181</v>
      </c>
      <c r="AF235" s="85"/>
      <c r="AG235" s="85" t="s">
        <v>181</v>
      </c>
      <c r="AH235" s="85"/>
      <c r="AI235" s="85" t="s">
        <v>181</v>
      </c>
      <c r="AJ235" s="85"/>
      <c r="AK235" s="85" t="s">
        <v>181</v>
      </c>
      <c r="AL235" s="85"/>
      <c r="AM235" s="85" t="s">
        <v>181</v>
      </c>
      <c r="AN235" s="85"/>
      <c r="AO235" s="85" t="s">
        <v>181</v>
      </c>
      <c r="AP235" s="85"/>
      <c r="AQ235" s="85" t="s">
        <v>179</v>
      </c>
      <c r="AR235" s="85"/>
      <c r="AS235" s="85" t="s">
        <v>179</v>
      </c>
      <c r="AT235" s="85"/>
      <c r="AU235" s="85" t="s">
        <v>179</v>
      </c>
      <c r="AV235" s="85"/>
      <c r="AW235" s="85" t="s">
        <v>179</v>
      </c>
      <c r="AX235" s="85"/>
      <c r="AY235" s="85" t="s">
        <v>179</v>
      </c>
      <c r="AZ235" s="85"/>
      <c r="BA235" s="85" t="s">
        <v>179</v>
      </c>
      <c r="BB235" s="85" t="s">
        <v>3236</v>
      </c>
      <c r="BC235" s="85" t="s">
        <v>179</v>
      </c>
      <c r="BD235" s="85" t="s">
        <v>3237</v>
      </c>
      <c r="BE235" s="85" t="s">
        <v>179</v>
      </c>
      <c r="BF235" s="85"/>
      <c r="BG235" s="85" t="s">
        <v>179</v>
      </c>
      <c r="BH235" s="85"/>
      <c r="BI235" s="85" t="s">
        <v>179</v>
      </c>
      <c r="BJ235" s="85" t="s">
        <v>3238</v>
      </c>
      <c r="BK235" s="85" t="s">
        <v>179</v>
      </c>
      <c r="BL235" s="85"/>
      <c r="BM235" s="85" t="s">
        <v>179</v>
      </c>
      <c r="BN235" s="85"/>
      <c r="BO235" s="85" t="s">
        <v>179</v>
      </c>
      <c r="BP235" s="85"/>
      <c r="BQ235" s="85" t="s">
        <v>179</v>
      </c>
      <c r="BR235" s="85"/>
      <c r="BS235" s="85" t="s">
        <v>179</v>
      </c>
      <c r="BT235" s="85"/>
      <c r="BU235" s="85" t="s">
        <v>179</v>
      </c>
      <c r="BV235" s="85"/>
      <c r="BW235" s="85" t="s">
        <v>179</v>
      </c>
      <c r="BX235" s="85"/>
      <c r="BY235" s="85" t="s">
        <v>179</v>
      </c>
      <c r="BZ235" s="85"/>
      <c r="CA235" s="85" t="s">
        <v>179</v>
      </c>
      <c r="CB235" s="85"/>
      <c r="CC235" s="85" t="s">
        <v>179</v>
      </c>
      <c r="CD235" s="85" t="s">
        <v>3239</v>
      </c>
      <c r="CE235" s="85" t="s">
        <v>181</v>
      </c>
      <c r="CF235" s="85"/>
      <c r="CG235" s="85" t="s">
        <v>181</v>
      </c>
      <c r="CH235" s="85"/>
      <c r="CI235" s="85" t="s">
        <v>181</v>
      </c>
      <c r="CJ235" s="85"/>
      <c r="CK235" s="85" t="s">
        <v>179</v>
      </c>
      <c r="CL235" s="85" t="s">
        <v>3240</v>
      </c>
      <c r="CM235" s="85" t="s">
        <v>179</v>
      </c>
      <c r="CN235" s="85"/>
      <c r="CO235" s="85" t="s">
        <v>179</v>
      </c>
      <c r="CP235" s="85"/>
      <c r="CQ235" s="85" t="s">
        <v>179</v>
      </c>
      <c r="CR235" s="85"/>
      <c r="CS235" s="85" t="s">
        <v>179</v>
      </c>
      <c r="CT235" s="85"/>
      <c r="CU235" s="85" t="s">
        <v>179</v>
      </c>
      <c r="CV235" s="85"/>
      <c r="CW235" s="85" t="s">
        <v>179</v>
      </c>
      <c r="CX235" s="85"/>
      <c r="CY235" s="85" t="s">
        <v>179</v>
      </c>
      <c r="CZ235" s="85" t="s">
        <v>3241</v>
      </c>
      <c r="DA235" s="85" t="s">
        <v>179</v>
      </c>
      <c r="DB235" s="85"/>
      <c r="DC235" s="85" t="s">
        <v>179</v>
      </c>
      <c r="DD235" s="85"/>
      <c r="DE235" s="85" t="s">
        <v>179</v>
      </c>
      <c r="DF235" s="85"/>
      <c r="DG235" s="85" t="s">
        <v>179</v>
      </c>
      <c r="DH235" s="85"/>
      <c r="DI235" s="85" t="s">
        <v>179</v>
      </c>
      <c r="DJ235" s="85" t="s">
        <v>3242</v>
      </c>
      <c r="DK235" s="85" t="s">
        <v>179</v>
      </c>
      <c r="DL235" s="85"/>
      <c r="DM235" s="85" t="s">
        <v>179</v>
      </c>
      <c r="DN235" s="85"/>
      <c r="DO235" s="85" t="s">
        <v>179</v>
      </c>
      <c r="DP235" s="85"/>
      <c r="DQ235" s="85" t="s">
        <v>179</v>
      </c>
      <c r="DR235" s="85" t="s">
        <v>3243</v>
      </c>
      <c r="DS235" s="85" t="s">
        <v>179</v>
      </c>
      <c r="DT235" s="85"/>
      <c r="DU235" s="85" t="s">
        <v>179</v>
      </c>
      <c r="DV235" s="85"/>
      <c r="DW235" s="85" t="s">
        <v>179</v>
      </c>
      <c r="DX235" s="85"/>
      <c r="DY235" s="85" t="s">
        <v>199</v>
      </c>
      <c r="DZ235" s="85" t="s">
        <v>3244</v>
      </c>
      <c r="EA235" s="85" t="s">
        <v>179</v>
      </c>
      <c r="EB235" s="85"/>
      <c r="EC235" s="85" t="s">
        <v>179</v>
      </c>
      <c r="ED235" s="85" t="s">
        <v>3245</v>
      </c>
      <c r="EE235" s="85" t="s">
        <v>179</v>
      </c>
      <c r="EF235" s="85"/>
      <c r="EG235" s="85" t="s">
        <v>179</v>
      </c>
      <c r="EH235" s="85"/>
      <c r="EI235" s="85" t="s">
        <v>179</v>
      </c>
      <c r="EJ235" s="85"/>
      <c r="EK235" s="85" t="s">
        <v>179</v>
      </c>
      <c r="EL235" s="85"/>
      <c r="EM235" s="85" t="s">
        <v>179</v>
      </c>
      <c r="EN235" s="85" t="s">
        <v>3246</v>
      </c>
      <c r="EO235" s="85" t="s">
        <v>179</v>
      </c>
      <c r="EP235" s="85"/>
      <c r="EQ235" s="85" t="s">
        <v>179</v>
      </c>
      <c r="ER235" s="85" t="s">
        <v>3247</v>
      </c>
      <c r="ES235" s="85" t="s">
        <v>179</v>
      </c>
      <c r="ET235" s="85" t="s">
        <v>3248</v>
      </c>
      <c r="EU235" s="85" t="s">
        <v>179</v>
      </c>
      <c r="EV235" s="85"/>
      <c r="EW235" s="85" t="s">
        <v>179</v>
      </c>
      <c r="EX235" s="85"/>
      <c r="EY235" s="85" t="s">
        <v>179</v>
      </c>
      <c r="EZ235" s="85" t="s">
        <v>3249</v>
      </c>
      <c r="FA235" s="85" t="s">
        <v>181</v>
      </c>
      <c r="FB235" s="85"/>
      <c r="FC235" s="85" t="s">
        <v>181</v>
      </c>
      <c r="FD235" s="85" t="s">
        <v>182</v>
      </c>
      <c r="FE235" t="b">
        <v>0</v>
      </c>
    </row>
    <row r="236" spans="1:161" x14ac:dyDescent="0.25">
      <c r="A236">
        <v>2119</v>
      </c>
      <c r="B236" t="s">
        <v>6176</v>
      </c>
      <c r="C236" s="90" t="s">
        <v>3250</v>
      </c>
      <c r="D236" s="91" t="s">
        <v>206</v>
      </c>
      <c r="E236">
        <v>0</v>
      </c>
      <c r="F236">
        <v>95</v>
      </c>
      <c r="G236" s="85" t="s">
        <v>187</v>
      </c>
      <c r="H236">
        <v>1</v>
      </c>
      <c r="I236" s="85" t="s">
        <v>213</v>
      </c>
      <c r="J236" s="85" t="s">
        <v>2463</v>
      </c>
      <c r="K236" s="85" t="s">
        <v>3251</v>
      </c>
      <c r="L236" s="85" t="s">
        <v>3250</v>
      </c>
      <c r="M236" s="85" t="s">
        <v>3252</v>
      </c>
      <c r="N236" s="85" t="s">
        <v>2463</v>
      </c>
      <c r="O236" s="85" t="s">
        <v>2464</v>
      </c>
      <c r="P236" s="85" t="s">
        <v>213</v>
      </c>
      <c r="Q236" s="85" t="s">
        <v>206</v>
      </c>
      <c r="R236" s="85" t="s">
        <v>3253</v>
      </c>
      <c r="S236" s="85"/>
      <c r="T236" s="85" t="s">
        <v>218</v>
      </c>
      <c r="U236" s="97">
        <v>4</v>
      </c>
      <c r="V236" s="85" t="s">
        <v>179</v>
      </c>
      <c r="W236" s="85" t="s">
        <v>191</v>
      </c>
      <c r="X236" s="85" t="s">
        <v>3254</v>
      </c>
      <c r="Y236">
        <v>4</v>
      </c>
      <c r="Z236" s="85" t="s">
        <v>181</v>
      </c>
      <c r="AA236" s="85" t="s">
        <v>1</v>
      </c>
      <c r="AB236" s="85" t="s">
        <v>181</v>
      </c>
      <c r="AC236" s="85" t="s">
        <v>179</v>
      </c>
      <c r="AD236" s="85" t="s">
        <v>181</v>
      </c>
      <c r="AE236" s="85" t="s">
        <v>181</v>
      </c>
      <c r="AF236" s="85" t="s">
        <v>251</v>
      </c>
      <c r="AG236" s="85" t="s">
        <v>181</v>
      </c>
      <c r="AH236" s="85" t="s">
        <v>251</v>
      </c>
      <c r="AI236" s="85" t="s">
        <v>181</v>
      </c>
      <c r="AJ236" s="85" t="s">
        <v>251</v>
      </c>
      <c r="AK236" s="85" t="s">
        <v>181</v>
      </c>
      <c r="AL236" s="85" t="s">
        <v>260</v>
      </c>
      <c r="AM236" s="85" t="s">
        <v>181</v>
      </c>
      <c r="AN236" s="85" t="s">
        <v>260</v>
      </c>
      <c r="AO236" s="85" t="s">
        <v>181</v>
      </c>
      <c r="AP236" s="85" t="s">
        <v>260</v>
      </c>
      <c r="AQ236" s="85" t="s">
        <v>179</v>
      </c>
      <c r="AR236" s="85"/>
      <c r="AS236" s="85" t="s">
        <v>179</v>
      </c>
      <c r="AT236" s="85"/>
      <c r="AU236" s="85" t="s">
        <v>179</v>
      </c>
      <c r="AV236" s="85"/>
      <c r="AW236" s="85" t="s">
        <v>179</v>
      </c>
      <c r="AX236" s="85"/>
      <c r="AY236" s="85" t="s">
        <v>179</v>
      </c>
      <c r="AZ236" s="85"/>
      <c r="BA236" s="85" t="s">
        <v>179</v>
      </c>
      <c r="BB236" s="85"/>
      <c r="BC236" s="85" t="s">
        <v>179</v>
      </c>
      <c r="BD236" s="85" t="s">
        <v>2465</v>
      </c>
      <c r="BE236" s="85" t="s">
        <v>179</v>
      </c>
      <c r="BF236" s="85"/>
      <c r="BG236" s="85" t="s">
        <v>179</v>
      </c>
      <c r="BH236" s="85"/>
      <c r="BI236" s="85" t="s">
        <v>179</v>
      </c>
      <c r="BJ236" s="85" t="s">
        <v>2466</v>
      </c>
      <c r="BK236" s="85" t="s">
        <v>179</v>
      </c>
      <c r="BL236" s="85"/>
      <c r="BM236" s="85" t="s">
        <v>179</v>
      </c>
      <c r="BN236" s="85"/>
      <c r="BO236" s="85" t="s">
        <v>179</v>
      </c>
      <c r="BP236" s="85"/>
      <c r="BQ236" s="85" t="s">
        <v>179</v>
      </c>
      <c r="BR236" s="85"/>
      <c r="BS236" s="85" t="s">
        <v>179</v>
      </c>
      <c r="BT236" s="85"/>
      <c r="BU236" s="85" t="s">
        <v>179</v>
      </c>
      <c r="BV236" s="85"/>
      <c r="BW236" s="85" t="s">
        <v>179</v>
      </c>
      <c r="BX236" s="85"/>
      <c r="BY236" s="85" t="s">
        <v>179</v>
      </c>
      <c r="BZ236" s="85"/>
      <c r="CA236" s="85" t="s">
        <v>179</v>
      </c>
      <c r="CB236" s="85"/>
      <c r="CC236" s="85" t="s">
        <v>179</v>
      </c>
      <c r="CD236" s="85"/>
      <c r="CE236" s="85" t="s">
        <v>179</v>
      </c>
      <c r="CF236" s="85"/>
      <c r="CG236" s="85" t="s">
        <v>181</v>
      </c>
      <c r="CH236" s="85"/>
      <c r="CI236" s="85" t="s">
        <v>181</v>
      </c>
      <c r="CJ236" s="85"/>
      <c r="CK236" s="85" t="s">
        <v>179</v>
      </c>
      <c r="CL236" s="85" t="s">
        <v>2469</v>
      </c>
      <c r="CM236" s="85" t="s">
        <v>179</v>
      </c>
      <c r="CN236" s="85"/>
      <c r="CO236" s="85" t="s">
        <v>179</v>
      </c>
      <c r="CP236" s="85"/>
      <c r="CQ236" s="85" t="s">
        <v>179</v>
      </c>
      <c r="CR236" s="85"/>
      <c r="CS236" s="85" t="s">
        <v>179</v>
      </c>
      <c r="CT236" s="85"/>
      <c r="CU236" s="85" t="s">
        <v>179</v>
      </c>
      <c r="CV236" s="85"/>
      <c r="CW236" s="85" t="s">
        <v>179</v>
      </c>
      <c r="CX236" s="85"/>
      <c r="CY236" s="85" t="s">
        <v>179</v>
      </c>
      <c r="CZ236" s="85" t="s">
        <v>3255</v>
      </c>
      <c r="DA236" s="85" t="s">
        <v>179</v>
      </c>
      <c r="DB236" s="85"/>
      <c r="DC236" s="85" t="s">
        <v>179</v>
      </c>
      <c r="DD236" s="85"/>
      <c r="DE236" s="85" t="s">
        <v>179</v>
      </c>
      <c r="DF236" s="85"/>
      <c r="DG236" s="85" t="s">
        <v>179</v>
      </c>
      <c r="DH236" s="85"/>
      <c r="DI236" s="85" t="s">
        <v>179</v>
      </c>
      <c r="DJ236" s="85" t="s">
        <v>3256</v>
      </c>
      <c r="DK236" s="85" t="s">
        <v>179</v>
      </c>
      <c r="DL236" s="85"/>
      <c r="DM236" s="85" t="s">
        <v>179</v>
      </c>
      <c r="DN236" s="85"/>
      <c r="DO236" s="85" t="s">
        <v>179</v>
      </c>
      <c r="DP236" s="85"/>
      <c r="DQ236" s="85" t="s">
        <v>179</v>
      </c>
      <c r="DR236" s="85" t="s">
        <v>2467</v>
      </c>
      <c r="DS236" s="85" t="s">
        <v>179</v>
      </c>
      <c r="DT236" s="85"/>
      <c r="DU236" s="85" t="s">
        <v>179</v>
      </c>
      <c r="DV236" s="85"/>
      <c r="DW236" s="85" t="s">
        <v>179</v>
      </c>
      <c r="DX236" s="85"/>
      <c r="DY236" s="85" t="s">
        <v>179</v>
      </c>
      <c r="DZ236" s="85"/>
      <c r="EA236" s="85" t="s">
        <v>179</v>
      </c>
      <c r="EB236" s="85"/>
      <c r="EC236" s="85" t="s">
        <v>179</v>
      </c>
      <c r="ED236" s="85" t="s">
        <v>2470</v>
      </c>
      <c r="EE236" s="85" t="s">
        <v>179</v>
      </c>
      <c r="EF236" s="85"/>
      <c r="EG236" s="85" t="s">
        <v>179</v>
      </c>
      <c r="EH236" s="85"/>
      <c r="EI236" s="85" t="s">
        <v>179</v>
      </c>
      <c r="EJ236" s="85"/>
      <c r="EK236" s="85" t="s">
        <v>179</v>
      </c>
      <c r="EL236" s="85"/>
      <c r="EM236" s="85" t="s">
        <v>179</v>
      </c>
      <c r="EN236" s="85" t="s">
        <v>350</v>
      </c>
      <c r="EO236" s="85" t="s">
        <v>179</v>
      </c>
      <c r="EP236" s="85"/>
      <c r="EQ236" s="85" t="s">
        <v>179</v>
      </c>
      <c r="ER236" s="85"/>
      <c r="ES236" s="85" t="s">
        <v>179</v>
      </c>
      <c r="ET236" s="85" t="s">
        <v>3257</v>
      </c>
      <c r="EU236" s="85" t="s">
        <v>179</v>
      </c>
      <c r="EV236" s="85"/>
      <c r="EW236" s="85" t="s">
        <v>179</v>
      </c>
      <c r="EX236" s="85"/>
      <c r="EY236" s="85" t="s">
        <v>179</v>
      </c>
      <c r="EZ236" s="85" t="s">
        <v>352</v>
      </c>
      <c r="FA236" s="85" t="s">
        <v>181</v>
      </c>
      <c r="FB236" s="85"/>
      <c r="FC236" s="85" t="s">
        <v>179</v>
      </c>
      <c r="FD236" s="85" t="s">
        <v>182</v>
      </c>
      <c r="FE236" t="b">
        <v>0</v>
      </c>
    </row>
    <row r="237" spans="1:161" x14ac:dyDescent="0.25">
      <c r="A237">
        <v>11253</v>
      </c>
      <c r="B237" t="s">
        <v>6155</v>
      </c>
      <c r="C237" s="90" t="s">
        <v>3258</v>
      </c>
      <c r="D237" s="91" t="s">
        <v>206</v>
      </c>
      <c r="E237">
        <v>0</v>
      </c>
      <c r="F237">
        <v>95</v>
      </c>
      <c r="G237" s="85" t="s">
        <v>187</v>
      </c>
      <c r="H237">
        <v>1</v>
      </c>
      <c r="I237" s="85" t="s">
        <v>213</v>
      </c>
      <c r="J237" s="85" t="s">
        <v>2791</v>
      </c>
      <c r="K237" s="85" t="s">
        <v>3259</v>
      </c>
      <c r="L237" s="85" t="s">
        <v>3258</v>
      </c>
      <c r="M237" s="85" t="s">
        <v>3260</v>
      </c>
      <c r="N237" s="85" t="s">
        <v>2791</v>
      </c>
      <c r="O237" s="85" t="s">
        <v>2018</v>
      </c>
      <c r="P237" s="85" t="s">
        <v>213</v>
      </c>
      <c r="Q237" s="85" t="s">
        <v>206</v>
      </c>
      <c r="R237" s="85"/>
      <c r="S237" s="85"/>
      <c r="T237" s="85" t="s">
        <v>208</v>
      </c>
      <c r="U237" s="97">
        <v>4</v>
      </c>
      <c r="V237" s="85" t="s">
        <v>179</v>
      </c>
      <c r="W237" s="85" t="s">
        <v>191</v>
      </c>
      <c r="X237" s="85" t="s">
        <v>3261</v>
      </c>
      <c r="Y237">
        <v>4</v>
      </c>
      <c r="Z237" s="85" t="s">
        <v>179</v>
      </c>
      <c r="AA237" s="85" t="s">
        <v>1</v>
      </c>
      <c r="AB237" s="85" t="s">
        <v>179</v>
      </c>
      <c r="AC237" s="85" t="s">
        <v>179</v>
      </c>
      <c r="AD237" s="85" t="s">
        <v>179</v>
      </c>
      <c r="AE237" s="85" t="s">
        <v>181</v>
      </c>
      <c r="AF237" s="85"/>
      <c r="AG237" s="85" t="s">
        <v>181</v>
      </c>
      <c r="AH237" s="85"/>
      <c r="AI237" s="85" t="s">
        <v>181</v>
      </c>
      <c r="AJ237" s="85"/>
      <c r="AK237" s="85" t="s">
        <v>181</v>
      </c>
      <c r="AL237" s="85"/>
      <c r="AM237" s="85" t="s">
        <v>181</v>
      </c>
      <c r="AN237" s="85"/>
      <c r="AO237" s="85" t="s">
        <v>181</v>
      </c>
      <c r="AP237" s="85"/>
      <c r="AQ237" s="85" t="s">
        <v>179</v>
      </c>
      <c r="AR237" s="85"/>
      <c r="AS237" s="85" t="s">
        <v>179</v>
      </c>
      <c r="AT237" s="85"/>
      <c r="AU237" s="85" t="s">
        <v>179</v>
      </c>
      <c r="AV237" s="85"/>
      <c r="AW237" s="85" t="s">
        <v>179</v>
      </c>
      <c r="AX237" s="85"/>
      <c r="AY237" s="85" t="s">
        <v>179</v>
      </c>
      <c r="AZ237" s="85"/>
      <c r="BA237" s="85" t="s">
        <v>179</v>
      </c>
      <c r="BB237" s="85"/>
      <c r="BC237" s="85" t="s">
        <v>179</v>
      </c>
      <c r="BD237" s="85" t="s">
        <v>1458</v>
      </c>
      <c r="BE237" s="85" t="s">
        <v>179</v>
      </c>
      <c r="BF237" s="85"/>
      <c r="BG237" s="85" t="s">
        <v>179</v>
      </c>
      <c r="BH237" s="85"/>
      <c r="BI237" s="85" t="s">
        <v>179</v>
      </c>
      <c r="BJ237" s="85" t="s">
        <v>3262</v>
      </c>
      <c r="BK237" s="85" t="s">
        <v>179</v>
      </c>
      <c r="BL237" s="85"/>
      <c r="BM237" s="85" t="s">
        <v>179</v>
      </c>
      <c r="BN237" s="85"/>
      <c r="BO237" s="85" t="s">
        <v>179</v>
      </c>
      <c r="BP237" s="85"/>
      <c r="BQ237" s="85" t="s">
        <v>179</v>
      </c>
      <c r="BR237" s="85"/>
      <c r="BS237" s="85" t="s">
        <v>179</v>
      </c>
      <c r="BT237" s="85"/>
      <c r="BU237" s="85" t="s">
        <v>179</v>
      </c>
      <c r="BV237" s="85"/>
      <c r="BW237" s="85" t="s">
        <v>179</v>
      </c>
      <c r="BX237" s="85"/>
      <c r="BY237" s="85" t="s">
        <v>179</v>
      </c>
      <c r="BZ237" s="85"/>
      <c r="CA237" s="85" t="s">
        <v>179</v>
      </c>
      <c r="CB237" s="85"/>
      <c r="CC237" s="85" t="s">
        <v>179</v>
      </c>
      <c r="CD237" s="85"/>
      <c r="CE237" s="85" t="s">
        <v>179</v>
      </c>
      <c r="CF237" s="85"/>
      <c r="CG237" s="85" t="s">
        <v>181</v>
      </c>
      <c r="CH237" s="85"/>
      <c r="CI237" s="85" t="s">
        <v>181</v>
      </c>
      <c r="CJ237" s="85"/>
      <c r="CK237" s="85" t="s">
        <v>179</v>
      </c>
      <c r="CL237" s="85" t="s">
        <v>3263</v>
      </c>
      <c r="CM237" s="85" t="s">
        <v>179</v>
      </c>
      <c r="CN237" s="85"/>
      <c r="CO237" s="85" t="s">
        <v>179</v>
      </c>
      <c r="CP237" s="85"/>
      <c r="CQ237" s="85" t="s">
        <v>179</v>
      </c>
      <c r="CR237" s="85"/>
      <c r="CS237" s="85" t="s">
        <v>179</v>
      </c>
      <c r="CT237" s="85"/>
      <c r="CU237" s="85" t="s">
        <v>179</v>
      </c>
      <c r="CV237" s="85"/>
      <c r="CW237" s="85" t="s">
        <v>179</v>
      </c>
      <c r="CX237" s="85"/>
      <c r="CY237" s="85" t="s">
        <v>179</v>
      </c>
      <c r="CZ237" s="85" t="s">
        <v>3264</v>
      </c>
      <c r="DA237" s="85" t="s">
        <v>179</v>
      </c>
      <c r="DB237" s="85"/>
      <c r="DC237" s="85" t="s">
        <v>179</v>
      </c>
      <c r="DD237" s="85"/>
      <c r="DE237" s="85" t="s">
        <v>179</v>
      </c>
      <c r="DF237" s="85"/>
      <c r="DG237" s="85" t="s">
        <v>179</v>
      </c>
      <c r="DH237" s="85"/>
      <c r="DI237" s="85" t="s">
        <v>179</v>
      </c>
      <c r="DJ237" s="85" t="s">
        <v>1458</v>
      </c>
      <c r="DK237" s="85" t="s">
        <v>179</v>
      </c>
      <c r="DL237" s="85"/>
      <c r="DM237" s="85" t="s">
        <v>179</v>
      </c>
      <c r="DN237" s="85"/>
      <c r="DO237" s="85" t="s">
        <v>179</v>
      </c>
      <c r="DP237" s="85"/>
      <c r="DQ237" s="85" t="s">
        <v>179</v>
      </c>
      <c r="DR237" s="85" t="s">
        <v>3265</v>
      </c>
      <c r="DS237" s="85" t="s">
        <v>179</v>
      </c>
      <c r="DT237" s="85"/>
      <c r="DU237" s="85" t="s">
        <v>179</v>
      </c>
      <c r="DV237" s="85"/>
      <c r="DW237" s="85" t="s">
        <v>179</v>
      </c>
      <c r="DX237" s="85"/>
      <c r="DY237" s="85" t="s">
        <v>179</v>
      </c>
      <c r="DZ237" s="85"/>
      <c r="EA237" s="85" t="s">
        <v>179</v>
      </c>
      <c r="EB237" s="85"/>
      <c r="EC237" s="85" t="s">
        <v>179</v>
      </c>
      <c r="ED237" s="85" t="s">
        <v>3266</v>
      </c>
      <c r="EE237" s="85" t="s">
        <v>179</v>
      </c>
      <c r="EF237" s="85"/>
      <c r="EG237" s="85" t="s">
        <v>179</v>
      </c>
      <c r="EH237" s="85"/>
      <c r="EI237" s="85" t="s">
        <v>179</v>
      </c>
      <c r="EJ237" s="85"/>
      <c r="EK237" s="85" t="s">
        <v>179</v>
      </c>
      <c r="EL237" s="85"/>
      <c r="EM237" s="85" t="s">
        <v>179</v>
      </c>
      <c r="EN237" s="85" t="s">
        <v>1458</v>
      </c>
      <c r="EO237" s="85" t="s">
        <v>179</v>
      </c>
      <c r="EP237" s="85"/>
      <c r="EQ237" s="85" t="s">
        <v>179</v>
      </c>
      <c r="ER237" s="85"/>
      <c r="ES237" s="85" t="s">
        <v>179</v>
      </c>
      <c r="ET237" s="85" t="s">
        <v>1458</v>
      </c>
      <c r="EU237" s="85" t="s">
        <v>179</v>
      </c>
      <c r="EV237" s="85"/>
      <c r="EW237" s="85" t="s">
        <v>179</v>
      </c>
      <c r="EX237" s="85"/>
      <c r="EY237" s="85" t="s">
        <v>179</v>
      </c>
      <c r="EZ237" s="85" t="s">
        <v>3267</v>
      </c>
      <c r="FA237" s="85" t="s">
        <v>181</v>
      </c>
      <c r="FB237" s="85"/>
      <c r="FC237" s="85" t="s">
        <v>179</v>
      </c>
      <c r="FD237" s="85" t="s">
        <v>182</v>
      </c>
      <c r="FE237" t="b">
        <v>0</v>
      </c>
    </row>
    <row r="238" spans="1:161" x14ac:dyDescent="0.25">
      <c r="A238">
        <v>2121</v>
      </c>
      <c r="B238" t="s">
        <v>6197</v>
      </c>
      <c r="C238" s="90" t="s">
        <v>3268</v>
      </c>
      <c r="D238" s="91" t="s">
        <v>206</v>
      </c>
      <c r="E238">
        <v>0</v>
      </c>
      <c r="F238">
        <v>95</v>
      </c>
      <c r="G238" s="85" t="s">
        <v>187</v>
      </c>
      <c r="H238">
        <v>1</v>
      </c>
      <c r="I238" s="85" t="s">
        <v>213</v>
      </c>
      <c r="J238" s="85" t="s">
        <v>5969</v>
      </c>
      <c r="K238" s="85" t="s">
        <v>5970</v>
      </c>
      <c r="L238" s="85" t="s">
        <v>3268</v>
      </c>
      <c r="M238" s="85" t="s">
        <v>5971</v>
      </c>
      <c r="N238" s="85" t="s">
        <v>5969</v>
      </c>
      <c r="O238" s="85" t="s">
        <v>5972</v>
      </c>
      <c r="P238" s="85" t="s">
        <v>213</v>
      </c>
      <c r="Q238" s="85" t="s">
        <v>206</v>
      </c>
      <c r="R238" s="85"/>
      <c r="S238" s="85"/>
      <c r="T238" s="85" t="s">
        <v>218</v>
      </c>
      <c r="U238" s="97">
        <v>3</v>
      </c>
      <c r="V238" s="85" t="s">
        <v>179</v>
      </c>
      <c r="W238" s="85" t="s">
        <v>202</v>
      </c>
      <c r="X238" s="85" t="s">
        <v>5973</v>
      </c>
      <c r="Y238">
        <v>3</v>
      </c>
      <c r="Z238" s="85" t="s">
        <v>179</v>
      </c>
      <c r="AA238" s="85" t="s">
        <v>1</v>
      </c>
      <c r="AB238" s="85" t="s">
        <v>180</v>
      </c>
      <c r="AC238" s="85" t="s">
        <v>179</v>
      </c>
      <c r="AD238" s="85" t="s">
        <v>181</v>
      </c>
      <c r="AE238" s="85" t="s">
        <v>181</v>
      </c>
      <c r="AF238" s="85"/>
      <c r="AG238" s="85" t="s">
        <v>181</v>
      </c>
      <c r="AH238" s="85"/>
      <c r="AI238" s="85" t="s">
        <v>181</v>
      </c>
      <c r="AJ238" s="85"/>
      <c r="AK238" s="85" t="s">
        <v>181</v>
      </c>
      <c r="AL238" s="85"/>
      <c r="AM238" s="85" t="s">
        <v>181</v>
      </c>
      <c r="AN238" s="85"/>
      <c r="AO238" s="85" t="s">
        <v>181</v>
      </c>
      <c r="AP238" s="85"/>
      <c r="AQ238" s="85" t="s">
        <v>179</v>
      </c>
      <c r="AR238" s="85"/>
      <c r="AS238" s="85" t="s">
        <v>179</v>
      </c>
      <c r="AT238" s="85"/>
      <c r="AU238" s="85" t="s">
        <v>179</v>
      </c>
      <c r="AV238" s="85"/>
      <c r="AW238" s="85" t="s">
        <v>179</v>
      </c>
      <c r="AX238" s="85"/>
      <c r="AY238" s="85" t="s">
        <v>179</v>
      </c>
      <c r="AZ238" s="85"/>
      <c r="BA238" s="85" t="s">
        <v>179</v>
      </c>
      <c r="BB238" s="85"/>
      <c r="BC238" s="85" t="s">
        <v>179</v>
      </c>
      <c r="BD238" s="85" t="s">
        <v>5974</v>
      </c>
      <c r="BE238" s="85" t="s">
        <v>179</v>
      </c>
      <c r="BF238" s="85"/>
      <c r="BG238" s="85" t="s">
        <v>179</v>
      </c>
      <c r="BH238" s="85"/>
      <c r="BI238" s="85" t="s">
        <v>179</v>
      </c>
      <c r="BJ238" s="85" t="s">
        <v>5974</v>
      </c>
      <c r="BK238" s="85" t="s">
        <v>179</v>
      </c>
      <c r="BL238" s="85"/>
      <c r="BM238" s="85" t="s">
        <v>179</v>
      </c>
      <c r="BN238" s="85"/>
      <c r="BO238" s="85" t="s">
        <v>179</v>
      </c>
      <c r="BP238" s="85"/>
      <c r="BQ238" s="85" t="s">
        <v>179</v>
      </c>
      <c r="BR238" s="85"/>
      <c r="BS238" s="85" t="s">
        <v>179</v>
      </c>
      <c r="BT238" s="85"/>
      <c r="BU238" s="85" t="s">
        <v>179</v>
      </c>
      <c r="BV238" s="85"/>
      <c r="BW238" s="85" t="s">
        <v>179</v>
      </c>
      <c r="BX238" s="85"/>
      <c r="BY238" s="85" t="s">
        <v>179</v>
      </c>
      <c r="BZ238" s="85"/>
      <c r="CA238" s="85" t="s">
        <v>179</v>
      </c>
      <c r="CB238" s="85"/>
      <c r="CC238" s="85" t="s">
        <v>179</v>
      </c>
      <c r="CD238" s="85"/>
      <c r="CE238" s="85" t="s">
        <v>181</v>
      </c>
      <c r="CF238" s="85"/>
      <c r="CG238" s="85" t="s">
        <v>181</v>
      </c>
      <c r="CH238" s="85"/>
      <c r="CI238" s="85" t="s">
        <v>181</v>
      </c>
      <c r="CJ238" s="85"/>
      <c r="CK238" s="85" t="s">
        <v>179</v>
      </c>
      <c r="CL238" s="85" t="s">
        <v>5974</v>
      </c>
      <c r="CM238" s="85" t="s">
        <v>179</v>
      </c>
      <c r="CN238" s="85"/>
      <c r="CO238" s="85" t="s">
        <v>179</v>
      </c>
      <c r="CP238" s="85"/>
      <c r="CQ238" s="85" t="s">
        <v>179</v>
      </c>
      <c r="CR238" s="85"/>
      <c r="CS238" s="85" t="s">
        <v>179</v>
      </c>
      <c r="CT238" s="85"/>
      <c r="CU238" s="85" t="s">
        <v>179</v>
      </c>
      <c r="CV238" s="85"/>
      <c r="CW238" s="85" t="s">
        <v>179</v>
      </c>
      <c r="CX238" s="85"/>
      <c r="CY238" s="85" t="s">
        <v>179</v>
      </c>
      <c r="CZ238" s="85" t="s">
        <v>5974</v>
      </c>
      <c r="DA238" s="85" t="s">
        <v>179</v>
      </c>
      <c r="DB238" s="85"/>
      <c r="DC238" s="85" t="s">
        <v>179</v>
      </c>
      <c r="DD238" s="85"/>
      <c r="DE238" s="85" t="s">
        <v>179</v>
      </c>
      <c r="DF238" s="85"/>
      <c r="DG238" s="85" t="s">
        <v>179</v>
      </c>
      <c r="DH238" s="85"/>
      <c r="DI238" s="85" t="s">
        <v>179</v>
      </c>
      <c r="DJ238" s="85" t="s">
        <v>5974</v>
      </c>
      <c r="DK238" s="85" t="s">
        <v>179</v>
      </c>
      <c r="DL238" s="85"/>
      <c r="DM238" s="85" t="s">
        <v>179</v>
      </c>
      <c r="DN238" s="85"/>
      <c r="DO238" s="85" t="s">
        <v>179</v>
      </c>
      <c r="DP238" s="85"/>
      <c r="DQ238" s="85" t="s">
        <v>179</v>
      </c>
      <c r="DR238" s="85" t="s">
        <v>5974</v>
      </c>
      <c r="DS238" s="85" t="s">
        <v>179</v>
      </c>
      <c r="DT238" s="85"/>
      <c r="DU238" s="85" t="s">
        <v>179</v>
      </c>
      <c r="DV238" s="85"/>
      <c r="DW238" s="85" t="s">
        <v>179</v>
      </c>
      <c r="DX238" s="85"/>
      <c r="DY238" s="85" t="s">
        <v>179</v>
      </c>
      <c r="DZ238" s="85"/>
      <c r="EA238" s="85" t="s">
        <v>179</v>
      </c>
      <c r="EB238" s="85"/>
      <c r="EC238" s="85" t="s">
        <v>179</v>
      </c>
      <c r="ED238" s="85" t="s">
        <v>5974</v>
      </c>
      <c r="EE238" s="85" t="s">
        <v>179</v>
      </c>
      <c r="EF238" s="85"/>
      <c r="EG238" s="85" t="s">
        <v>179</v>
      </c>
      <c r="EH238" s="85"/>
      <c r="EI238" s="85" t="s">
        <v>179</v>
      </c>
      <c r="EJ238" s="85"/>
      <c r="EK238" s="85" t="s">
        <v>179</v>
      </c>
      <c r="EL238" s="85"/>
      <c r="EM238" s="85" t="s">
        <v>179</v>
      </c>
      <c r="EN238" s="85" t="s">
        <v>5974</v>
      </c>
      <c r="EO238" s="85" t="s">
        <v>179</v>
      </c>
      <c r="EP238" s="85"/>
      <c r="EQ238" s="85" t="s">
        <v>179</v>
      </c>
      <c r="ER238" s="85"/>
      <c r="ES238" s="85" t="s">
        <v>179</v>
      </c>
      <c r="ET238" s="85" t="s">
        <v>5974</v>
      </c>
      <c r="EU238" s="85" t="s">
        <v>179</v>
      </c>
      <c r="EV238" s="85"/>
      <c r="EW238" s="85" t="s">
        <v>179</v>
      </c>
      <c r="EX238" s="85"/>
      <c r="EY238" s="85" t="s">
        <v>179</v>
      </c>
      <c r="EZ238" s="85" t="s">
        <v>5974</v>
      </c>
      <c r="FA238" s="85" t="s">
        <v>181</v>
      </c>
      <c r="FB238" s="85"/>
      <c r="FC238" s="85" t="s">
        <v>179</v>
      </c>
      <c r="FD238" s="85" t="s">
        <v>182</v>
      </c>
      <c r="FE238" t="b">
        <v>0</v>
      </c>
    </row>
    <row r="239" spans="1:161" x14ac:dyDescent="0.25">
      <c r="B239" t="s">
        <v>6087</v>
      </c>
      <c r="C239" s="90" t="s">
        <v>6350</v>
      </c>
      <c r="D239" s="91" t="s">
        <v>200</v>
      </c>
      <c r="G239" s="85" t="s">
        <v>6126</v>
      </c>
      <c r="I239" s="85" t="s">
        <v>213</v>
      </c>
      <c r="J239" s="85"/>
      <c r="K239" s="85" t="s">
        <v>6351</v>
      </c>
      <c r="L239" s="85"/>
      <c r="M239" s="85" t="s">
        <v>6352</v>
      </c>
      <c r="N239" s="85"/>
      <c r="O239" s="85" t="s">
        <v>6353</v>
      </c>
      <c r="P239" s="85" t="s">
        <v>213</v>
      </c>
      <c r="Q239" s="85"/>
      <c r="R239" s="85"/>
      <c r="S239" s="85"/>
      <c r="T239" s="85"/>
      <c r="V239" s="85"/>
      <c r="W239" s="85"/>
      <c r="X239" s="85"/>
      <c r="Z239" s="85"/>
      <c r="AA239" s="85"/>
      <c r="AB239" s="85"/>
      <c r="AC239" s="85"/>
      <c r="AD239" s="85"/>
      <c r="AE239" s="85"/>
      <c r="AF239" s="85"/>
      <c r="AG239" s="85"/>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85"/>
      <c r="BT239" s="85"/>
      <c r="BU239" s="85"/>
      <c r="BV239" s="85"/>
      <c r="BW239" s="85"/>
      <c r="BX239" s="85"/>
      <c r="BY239" s="85"/>
      <c r="BZ239" s="85"/>
      <c r="CA239" s="85"/>
      <c r="CB239" s="85"/>
      <c r="CC239" s="85"/>
      <c r="CD239" s="85"/>
      <c r="CE239" s="85"/>
      <c r="CF239" s="85"/>
      <c r="CG239" s="85"/>
      <c r="CH239" s="85"/>
      <c r="CI239" s="85"/>
      <c r="CJ239" s="85"/>
      <c r="CK239" s="85"/>
      <c r="CL239" s="85"/>
      <c r="CM239" s="85"/>
      <c r="CN239" s="85"/>
      <c r="CO239" s="85"/>
      <c r="CP239" s="85"/>
      <c r="CQ239" s="85"/>
      <c r="CR239" s="85"/>
      <c r="CS239" s="85"/>
      <c r="CT239" s="85"/>
      <c r="CU239" s="85"/>
      <c r="CV239" s="85"/>
      <c r="CW239" s="85"/>
      <c r="CX239" s="85"/>
      <c r="CY239" s="85"/>
      <c r="CZ239" s="85"/>
      <c r="DA239" s="85"/>
      <c r="DB239" s="85"/>
      <c r="DC239" s="85"/>
      <c r="DD239" s="85"/>
      <c r="DE239" s="85"/>
      <c r="DF239" s="85"/>
      <c r="DG239" s="85"/>
      <c r="DH239" s="85"/>
      <c r="DI239" s="85"/>
      <c r="DJ239" s="85"/>
      <c r="DK239" s="85"/>
      <c r="DL239" s="85"/>
      <c r="DM239" s="85"/>
      <c r="DN239" s="85"/>
      <c r="DO239" s="85"/>
      <c r="DP239" s="85"/>
      <c r="DQ239" s="85"/>
      <c r="DR239" s="85"/>
      <c r="DS239" s="85"/>
      <c r="DT239" s="85"/>
      <c r="DU239" s="85"/>
      <c r="DV239" s="85"/>
      <c r="DW239" s="85"/>
      <c r="DX239" s="85"/>
      <c r="DY239" s="85"/>
      <c r="DZ239" s="85"/>
      <c r="EA239" s="85"/>
      <c r="EB239" s="85"/>
      <c r="EC239" s="85"/>
      <c r="ED239" s="85"/>
      <c r="EE239" s="85"/>
      <c r="EF239" s="85"/>
      <c r="EG239" s="85"/>
      <c r="EH239" s="85"/>
      <c r="EI239" s="85"/>
      <c r="EJ239" s="85"/>
      <c r="EK239" s="85"/>
      <c r="EL239" s="85"/>
      <c r="EM239" s="85"/>
      <c r="EN239" s="85"/>
      <c r="EO239" s="85"/>
      <c r="EP239" s="85"/>
      <c r="EQ239" s="85"/>
      <c r="ER239" s="85"/>
      <c r="ES239" s="85"/>
      <c r="ET239" s="85"/>
      <c r="EU239" s="85"/>
      <c r="EV239" s="85"/>
      <c r="EW239" s="85"/>
      <c r="EX239" s="85"/>
      <c r="EY239" s="85"/>
      <c r="EZ239" s="85"/>
      <c r="FA239" s="85"/>
      <c r="FB239" s="85"/>
      <c r="FC239" s="85"/>
      <c r="FD239" s="85"/>
    </row>
    <row r="240" spans="1:161" x14ac:dyDescent="0.25">
      <c r="A240">
        <v>2123</v>
      </c>
      <c r="B240" t="s">
        <v>6198</v>
      </c>
      <c r="C240" s="90" t="s">
        <v>3269</v>
      </c>
      <c r="D240" s="91" t="s">
        <v>200</v>
      </c>
      <c r="E240">
        <v>0</v>
      </c>
      <c r="F240">
        <v>95</v>
      </c>
      <c r="G240" s="85" t="s">
        <v>177</v>
      </c>
      <c r="H240">
        <v>1</v>
      </c>
      <c r="I240" s="85" t="s">
        <v>213</v>
      </c>
      <c r="J240" s="85" t="s">
        <v>3270</v>
      </c>
      <c r="K240" s="85" t="s">
        <v>3271</v>
      </c>
      <c r="L240" s="85" t="s">
        <v>3269</v>
      </c>
      <c r="M240" s="85" t="s">
        <v>3272</v>
      </c>
      <c r="N240" s="85" t="s">
        <v>3270</v>
      </c>
      <c r="O240" s="85" t="s">
        <v>3273</v>
      </c>
      <c r="P240" s="85" t="s">
        <v>213</v>
      </c>
      <c r="Q240" s="85" t="s">
        <v>200</v>
      </c>
      <c r="R240" s="85" t="s">
        <v>1462</v>
      </c>
      <c r="S240" s="85"/>
      <c r="T240" s="85" t="s">
        <v>354</v>
      </c>
      <c r="U240" s="97">
        <v>4</v>
      </c>
      <c r="V240" s="85" t="s">
        <v>179</v>
      </c>
      <c r="W240" s="85" t="s">
        <v>1</v>
      </c>
      <c r="X240" s="85" t="s">
        <v>3274</v>
      </c>
      <c r="Y240">
        <v>4</v>
      </c>
      <c r="Z240" s="85" t="s">
        <v>181</v>
      </c>
      <c r="AA240" s="85" t="s">
        <v>1</v>
      </c>
      <c r="AB240" s="85" t="s">
        <v>179</v>
      </c>
      <c r="AC240" s="85" t="s">
        <v>179</v>
      </c>
      <c r="AD240" s="85" t="s">
        <v>179</v>
      </c>
      <c r="AE240" s="85" t="s">
        <v>181</v>
      </c>
      <c r="AF240" s="85" t="s">
        <v>3275</v>
      </c>
      <c r="AG240" s="85" t="s">
        <v>181</v>
      </c>
      <c r="AH240" s="85" t="s">
        <v>3275</v>
      </c>
      <c r="AI240" s="85" t="s">
        <v>181</v>
      </c>
      <c r="AJ240" s="85" t="s">
        <v>3276</v>
      </c>
      <c r="AK240" s="85" t="s">
        <v>181</v>
      </c>
      <c r="AL240" s="85" t="s">
        <v>3276</v>
      </c>
      <c r="AM240" s="85" t="s">
        <v>181</v>
      </c>
      <c r="AN240" s="85" t="s">
        <v>3277</v>
      </c>
      <c r="AO240" s="85" t="s">
        <v>181</v>
      </c>
      <c r="AP240" s="85" t="s">
        <v>3278</v>
      </c>
      <c r="AQ240" s="85" t="s">
        <v>179</v>
      </c>
      <c r="AR240" s="85" t="s">
        <v>3279</v>
      </c>
      <c r="AS240" s="85" t="s">
        <v>179</v>
      </c>
      <c r="AT240" s="85" t="s">
        <v>3280</v>
      </c>
      <c r="AU240" s="85" t="s">
        <v>179</v>
      </c>
      <c r="AV240" s="85" t="s">
        <v>3281</v>
      </c>
      <c r="AW240" s="85" t="s">
        <v>179</v>
      </c>
      <c r="AX240" s="85" t="s">
        <v>3282</v>
      </c>
      <c r="AY240" s="85" t="s">
        <v>179</v>
      </c>
      <c r="AZ240" s="85" t="s">
        <v>3283</v>
      </c>
      <c r="BA240" s="85" t="s">
        <v>179</v>
      </c>
      <c r="BB240" s="85" t="s">
        <v>3284</v>
      </c>
      <c r="BC240" s="85" t="s">
        <v>179</v>
      </c>
      <c r="BD240" s="85" t="s">
        <v>3285</v>
      </c>
      <c r="BE240" s="85" t="s">
        <v>179</v>
      </c>
      <c r="BF240" s="85"/>
      <c r="BG240" s="85" t="s">
        <v>179</v>
      </c>
      <c r="BH240" s="85"/>
      <c r="BI240" s="85" t="s">
        <v>179</v>
      </c>
      <c r="BJ240" s="85" t="s">
        <v>3286</v>
      </c>
      <c r="BK240" s="85" t="s">
        <v>179</v>
      </c>
      <c r="BL240" s="85"/>
      <c r="BM240" s="85" t="s">
        <v>179</v>
      </c>
      <c r="BN240" s="85"/>
      <c r="BO240" s="85" t="s">
        <v>179</v>
      </c>
      <c r="BP240" s="85"/>
      <c r="BQ240" s="85" t="s">
        <v>179</v>
      </c>
      <c r="BR240" s="85"/>
      <c r="BS240" s="85" t="s">
        <v>179</v>
      </c>
      <c r="BT240" s="85"/>
      <c r="BU240" s="85" t="s">
        <v>179</v>
      </c>
      <c r="BV240" s="85"/>
      <c r="BW240" s="85" t="s">
        <v>179</v>
      </c>
      <c r="BX240" s="85"/>
      <c r="BY240" s="85" t="s">
        <v>179</v>
      </c>
      <c r="BZ240" s="85"/>
      <c r="CA240" s="85" t="s">
        <v>179</v>
      </c>
      <c r="CB240" s="85"/>
      <c r="CC240" s="85" t="s">
        <v>179</v>
      </c>
      <c r="CD240" s="85" t="s">
        <v>3287</v>
      </c>
      <c r="CE240" s="85" t="s">
        <v>181</v>
      </c>
      <c r="CF240" s="85" t="s">
        <v>3288</v>
      </c>
      <c r="CG240" s="85" t="s">
        <v>181</v>
      </c>
      <c r="CH240" s="85"/>
      <c r="CI240" s="85" t="s">
        <v>181</v>
      </c>
      <c r="CJ240" s="85"/>
      <c r="CK240" s="85" t="s">
        <v>179</v>
      </c>
      <c r="CL240" s="85" t="s">
        <v>3289</v>
      </c>
      <c r="CM240" s="85" t="s">
        <v>179</v>
      </c>
      <c r="CN240" s="85"/>
      <c r="CO240" s="85" t="s">
        <v>179</v>
      </c>
      <c r="CP240" s="85"/>
      <c r="CQ240" s="85" t="s">
        <v>179</v>
      </c>
      <c r="CR240" s="85"/>
      <c r="CS240" s="85" t="s">
        <v>179</v>
      </c>
      <c r="CT240" s="85"/>
      <c r="CU240" s="85" t="s">
        <v>179</v>
      </c>
      <c r="CV240" s="85"/>
      <c r="CW240" s="85" t="s">
        <v>179</v>
      </c>
      <c r="CX240" s="85"/>
      <c r="CY240" s="85" t="s">
        <v>179</v>
      </c>
      <c r="CZ240" s="85" t="s">
        <v>3290</v>
      </c>
      <c r="DA240" s="85" t="s">
        <v>179</v>
      </c>
      <c r="DB240" s="85"/>
      <c r="DC240" s="85" t="s">
        <v>179</v>
      </c>
      <c r="DD240" s="85"/>
      <c r="DE240" s="85" t="s">
        <v>179</v>
      </c>
      <c r="DF240" s="85"/>
      <c r="DG240" s="85" t="s">
        <v>179</v>
      </c>
      <c r="DH240" s="85"/>
      <c r="DI240" s="85" t="s">
        <v>179</v>
      </c>
      <c r="DJ240" s="85" t="s">
        <v>3291</v>
      </c>
      <c r="DK240" s="85" t="s">
        <v>179</v>
      </c>
      <c r="DL240" s="85"/>
      <c r="DM240" s="85" t="s">
        <v>179</v>
      </c>
      <c r="DN240" s="85"/>
      <c r="DO240" s="85" t="s">
        <v>179</v>
      </c>
      <c r="DP240" s="85"/>
      <c r="DQ240" s="85" t="s">
        <v>179</v>
      </c>
      <c r="DR240" s="85" t="s">
        <v>3292</v>
      </c>
      <c r="DS240" s="85" t="s">
        <v>179</v>
      </c>
      <c r="DT240" s="85" t="s">
        <v>3293</v>
      </c>
      <c r="DU240" s="85" t="s">
        <v>179</v>
      </c>
      <c r="DV240" s="85" t="s">
        <v>3294</v>
      </c>
      <c r="DW240" s="85" t="s">
        <v>179</v>
      </c>
      <c r="DX240" s="85"/>
      <c r="DY240" s="85" t="s">
        <v>179</v>
      </c>
      <c r="DZ240" s="85"/>
      <c r="EA240" s="85" t="s">
        <v>179</v>
      </c>
      <c r="EB240" s="85"/>
      <c r="EC240" s="85" t="s">
        <v>179</v>
      </c>
      <c r="ED240" s="85" t="s">
        <v>3295</v>
      </c>
      <c r="EE240" s="85" t="s">
        <v>179</v>
      </c>
      <c r="EF240" s="85"/>
      <c r="EG240" s="85" t="s">
        <v>179</v>
      </c>
      <c r="EH240" s="85" t="s">
        <v>3296</v>
      </c>
      <c r="EI240" s="85" t="s">
        <v>179</v>
      </c>
      <c r="EJ240" s="85" t="s">
        <v>3297</v>
      </c>
      <c r="EK240" s="85" t="s">
        <v>179</v>
      </c>
      <c r="EL240" s="85"/>
      <c r="EM240" s="85" t="s">
        <v>179</v>
      </c>
      <c r="EN240" s="85" t="s">
        <v>3298</v>
      </c>
      <c r="EO240" s="85" t="s">
        <v>179</v>
      </c>
      <c r="EP240" s="85"/>
      <c r="EQ240" s="85" t="s">
        <v>179</v>
      </c>
      <c r="ER240" s="85" t="s">
        <v>3296</v>
      </c>
      <c r="ES240" s="85" t="s">
        <v>179</v>
      </c>
      <c r="ET240" s="85" t="s">
        <v>3299</v>
      </c>
      <c r="EU240" s="85" t="s">
        <v>179</v>
      </c>
      <c r="EV240" s="85"/>
      <c r="EW240" s="85" t="s">
        <v>179</v>
      </c>
      <c r="EX240" s="85"/>
      <c r="EY240" s="85" t="s">
        <v>179</v>
      </c>
      <c r="EZ240" s="85" t="s">
        <v>3298</v>
      </c>
      <c r="FA240" s="85" t="s">
        <v>181</v>
      </c>
      <c r="FB240" s="85"/>
      <c r="FC240" s="85" t="s">
        <v>181</v>
      </c>
      <c r="FD240" s="85" t="s">
        <v>182</v>
      </c>
      <c r="FE240" t="b">
        <v>0</v>
      </c>
    </row>
    <row r="241" spans="1:161" x14ac:dyDescent="0.25">
      <c r="A241">
        <v>10943</v>
      </c>
      <c r="B241" t="s">
        <v>6199</v>
      </c>
      <c r="C241" s="90" t="s">
        <v>3300</v>
      </c>
      <c r="D241" s="91" t="s">
        <v>192</v>
      </c>
      <c r="E241">
        <v>0</v>
      </c>
      <c r="F241">
        <v>95</v>
      </c>
      <c r="G241" s="85" t="s">
        <v>187</v>
      </c>
      <c r="H241">
        <v>1</v>
      </c>
      <c r="I241" s="85" t="s">
        <v>213</v>
      </c>
      <c r="J241" s="85" t="s">
        <v>3301</v>
      </c>
      <c r="K241" s="85" t="s">
        <v>3301</v>
      </c>
      <c r="L241" s="85" t="s">
        <v>3300</v>
      </c>
      <c r="M241" s="85" t="s">
        <v>3302</v>
      </c>
      <c r="N241" s="85" t="s">
        <v>3301</v>
      </c>
      <c r="O241" s="85" t="s">
        <v>3303</v>
      </c>
      <c r="P241" s="85" t="s">
        <v>213</v>
      </c>
      <c r="Q241" s="85" t="s">
        <v>192</v>
      </c>
      <c r="R241" s="85" t="s">
        <v>3304</v>
      </c>
      <c r="S241" s="85"/>
      <c r="T241" s="85" t="s">
        <v>218</v>
      </c>
      <c r="U241" s="97">
        <v>4</v>
      </c>
      <c r="V241" s="85" t="s">
        <v>181</v>
      </c>
      <c r="W241" s="85" t="s">
        <v>1</v>
      </c>
      <c r="X241" s="85" t="s">
        <v>3305</v>
      </c>
      <c r="Y241">
        <v>4</v>
      </c>
      <c r="Z241" s="85" t="s">
        <v>181</v>
      </c>
      <c r="AA241" s="85" t="s">
        <v>1</v>
      </c>
      <c r="AB241" s="85" t="s">
        <v>180</v>
      </c>
      <c r="AC241" s="85" t="s">
        <v>179</v>
      </c>
      <c r="AD241" s="85" t="s">
        <v>179</v>
      </c>
      <c r="AE241" s="85" t="s">
        <v>181</v>
      </c>
      <c r="AF241" s="85" t="s">
        <v>263</v>
      </c>
      <c r="AG241" s="85" t="s">
        <v>181</v>
      </c>
      <c r="AH241" s="85" t="s">
        <v>263</v>
      </c>
      <c r="AI241" s="85" t="s">
        <v>181</v>
      </c>
      <c r="AJ241" s="85" t="s">
        <v>263</v>
      </c>
      <c r="AK241" s="85" t="s">
        <v>181</v>
      </c>
      <c r="AL241" s="85" t="s">
        <v>195</v>
      </c>
      <c r="AM241" s="85" t="s">
        <v>181</v>
      </c>
      <c r="AN241" s="85" t="s">
        <v>195</v>
      </c>
      <c r="AO241" s="85" t="s">
        <v>181</v>
      </c>
      <c r="AP241" s="85" t="s">
        <v>195</v>
      </c>
      <c r="AQ241" s="85" t="s">
        <v>179</v>
      </c>
      <c r="AR241" s="85"/>
      <c r="AS241" s="85" t="s">
        <v>179</v>
      </c>
      <c r="AT241" s="85"/>
      <c r="AU241" s="85" t="s">
        <v>179</v>
      </c>
      <c r="AV241" s="85"/>
      <c r="AW241" s="85" t="s">
        <v>179</v>
      </c>
      <c r="AX241" s="85"/>
      <c r="AY241" s="85" t="s">
        <v>179</v>
      </c>
      <c r="AZ241" s="85"/>
      <c r="BA241" s="85" t="s">
        <v>179</v>
      </c>
      <c r="BB241" s="85"/>
      <c r="BC241" s="85" t="s">
        <v>179</v>
      </c>
      <c r="BD241" s="85" t="s">
        <v>3306</v>
      </c>
      <c r="BE241" s="85" t="s">
        <v>179</v>
      </c>
      <c r="BF241" s="85"/>
      <c r="BG241" s="85" t="s">
        <v>179</v>
      </c>
      <c r="BH241" s="85"/>
      <c r="BI241" s="85" t="s">
        <v>179</v>
      </c>
      <c r="BJ241" s="85" t="s">
        <v>3307</v>
      </c>
      <c r="BK241" s="85" t="s">
        <v>179</v>
      </c>
      <c r="BL241" s="85"/>
      <c r="BM241" s="85" t="s">
        <v>179</v>
      </c>
      <c r="BN241" s="85"/>
      <c r="BO241" s="85" t="s">
        <v>179</v>
      </c>
      <c r="BP241" s="85"/>
      <c r="BQ241" s="85" t="s">
        <v>179</v>
      </c>
      <c r="BR241" s="85"/>
      <c r="BS241" s="85" t="s">
        <v>179</v>
      </c>
      <c r="BT241" s="85"/>
      <c r="BU241" s="85" t="s">
        <v>179</v>
      </c>
      <c r="BV241" s="85"/>
      <c r="BW241" s="85" t="s">
        <v>179</v>
      </c>
      <c r="BX241" s="85"/>
      <c r="BY241" s="85" t="s">
        <v>179</v>
      </c>
      <c r="BZ241" s="85"/>
      <c r="CA241" s="85" t="s">
        <v>179</v>
      </c>
      <c r="CB241" s="85"/>
      <c r="CC241" s="85" t="s">
        <v>179</v>
      </c>
      <c r="CD241" s="85"/>
      <c r="CE241" s="85" t="s">
        <v>181</v>
      </c>
      <c r="CF241" s="85"/>
      <c r="CG241" s="85" t="s">
        <v>181</v>
      </c>
      <c r="CH241" s="85"/>
      <c r="CI241" s="85" t="s">
        <v>181</v>
      </c>
      <c r="CJ241" s="85"/>
      <c r="CK241" s="85" t="s">
        <v>179</v>
      </c>
      <c r="CL241" s="85" t="s">
        <v>3308</v>
      </c>
      <c r="CM241" s="85" t="s">
        <v>179</v>
      </c>
      <c r="CN241" s="85"/>
      <c r="CO241" s="85" t="s">
        <v>179</v>
      </c>
      <c r="CP241" s="85"/>
      <c r="CQ241" s="85" t="s">
        <v>179</v>
      </c>
      <c r="CR241" s="85"/>
      <c r="CS241" s="85" t="s">
        <v>179</v>
      </c>
      <c r="CT241" s="85"/>
      <c r="CU241" s="85" t="s">
        <v>179</v>
      </c>
      <c r="CV241" s="85"/>
      <c r="CW241" s="85" t="s">
        <v>179</v>
      </c>
      <c r="CX241" s="85"/>
      <c r="CY241" s="85" t="s">
        <v>179</v>
      </c>
      <c r="CZ241" s="85" t="s">
        <v>3309</v>
      </c>
      <c r="DA241" s="85" t="s">
        <v>179</v>
      </c>
      <c r="DB241" s="85"/>
      <c r="DC241" s="85" t="s">
        <v>179</v>
      </c>
      <c r="DD241" s="85"/>
      <c r="DE241" s="85" t="s">
        <v>179</v>
      </c>
      <c r="DF241" s="85"/>
      <c r="DG241" s="85" t="s">
        <v>209</v>
      </c>
      <c r="DH241" s="85"/>
      <c r="DI241" s="85" t="s">
        <v>179</v>
      </c>
      <c r="DJ241" s="85" t="s">
        <v>3310</v>
      </c>
      <c r="DK241" s="85" t="s">
        <v>179</v>
      </c>
      <c r="DL241" s="85"/>
      <c r="DM241" s="85" t="s">
        <v>179</v>
      </c>
      <c r="DN241" s="85"/>
      <c r="DO241" s="85" t="s">
        <v>179</v>
      </c>
      <c r="DP241" s="85"/>
      <c r="DQ241" s="85" t="s">
        <v>179</v>
      </c>
      <c r="DR241" s="85" t="s">
        <v>3311</v>
      </c>
      <c r="DS241" s="85" t="s">
        <v>179</v>
      </c>
      <c r="DT241" s="85"/>
      <c r="DU241" s="85" t="s">
        <v>179</v>
      </c>
      <c r="DV241" s="85"/>
      <c r="DW241" s="85" t="s">
        <v>179</v>
      </c>
      <c r="DX241" s="85"/>
      <c r="DY241" s="85" t="s">
        <v>179</v>
      </c>
      <c r="DZ241" s="85"/>
      <c r="EA241" s="85" t="s">
        <v>179</v>
      </c>
      <c r="EB241" s="85"/>
      <c r="EC241" s="85" t="s">
        <v>179</v>
      </c>
      <c r="ED241" s="85" t="s">
        <v>3312</v>
      </c>
      <c r="EE241" s="85" t="s">
        <v>179</v>
      </c>
      <c r="EF241" s="85"/>
      <c r="EG241" s="85" t="s">
        <v>179</v>
      </c>
      <c r="EH241" s="85"/>
      <c r="EI241" s="85" t="s">
        <v>179</v>
      </c>
      <c r="EJ241" s="85"/>
      <c r="EK241" s="85" t="s">
        <v>179</v>
      </c>
      <c r="EL241" s="85"/>
      <c r="EM241" s="85" t="s">
        <v>179</v>
      </c>
      <c r="EN241" s="85" t="s">
        <v>3313</v>
      </c>
      <c r="EO241" s="85" t="s">
        <v>179</v>
      </c>
      <c r="EP241" s="85"/>
      <c r="EQ241" s="85" t="s">
        <v>179</v>
      </c>
      <c r="ER241" s="85"/>
      <c r="ES241" s="85" t="s">
        <v>179</v>
      </c>
      <c r="ET241" s="85" t="s">
        <v>3314</v>
      </c>
      <c r="EU241" s="85" t="s">
        <v>179</v>
      </c>
      <c r="EV241" s="85"/>
      <c r="EW241" s="85" t="s">
        <v>179</v>
      </c>
      <c r="EX241" s="85"/>
      <c r="EY241" s="85" t="s">
        <v>179</v>
      </c>
      <c r="EZ241" s="85" t="s">
        <v>3315</v>
      </c>
      <c r="FA241" s="85" t="s">
        <v>181</v>
      </c>
      <c r="FB241" s="85"/>
      <c r="FC241" s="85" t="s">
        <v>179</v>
      </c>
      <c r="FD241" s="85" t="s">
        <v>182</v>
      </c>
      <c r="FE241" t="b">
        <v>0</v>
      </c>
    </row>
    <row r="242" spans="1:161" x14ac:dyDescent="0.25">
      <c r="A242">
        <v>9678</v>
      </c>
      <c r="B242" t="s">
        <v>6192</v>
      </c>
      <c r="C242" s="90" t="s">
        <v>3316</v>
      </c>
      <c r="D242" s="91" t="s">
        <v>206</v>
      </c>
      <c r="E242">
        <v>0</v>
      </c>
      <c r="G242" s="85" t="s">
        <v>177</v>
      </c>
      <c r="H242">
        <v>1</v>
      </c>
      <c r="I242" s="85" t="s">
        <v>213</v>
      </c>
      <c r="J242" s="85" t="s">
        <v>2914</v>
      </c>
      <c r="K242" s="85" t="s">
        <v>3317</v>
      </c>
      <c r="L242" s="85" t="s">
        <v>3316</v>
      </c>
      <c r="M242" s="85" t="s">
        <v>3318</v>
      </c>
      <c r="N242" s="85" t="s">
        <v>2917</v>
      </c>
      <c r="O242" s="85" t="s">
        <v>2918</v>
      </c>
      <c r="P242" s="85" t="s">
        <v>213</v>
      </c>
      <c r="Q242" s="85" t="s">
        <v>206</v>
      </c>
      <c r="R242" s="85"/>
      <c r="S242" s="85"/>
      <c r="T242" s="85" t="s">
        <v>218</v>
      </c>
      <c r="U242" s="97">
        <v>4</v>
      </c>
      <c r="V242" s="85" t="s">
        <v>179</v>
      </c>
      <c r="W242" s="85" t="s">
        <v>191</v>
      </c>
      <c r="X242" s="85"/>
      <c r="Y242">
        <v>2</v>
      </c>
      <c r="Z242" s="85" t="s">
        <v>179</v>
      </c>
      <c r="AA242" s="85" t="s">
        <v>191</v>
      </c>
      <c r="AB242" s="85" t="s">
        <v>179</v>
      </c>
      <c r="AC242" s="85" t="s">
        <v>179</v>
      </c>
      <c r="AD242" s="85" t="s">
        <v>181</v>
      </c>
      <c r="AE242" s="85" t="s">
        <v>181</v>
      </c>
      <c r="AF242" s="85" t="s">
        <v>194</v>
      </c>
      <c r="AG242" s="85" t="s">
        <v>181</v>
      </c>
      <c r="AH242" s="85" t="s">
        <v>194</v>
      </c>
      <c r="AI242" s="85" t="s">
        <v>181</v>
      </c>
      <c r="AJ242" s="85" t="s">
        <v>194</v>
      </c>
      <c r="AK242" s="85" t="s">
        <v>181</v>
      </c>
      <c r="AL242" s="85"/>
      <c r="AM242" s="85" t="s">
        <v>181</v>
      </c>
      <c r="AN242" s="85" t="s">
        <v>195</v>
      </c>
      <c r="AO242" s="85" t="s">
        <v>181</v>
      </c>
      <c r="AP242" s="85" t="s">
        <v>195</v>
      </c>
      <c r="AQ242" s="85" t="s">
        <v>179</v>
      </c>
      <c r="AR242" s="85"/>
      <c r="AS242" s="85" t="s">
        <v>179</v>
      </c>
      <c r="AT242" s="85"/>
      <c r="AU242" s="85" t="s">
        <v>179</v>
      </c>
      <c r="AV242" s="85"/>
      <c r="AW242" s="85" t="s">
        <v>179</v>
      </c>
      <c r="AX242" s="85"/>
      <c r="AY242" s="85" t="s">
        <v>179</v>
      </c>
      <c r="AZ242" s="85"/>
      <c r="BA242" s="85" t="s">
        <v>179</v>
      </c>
      <c r="BB242" s="85"/>
      <c r="BC242" s="85" t="s">
        <v>179</v>
      </c>
      <c r="BD242" s="85" t="s">
        <v>3319</v>
      </c>
      <c r="BE242" s="85" t="s">
        <v>179</v>
      </c>
      <c r="BF242" s="85"/>
      <c r="BG242" s="85" t="s">
        <v>179</v>
      </c>
      <c r="BH242" s="85"/>
      <c r="BI242" s="85" t="s">
        <v>179</v>
      </c>
      <c r="BJ242" s="85" t="s">
        <v>3320</v>
      </c>
      <c r="BK242" s="85" t="s">
        <v>179</v>
      </c>
      <c r="BL242" s="85"/>
      <c r="BM242" s="85" t="s">
        <v>179</v>
      </c>
      <c r="BN242" s="85"/>
      <c r="BO242" s="85" t="s">
        <v>179</v>
      </c>
      <c r="BP242" s="85"/>
      <c r="BQ242" s="85" t="s">
        <v>179</v>
      </c>
      <c r="BR242" s="85"/>
      <c r="BS242" s="85" t="s">
        <v>179</v>
      </c>
      <c r="BT242" s="85"/>
      <c r="BU242" s="85" t="s">
        <v>179</v>
      </c>
      <c r="BV242" s="85"/>
      <c r="BW242" s="85" t="s">
        <v>179</v>
      </c>
      <c r="BX242" s="85"/>
      <c r="BY242" s="85" t="s">
        <v>179</v>
      </c>
      <c r="BZ242" s="85"/>
      <c r="CA242" s="85" t="s">
        <v>179</v>
      </c>
      <c r="CB242" s="85"/>
      <c r="CC242" s="85" t="s">
        <v>179</v>
      </c>
      <c r="CD242" s="85"/>
      <c r="CE242" s="85" t="s">
        <v>179</v>
      </c>
      <c r="CF242" s="85"/>
      <c r="CG242" s="85" t="s">
        <v>181</v>
      </c>
      <c r="CH242" s="85"/>
      <c r="CI242" s="85" t="s">
        <v>181</v>
      </c>
      <c r="CJ242" s="85"/>
      <c r="CK242" s="85" t="s">
        <v>179</v>
      </c>
      <c r="CL242" s="85" t="s">
        <v>3321</v>
      </c>
      <c r="CM242" s="85" t="s">
        <v>179</v>
      </c>
      <c r="CN242" s="85"/>
      <c r="CO242" s="85" t="s">
        <v>179</v>
      </c>
      <c r="CP242" s="85"/>
      <c r="CQ242" s="85" t="s">
        <v>179</v>
      </c>
      <c r="CR242" s="85"/>
      <c r="CS242" s="85" t="s">
        <v>179</v>
      </c>
      <c r="CT242" s="85"/>
      <c r="CU242" s="85" t="s">
        <v>179</v>
      </c>
      <c r="CV242" s="85"/>
      <c r="CW242" s="85" t="s">
        <v>179</v>
      </c>
      <c r="CX242" s="85"/>
      <c r="CY242" s="85" t="s">
        <v>179</v>
      </c>
      <c r="CZ242" s="85" t="s">
        <v>3322</v>
      </c>
      <c r="DA242" s="85" t="s">
        <v>179</v>
      </c>
      <c r="DB242" s="85"/>
      <c r="DC242" s="85" t="s">
        <v>179</v>
      </c>
      <c r="DD242" s="85"/>
      <c r="DE242" s="85" t="s">
        <v>179</v>
      </c>
      <c r="DF242" s="85"/>
      <c r="DG242" s="85" t="s">
        <v>179</v>
      </c>
      <c r="DH242" s="85"/>
      <c r="DI242" s="85" t="s">
        <v>179</v>
      </c>
      <c r="DJ242" s="85" t="s">
        <v>3323</v>
      </c>
      <c r="DK242" s="85" t="s">
        <v>179</v>
      </c>
      <c r="DL242" s="85"/>
      <c r="DM242" s="85" t="s">
        <v>179</v>
      </c>
      <c r="DN242" s="85"/>
      <c r="DO242" s="85" t="s">
        <v>179</v>
      </c>
      <c r="DP242" s="85"/>
      <c r="DQ242" s="85" t="s">
        <v>179</v>
      </c>
      <c r="DR242" s="85" t="s">
        <v>3324</v>
      </c>
      <c r="DS242" s="85" t="s">
        <v>179</v>
      </c>
      <c r="DT242" s="85"/>
      <c r="DU242" s="85" t="s">
        <v>179</v>
      </c>
      <c r="DV242" s="85"/>
      <c r="DW242" s="85" t="s">
        <v>179</v>
      </c>
      <c r="DX242" s="85"/>
      <c r="DY242" s="85" t="s">
        <v>179</v>
      </c>
      <c r="DZ242" s="85"/>
      <c r="EA242" s="85" t="s">
        <v>179</v>
      </c>
      <c r="EB242" s="85"/>
      <c r="EC242" s="85" t="s">
        <v>179</v>
      </c>
      <c r="ED242" s="85" t="s">
        <v>3325</v>
      </c>
      <c r="EE242" s="85" t="s">
        <v>179</v>
      </c>
      <c r="EF242" s="85"/>
      <c r="EG242" s="85" t="s">
        <v>179</v>
      </c>
      <c r="EH242" s="85"/>
      <c r="EI242" s="85" t="s">
        <v>179</v>
      </c>
      <c r="EJ242" s="85"/>
      <c r="EK242" s="85" t="s">
        <v>179</v>
      </c>
      <c r="EL242" s="85"/>
      <c r="EM242" s="85" t="s">
        <v>179</v>
      </c>
      <c r="EN242" s="85" t="s">
        <v>3326</v>
      </c>
      <c r="EO242" s="85" t="s">
        <v>179</v>
      </c>
      <c r="EP242" s="85"/>
      <c r="EQ242" s="85" t="s">
        <v>179</v>
      </c>
      <c r="ER242" s="85"/>
      <c r="ES242" s="85" t="s">
        <v>179</v>
      </c>
      <c r="ET242" s="85" t="s">
        <v>3327</v>
      </c>
      <c r="EU242" s="85" t="s">
        <v>179</v>
      </c>
      <c r="EV242" s="85"/>
      <c r="EW242" s="85" t="s">
        <v>179</v>
      </c>
      <c r="EX242" s="85"/>
      <c r="EY242" s="85" t="s">
        <v>179</v>
      </c>
      <c r="EZ242" s="85" t="s">
        <v>1547</v>
      </c>
      <c r="FA242" s="85" t="s">
        <v>181</v>
      </c>
      <c r="FB242" s="85"/>
      <c r="FC242" s="85" t="s">
        <v>179</v>
      </c>
      <c r="FD242" s="85" t="s">
        <v>182</v>
      </c>
      <c r="FE242" t="b">
        <v>0</v>
      </c>
    </row>
    <row r="243" spans="1:161" x14ac:dyDescent="0.25">
      <c r="A243">
        <v>2126</v>
      </c>
      <c r="B243" t="s">
        <v>6136</v>
      </c>
      <c r="C243" s="90" t="s">
        <v>3328</v>
      </c>
      <c r="D243" s="91" t="s">
        <v>206</v>
      </c>
      <c r="E243">
        <v>0</v>
      </c>
      <c r="F243">
        <v>95</v>
      </c>
      <c r="G243" s="85" t="s">
        <v>187</v>
      </c>
      <c r="H243">
        <v>1</v>
      </c>
      <c r="I243" s="85" t="s">
        <v>213</v>
      </c>
      <c r="J243" s="85" t="s">
        <v>3329</v>
      </c>
      <c r="K243" s="85" t="s">
        <v>3330</v>
      </c>
      <c r="L243" s="85" t="s">
        <v>3328</v>
      </c>
      <c r="M243" s="85" t="s">
        <v>3331</v>
      </c>
      <c r="N243" s="85" t="s">
        <v>3332</v>
      </c>
      <c r="O243" s="85" t="s">
        <v>3333</v>
      </c>
      <c r="P243" s="85" t="s">
        <v>213</v>
      </c>
      <c r="Q243" s="85" t="s">
        <v>206</v>
      </c>
      <c r="R243" s="85"/>
      <c r="S243" s="85"/>
      <c r="T243" s="85" t="s">
        <v>797</v>
      </c>
      <c r="U243" s="97">
        <v>3</v>
      </c>
      <c r="V243" s="85" t="s">
        <v>179</v>
      </c>
      <c r="W243" s="85" t="s">
        <v>1</v>
      </c>
      <c r="X243" s="85" t="s">
        <v>3334</v>
      </c>
      <c r="Y243">
        <v>3</v>
      </c>
      <c r="Z243" s="85" t="s">
        <v>179</v>
      </c>
      <c r="AA243" s="85" t="s">
        <v>191</v>
      </c>
      <c r="AB243" s="85" t="s">
        <v>181</v>
      </c>
      <c r="AC243" s="85" t="s">
        <v>179</v>
      </c>
      <c r="AD243" s="85" t="s">
        <v>181</v>
      </c>
      <c r="AE243" s="85" t="s">
        <v>181</v>
      </c>
      <c r="AF243" s="85" t="s">
        <v>251</v>
      </c>
      <c r="AG243" s="85" t="s">
        <v>181</v>
      </c>
      <c r="AH243" s="85" t="s">
        <v>251</v>
      </c>
      <c r="AI243" s="85" t="s">
        <v>181</v>
      </c>
      <c r="AJ243" s="85" t="s">
        <v>251</v>
      </c>
      <c r="AK243" s="85" t="s">
        <v>181</v>
      </c>
      <c r="AL243" s="85" t="s">
        <v>260</v>
      </c>
      <c r="AM243" s="85" t="s">
        <v>181</v>
      </c>
      <c r="AN243" s="85" t="s">
        <v>260</v>
      </c>
      <c r="AO243" s="85" t="s">
        <v>181</v>
      </c>
      <c r="AP243" s="85" t="s">
        <v>260</v>
      </c>
      <c r="AQ243" s="85" t="s">
        <v>179</v>
      </c>
      <c r="AR243" s="85" t="s">
        <v>3335</v>
      </c>
      <c r="AS243" s="85" t="s">
        <v>179</v>
      </c>
      <c r="AT243" s="85" t="s">
        <v>3336</v>
      </c>
      <c r="AU243" s="85" t="s">
        <v>179</v>
      </c>
      <c r="AV243" s="85"/>
      <c r="AW243" s="85" t="s">
        <v>179</v>
      </c>
      <c r="AX243" s="85"/>
      <c r="AY243" s="85" t="s">
        <v>179</v>
      </c>
      <c r="AZ243" s="85"/>
      <c r="BA243" s="85" t="s">
        <v>179</v>
      </c>
      <c r="BB243" s="85" t="s">
        <v>3337</v>
      </c>
      <c r="BC243" s="85" t="s">
        <v>179</v>
      </c>
      <c r="BD243" s="85" t="s">
        <v>3338</v>
      </c>
      <c r="BE243" s="85" t="s">
        <v>179</v>
      </c>
      <c r="BF243" s="85"/>
      <c r="BG243" s="85" t="s">
        <v>179</v>
      </c>
      <c r="BH243" s="85"/>
      <c r="BI243" s="85" t="s">
        <v>179</v>
      </c>
      <c r="BJ243" s="85" t="s">
        <v>3339</v>
      </c>
      <c r="BK243" s="85" t="s">
        <v>179</v>
      </c>
      <c r="BL243" s="85"/>
      <c r="BM243" s="85" t="s">
        <v>179</v>
      </c>
      <c r="BN243" s="85"/>
      <c r="BO243" s="85" t="s">
        <v>179</v>
      </c>
      <c r="BP243" s="85"/>
      <c r="BQ243" s="85" t="s">
        <v>179</v>
      </c>
      <c r="BR243" s="85"/>
      <c r="BS243" s="85" t="s">
        <v>179</v>
      </c>
      <c r="BT243" s="85"/>
      <c r="BU243" s="85" t="s">
        <v>179</v>
      </c>
      <c r="BV243" s="85"/>
      <c r="BW243" s="85" t="s">
        <v>179</v>
      </c>
      <c r="BX243" s="85"/>
      <c r="BY243" s="85" t="s">
        <v>179</v>
      </c>
      <c r="BZ243" s="85"/>
      <c r="CA243" s="85" t="s">
        <v>179</v>
      </c>
      <c r="CB243" s="85"/>
      <c r="CC243" s="85" t="s">
        <v>179</v>
      </c>
      <c r="CD243" s="85"/>
      <c r="CE243" s="85" t="s">
        <v>179</v>
      </c>
      <c r="CF243" s="85"/>
      <c r="CG243" s="85" t="s">
        <v>181</v>
      </c>
      <c r="CH243" s="85"/>
      <c r="CI243" s="85" t="s">
        <v>181</v>
      </c>
      <c r="CJ243" s="85"/>
      <c r="CK243" s="85" t="s">
        <v>179</v>
      </c>
      <c r="CL243" s="85" t="s">
        <v>3340</v>
      </c>
      <c r="CM243" s="85" t="s">
        <v>179</v>
      </c>
      <c r="CN243" s="85"/>
      <c r="CO243" s="85" t="s">
        <v>179</v>
      </c>
      <c r="CP243" s="85"/>
      <c r="CQ243" s="85" t="s">
        <v>179</v>
      </c>
      <c r="CR243" s="85"/>
      <c r="CS243" s="85" t="s">
        <v>179</v>
      </c>
      <c r="CT243" s="85"/>
      <c r="CU243" s="85" t="s">
        <v>179</v>
      </c>
      <c r="CV243" s="85"/>
      <c r="CW243" s="85" t="s">
        <v>179</v>
      </c>
      <c r="CX243" s="85"/>
      <c r="CY243" s="85" t="s">
        <v>179</v>
      </c>
      <c r="CZ243" s="85" t="s">
        <v>3341</v>
      </c>
      <c r="DA243" s="85" t="s">
        <v>179</v>
      </c>
      <c r="DB243" s="85"/>
      <c r="DC243" s="85" t="s">
        <v>179</v>
      </c>
      <c r="DD243" s="85"/>
      <c r="DE243" s="85" t="s">
        <v>179</v>
      </c>
      <c r="DF243" s="85"/>
      <c r="DG243" s="85" t="s">
        <v>179</v>
      </c>
      <c r="DH243" s="85"/>
      <c r="DI243" s="85" t="s">
        <v>179</v>
      </c>
      <c r="DJ243" s="85" t="s">
        <v>3342</v>
      </c>
      <c r="DK243" s="85" t="s">
        <v>179</v>
      </c>
      <c r="DL243" s="85"/>
      <c r="DM243" s="85" t="s">
        <v>179</v>
      </c>
      <c r="DN243" s="85" t="s">
        <v>3343</v>
      </c>
      <c r="DO243" s="85" t="s">
        <v>179</v>
      </c>
      <c r="DP243" s="85" t="s">
        <v>3343</v>
      </c>
      <c r="DQ243" s="85" t="s">
        <v>179</v>
      </c>
      <c r="DR243" s="85" t="s">
        <v>3344</v>
      </c>
      <c r="DS243" s="85" t="s">
        <v>181</v>
      </c>
      <c r="DT243" s="85" t="s">
        <v>3345</v>
      </c>
      <c r="DU243" s="85" t="s">
        <v>179</v>
      </c>
      <c r="DV243" s="85" t="s">
        <v>3346</v>
      </c>
      <c r="DW243" s="85" t="s">
        <v>179</v>
      </c>
      <c r="DX243" s="85"/>
      <c r="DY243" s="85" t="s">
        <v>199</v>
      </c>
      <c r="DZ243" s="85"/>
      <c r="EA243" s="85" t="s">
        <v>179</v>
      </c>
      <c r="EB243" s="85"/>
      <c r="EC243" s="85" t="s">
        <v>179</v>
      </c>
      <c r="ED243" s="85" t="s">
        <v>3347</v>
      </c>
      <c r="EE243" s="85" t="s">
        <v>179</v>
      </c>
      <c r="EF243" s="85"/>
      <c r="EG243" s="85" t="s">
        <v>179</v>
      </c>
      <c r="EH243" s="85"/>
      <c r="EI243" s="85" t="s">
        <v>179</v>
      </c>
      <c r="EJ243" s="85"/>
      <c r="EK243" s="85" t="s">
        <v>179</v>
      </c>
      <c r="EL243" s="85"/>
      <c r="EM243" s="85" t="s">
        <v>179</v>
      </c>
      <c r="EN243" s="85" t="s">
        <v>3348</v>
      </c>
      <c r="EO243" s="85" t="s">
        <v>179</v>
      </c>
      <c r="EP243" s="85"/>
      <c r="EQ243" s="85" t="s">
        <v>179</v>
      </c>
      <c r="ER243" s="85"/>
      <c r="ES243" s="85" t="s">
        <v>179</v>
      </c>
      <c r="ET243" s="85" t="s">
        <v>3349</v>
      </c>
      <c r="EU243" s="85" t="s">
        <v>179</v>
      </c>
      <c r="EV243" s="85"/>
      <c r="EW243" s="85" t="s">
        <v>179</v>
      </c>
      <c r="EX243" s="85"/>
      <c r="EY243" s="85" t="s">
        <v>179</v>
      </c>
      <c r="EZ243" s="85" t="s">
        <v>3350</v>
      </c>
      <c r="FA243" s="85" t="s">
        <v>181</v>
      </c>
      <c r="FB243" s="85" t="s">
        <v>3351</v>
      </c>
      <c r="FC243" s="85" t="s">
        <v>181</v>
      </c>
      <c r="FD243" s="85" t="s">
        <v>182</v>
      </c>
      <c r="FE243" t="b">
        <v>0</v>
      </c>
    </row>
    <row r="244" spans="1:161" x14ac:dyDescent="0.25">
      <c r="A244">
        <v>12139</v>
      </c>
      <c r="B244" t="s">
        <v>6200</v>
      </c>
      <c r="C244" s="90" t="s">
        <v>3352</v>
      </c>
      <c r="D244" s="91" t="s">
        <v>206</v>
      </c>
      <c r="E244">
        <v>0</v>
      </c>
      <c r="F244">
        <v>92</v>
      </c>
      <c r="G244" s="85" t="s">
        <v>187</v>
      </c>
      <c r="H244">
        <v>1</v>
      </c>
      <c r="I244" s="85" t="s">
        <v>213</v>
      </c>
      <c r="J244" s="85" t="s">
        <v>3353</v>
      </c>
      <c r="K244" s="85" t="s">
        <v>3354</v>
      </c>
      <c r="L244" s="85" t="s">
        <v>3352</v>
      </c>
      <c r="M244" s="85" t="s">
        <v>3355</v>
      </c>
      <c r="N244" s="85" t="s">
        <v>3353</v>
      </c>
      <c r="O244" s="85" t="s">
        <v>3356</v>
      </c>
      <c r="P244" s="85" t="s">
        <v>213</v>
      </c>
      <c r="Q244" s="85" t="s">
        <v>206</v>
      </c>
      <c r="R244" s="85" t="s">
        <v>353</v>
      </c>
      <c r="S244" s="85"/>
      <c r="T244" s="85" t="s">
        <v>218</v>
      </c>
      <c r="U244" s="97">
        <v>4</v>
      </c>
      <c r="V244" s="85" t="s">
        <v>181</v>
      </c>
      <c r="W244" s="85" t="s">
        <v>186</v>
      </c>
      <c r="X244" s="85"/>
      <c r="Y244">
        <v>4</v>
      </c>
      <c r="Z244" s="85" t="s">
        <v>181</v>
      </c>
      <c r="AA244" s="85"/>
      <c r="AB244" s="85" t="s">
        <v>181</v>
      </c>
      <c r="AC244" s="85" t="s">
        <v>179</v>
      </c>
      <c r="AD244" s="85" t="s">
        <v>181</v>
      </c>
      <c r="AE244" s="85" t="s">
        <v>181</v>
      </c>
      <c r="AF244" s="85"/>
      <c r="AG244" s="85" t="s">
        <v>181</v>
      </c>
      <c r="AH244" s="85"/>
      <c r="AI244" s="85" t="s">
        <v>181</v>
      </c>
      <c r="AJ244" s="85"/>
      <c r="AK244" s="85" t="s">
        <v>181</v>
      </c>
      <c r="AL244" s="85"/>
      <c r="AM244" s="85" t="s">
        <v>181</v>
      </c>
      <c r="AN244" s="85"/>
      <c r="AO244" s="85" t="s">
        <v>181</v>
      </c>
      <c r="AP244" s="85"/>
      <c r="AQ244" s="85" t="s">
        <v>179</v>
      </c>
      <c r="AR244" s="85"/>
      <c r="AS244" s="85" t="s">
        <v>179</v>
      </c>
      <c r="AT244" s="85"/>
      <c r="AU244" s="85" t="s">
        <v>179</v>
      </c>
      <c r="AV244" s="85"/>
      <c r="AW244" s="85" t="s">
        <v>179</v>
      </c>
      <c r="AX244" s="85"/>
      <c r="AY244" s="85" t="s">
        <v>179</v>
      </c>
      <c r="AZ244" s="85"/>
      <c r="BA244" s="85" t="s">
        <v>179</v>
      </c>
      <c r="BB244" s="85"/>
      <c r="BC244" s="85" t="s">
        <v>179</v>
      </c>
      <c r="BD244" s="85" t="s">
        <v>3357</v>
      </c>
      <c r="BE244" s="85" t="s">
        <v>179</v>
      </c>
      <c r="BF244" s="85"/>
      <c r="BG244" s="85" t="s">
        <v>179</v>
      </c>
      <c r="BH244" s="85"/>
      <c r="BI244" s="85" t="s">
        <v>179</v>
      </c>
      <c r="BJ244" s="85" t="s">
        <v>3358</v>
      </c>
      <c r="BK244" s="85" t="s">
        <v>179</v>
      </c>
      <c r="BL244" s="85"/>
      <c r="BM244" s="85" t="s">
        <v>179</v>
      </c>
      <c r="BN244" s="85"/>
      <c r="BO244" s="85" t="s">
        <v>179</v>
      </c>
      <c r="BP244" s="85"/>
      <c r="BQ244" s="85" t="s">
        <v>179</v>
      </c>
      <c r="BR244" s="85"/>
      <c r="BS244" s="85" t="s">
        <v>179</v>
      </c>
      <c r="BT244" s="85"/>
      <c r="BU244" s="85" t="s">
        <v>179</v>
      </c>
      <c r="BV244" s="85"/>
      <c r="BW244" s="85" t="s">
        <v>179</v>
      </c>
      <c r="BX244" s="85"/>
      <c r="BY244" s="85" t="s">
        <v>179</v>
      </c>
      <c r="BZ244" s="85"/>
      <c r="CA244" s="85" t="s">
        <v>179</v>
      </c>
      <c r="CB244" s="85"/>
      <c r="CC244" s="85" t="s">
        <v>179</v>
      </c>
      <c r="CD244" s="85"/>
      <c r="CE244" s="85" t="s">
        <v>181</v>
      </c>
      <c r="CF244" s="85"/>
      <c r="CG244" s="85" t="s">
        <v>181</v>
      </c>
      <c r="CH244" s="85"/>
      <c r="CI244" s="85" t="s">
        <v>181</v>
      </c>
      <c r="CJ244" s="85"/>
      <c r="CK244" s="85" t="s">
        <v>179</v>
      </c>
      <c r="CL244" s="85" t="s">
        <v>3359</v>
      </c>
      <c r="CM244" s="85" t="s">
        <v>179</v>
      </c>
      <c r="CN244" s="85"/>
      <c r="CO244" s="85" t="s">
        <v>179</v>
      </c>
      <c r="CP244" s="85"/>
      <c r="CQ244" s="85" t="s">
        <v>179</v>
      </c>
      <c r="CR244" s="85"/>
      <c r="CS244" s="85" t="s">
        <v>179</v>
      </c>
      <c r="CT244" s="85"/>
      <c r="CU244" s="85" t="s">
        <v>179</v>
      </c>
      <c r="CV244" s="85"/>
      <c r="CW244" s="85" t="s">
        <v>179</v>
      </c>
      <c r="CX244" s="85"/>
      <c r="CY244" s="85" t="s">
        <v>179</v>
      </c>
      <c r="CZ244" s="85" t="s">
        <v>3360</v>
      </c>
      <c r="DA244" s="85" t="s">
        <v>179</v>
      </c>
      <c r="DB244" s="85"/>
      <c r="DC244" s="85" t="s">
        <v>179</v>
      </c>
      <c r="DD244" s="85"/>
      <c r="DE244" s="85" t="s">
        <v>179</v>
      </c>
      <c r="DF244" s="85"/>
      <c r="DG244" s="85" t="s">
        <v>209</v>
      </c>
      <c r="DH244" s="85"/>
      <c r="DI244" s="85" t="s">
        <v>179</v>
      </c>
      <c r="DJ244" s="85" t="s">
        <v>3361</v>
      </c>
      <c r="DK244" s="85" t="s">
        <v>179</v>
      </c>
      <c r="DL244" s="85"/>
      <c r="DM244" s="85" t="s">
        <v>179</v>
      </c>
      <c r="DN244" s="85"/>
      <c r="DO244" s="85" t="s">
        <v>179</v>
      </c>
      <c r="DP244" s="85"/>
      <c r="DQ244" s="85" t="s">
        <v>179</v>
      </c>
      <c r="DR244" s="85" t="s">
        <v>3362</v>
      </c>
      <c r="DS244" s="85" t="s">
        <v>179</v>
      </c>
      <c r="DT244" s="85"/>
      <c r="DU244" s="85" t="s">
        <v>179</v>
      </c>
      <c r="DV244" s="85"/>
      <c r="DW244" s="85" t="s">
        <v>179</v>
      </c>
      <c r="DX244" s="85"/>
      <c r="DY244" s="85" t="s">
        <v>179</v>
      </c>
      <c r="DZ244" s="85"/>
      <c r="EA244" s="85" t="s">
        <v>179</v>
      </c>
      <c r="EB244" s="85"/>
      <c r="EC244" s="85" t="s">
        <v>179</v>
      </c>
      <c r="ED244" s="85" t="s">
        <v>3363</v>
      </c>
      <c r="EE244" s="85" t="s">
        <v>179</v>
      </c>
      <c r="EF244" s="85"/>
      <c r="EG244" s="85" t="s">
        <v>179</v>
      </c>
      <c r="EH244" s="85"/>
      <c r="EI244" s="85" t="s">
        <v>179</v>
      </c>
      <c r="EJ244" s="85"/>
      <c r="EK244" s="85" t="s">
        <v>179</v>
      </c>
      <c r="EL244" s="85"/>
      <c r="EM244" s="85" t="s">
        <v>179</v>
      </c>
      <c r="EN244" s="85" t="s">
        <v>3364</v>
      </c>
      <c r="EO244" s="85" t="s">
        <v>179</v>
      </c>
      <c r="EP244" s="85"/>
      <c r="EQ244" s="85" t="s">
        <v>179</v>
      </c>
      <c r="ER244" s="85"/>
      <c r="ES244" s="85" t="s">
        <v>179</v>
      </c>
      <c r="ET244" s="85" t="s">
        <v>3365</v>
      </c>
      <c r="EU244" s="85" t="s">
        <v>179</v>
      </c>
      <c r="EV244" s="85"/>
      <c r="EW244" s="85" t="s">
        <v>179</v>
      </c>
      <c r="EX244" s="85"/>
      <c r="EY244" s="85" t="s">
        <v>179</v>
      </c>
      <c r="EZ244" s="85" t="s">
        <v>3366</v>
      </c>
      <c r="FA244" s="85" t="s">
        <v>181</v>
      </c>
      <c r="FB244" s="85"/>
      <c r="FC244" s="85" t="s">
        <v>179</v>
      </c>
      <c r="FD244" s="85" t="s">
        <v>182</v>
      </c>
      <c r="FE244" t="b">
        <v>0</v>
      </c>
    </row>
    <row r="245" spans="1:161" x14ac:dyDescent="0.25">
      <c r="A245">
        <v>2128</v>
      </c>
      <c r="B245" t="s">
        <v>6077</v>
      </c>
      <c r="C245" s="90" t="s">
        <v>3367</v>
      </c>
      <c r="D245" s="91" t="s">
        <v>200</v>
      </c>
      <c r="E245">
        <v>0</v>
      </c>
      <c r="F245">
        <v>95</v>
      </c>
      <c r="G245" s="85" t="s">
        <v>187</v>
      </c>
      <c r="H245">
        <v>1</v>
      </c>
      <c r="I245" s="85" t="s">
        <v>213</v>
      </c>
      <c r="J245" s="85" t="s">
        <v>267</v>
      </c>
      <c r="K245" s="85" t="s">
        <v>270</v>
      </c>
      <c r="L245" s="85" t="s">
        <v>3367</v>
      </c>
      <c r="M245" s="85" t="s">
        <v>3368</v>
      </c>
      <c r="N245" s="85" t="s">
        <v>267</v>
      </c>
      <c r="O245" s="85" t="s">
        <v>1814</v>
      </c>
      <c r="P245" s="85" t="s">
        <v>213</v>
      </c>
      <c r="Q245" s="85" t="s">
        <v>200</v>
      </c>
      <c r="R245" s="85"/>
      <c r="S245" s="85"/>
      <c r="T245" s="85" t="s">
        <v>268</v>
      </c>
      <c r="U245" s="97">
        <v>4</v>
      </c>
      <c r="V245" s="85" t="s">
        <v>179</v>
      </c>
      <c r="W245" s="85" t="s">
        <v>191</v>
      </c>
      <c r="X245" s="85" t="s">
        <v>3369</v>
      </c>
      <c r="Y245">
        <v>4</v>
      </c>
      <c r="Z245" s="85" t="s">
        <v>181</v>
      </c>
      <c r="AA245" s="85" t="s">
        <v>1</v>
      </c>
      <c r="AB245" s="85" t="s">
        <v>179</v>
      </c>
      <c r="AC245" s="85" t="s">
        <v>179</v>
      </c>
      <c r="AD245" s="85" t="s">
        <v>179</v>
      </c>
      <c r="AE245" s="85" t="s">
        <v>181</v>
      </c>
      <c r="AF245" s="85"/>
      <c r="AG245" s="85" t="s">
        <v>181</v>
      </c>
      <c r="AH245" s="85"/>
      <c r="AI245" s="85" t="s">
        <v>181</v>
      </c>
      <c r="AJ245" s="85"/>
      <c r="AK245" s="85" t="s">
        <v>181</v>
      </c>
      <c r="AL245" s="85"/>
      <c r="AM245" s="85" t="s">
        <v>181</v>
      </c>
      <c r="AN245" s="85"/>
      <c r="AO245" s="85" t="s">
        <v>181</v>
      </c>
      <c r="AP245" s="85"/>
      <c r="AQ245" s="85" t="s">
        <v>179</v>
      </c>
      <c r="AR245" s="85" t="s">
        <v>3370</v>
      </c>
      <c r="AS245" s="85" t="s">
        <v>179</v>
      </c>
      <c r="AT245" s="85" t="s">
        <v>3371</v>
      </c>
      <c r="AU245" s="85" t="s">
        <v>179</v>
      </c>
      <c r="AV245" s="85" t="s">
        <v>3372</v>
      </c>
      <c r="AW245" s="85" t="s">
        <v>179</v>
      </c>
      <c r="AX245" s="85" t="s">
        <v>3373</v>
      </c>
      <c r="AY245" s="85" t="s">
        <v>179</v>
      </c>
      <c r="AZ245" s="85" t="s">
        <v>3374</v>
      </c>
      <c r="BA245" s="85" t="s">
        <v>179</v>
      </c>
      <c r="BB245" s="85" t="s">
        <v>3375</v>
      </c>
      <c r="BC245" s="85" t="s">
        <v>179</v>
      </c>
      <c r="BD245" s="85" t="s">
        <v>3376</v>
      </c>
      <c r="BE245" s="85" t="s">
        <v>179</v>
      </c>
      <c r="BF245" s="85" t="s">
        <v>3377</v>
      </c>
      <c r="BG245" s="85" t="s">
        <v>179</v>
      </c>
      <c r="BH245" s="85" t="s">
        <v>3378</v>
      </c>
      <c r="BI245" s="85" t="s">
        <v>179</v>
      </c>
      <c r="BJ245" s="85" t="s">
        <v>3379</v>
      </c>
      <c r="BK245" s="85" t="s">
        <v>179</v>
      </c>
      <c r="BL245" s="85" t="s">
        <v>3380</v>
      </c>
      <c r="BM245" s="85" t="s">
        <v>179</v>
      </c>
      <c r="BN245" s="85" t="s">
        <v>1856</v>
      </c>
      <c r="BO245" s="85" t="s">
        <v>179</v>
      </c>
      <c r="BP245" s="85" t="s">
        <v>3381</v>
      </c>
      <c r="BQ245" s="85" t="s">
        <v>179</v>
      </c>
      <c r="BR245" s="85" t="s">
        <v>3382</v>
      </c>
      <c r="BS245" s="85" t="s">
        <v>179</v>
      </c>
      <c r="BT245" s="85" t="s">
        <v>3383</v>
      </c>
      <c r="BU245" s="85" t="s">
        <v>179</v>
      </c>
      <c r="BV245" s="85" t="s">
        <v>3384</v>
      </c>
      <c r="BW245" s="85" t="s">
        <v>179</v>
      </c>
      <c r="BX245" s="85" t="s">
        <v>3385</v>
      </c>
      <c r="BY245" s="85" t="s">
        <v>179</v>
      </c>
      <c r="BZ245" s="85" t="s">
        <v>3386</v>
      </c>
      <c r="CA245" s="85" t="s">
        <v>179</v>
      </c>
      <c r="CB245" s="85" t="s">
        <v>3387</v>
      </c>
      <c r="CC245" s="85" t="s">
        <v>179</v>
      </c>
      <c r="CD245" s="85" t="s">
        <v>3388</v>
      </c>
      <c r="CE245" s="85" t="s">
        <v>179</v>
      </c>
      <c r="CF245" s="85" t="s">
        <v>3389</v>
      </c>
      <c r="CG245" s="85" t="s">
        <v>181</v>
      </c>
      <c r="CH245" s="85" t="s">
        <v>3390</v>
      </c>
      <c r="CI245" s="85" t="s">
        <v>181</v>
      </c>
      <c r="CJ245" s="85" t="s">
        <v>3391</v>
      </c>
      <c r="CK245" s="85" t="s">
        <v>179</v>
      </c>
      <c r="CL245" s="85" t="s">
        <v>3392</v>
      </c>
      <c r="CM245" s="85" t="s">
        <v>179</v>
      </c>
      <c r="CN245" s="85" t="s">
        <v>3393</v>
      </c>
      <c r="CO245" s="85" t="s">
        <v>179</v>
      </c>
      <c r="CP245" s="85" t="s">
        <v>3394</v>
      </c>
      <c r="CQ245" s="85" t="s">
        <v>179</v>
      </c>
      <c r="CR245" s="85" t="s">
        <v>3395</v>
      </c>
      <c r="CS245" s="85" t="s">
        <v>179</v>
      </c>
      <c r="CT245" s="85" t="s">
        <v>3396</v>
      </c>
      <c r="CU245" s="85" t="s">
        <v>179</v>
      </c>
      <c r="CV245" s="85" t="s">
        <v>3397</v>
      </c>
      <c r="CW245" s="85" t="s">
        <v>179</v>
      </c>
      <c r="CX245" s="85" t="s">
        <v>3398</v>
      </c>
      <c r="CY245" s="85" t="s">
        <v>179</v>
      </c>
      <c r="CZ245" s="85" t="s">
        <v>3399</v>
      </c>
      <c r="DA245" s="85" t="s">
        <v>179</v>
      </c>
      <c r="DB245" s="85" t="s">
        <v>3400</v>
      </c>
      <c r="DC245" s="85" t="s">
        <v>179</v>
      </c>
      <c r="DD245" s="85" t="s">
        <v>1856</v>
      </c>
      <c r="DE245" s="85" t="s">
        <v>179</v>
      </c>
      <c r="DF245" s="85" t="s">
        <v>3401</v>
      </c>
      <c r="DG245" s="85" t="s">
        <v>179</v>
      </c>
      <c r="DH245" s="85" t="s">
        <v>3402</v>
      </c>
      <c r="DI245" s="85" t="s">
        <v>179</v>
      </c>
      <c r="DJ245" s="85" t="s">
        <v>3403</v>
      </c>
      <c r="DK245" s="85" t="s">
        <v>179</v>
      </c>
      <c r="DL245" s="85" t="s">
        <v>1815</v>
      </c>
      <c r="DM245" s="85" t="s">
        <v>179</v>
      </c>
      <c r="DN245" s="85" t="s">
        <v>3404</v>
      </c>
      <c r="DO245" s="85" t="s">
        <v>179</v>
      </c>
      <c r="DP245" s="85" t="s">
        <v>269</v>
      </c>
      <c r="DQ245" s="85" t="s">
        <v>179</v>
      </c>
      <c r="DR245" s="85" t="s">
        <v>3405</v>
      </c>
      <c r="DS245" s="85" t="s">
        <v>179</v>
      </c>
      <c r="DT245" s="85" t="s">
        <v>3406</v>
      </c>
      <c r="DU245" s="85" t="s">
        <v>179</v>
      </c>
      <c r="DV245" s="85" t="s">
        <v>3407</v>
      </c>
      <c r="DW245" s="85" t="s">
        <v>179</v>
      </c>
      <c r="DX245" s="85" t="s">
        <v>3408</v>
      </c>
      <c r="DY245" s="85" t="s">
        <v>199</v>
      </c>
      <c r="DZ245" s="85" t="s">
        <v>3409</v>
      </c>
      <c r="EA245" s="85" t="s">
        <v>179</v>
      </c>
      <c r="EB245" s="85" t="s">
        <v>3410</v>
      </c>
      <c r="EC245" s="85" t="s">
        <v>179</v>
      </c>
      <c r="ED245" s="85" t="s">
        <v>3411</v>
      </c>
      <c r="EE245" s="85" t="s">
        <v>199</v>
      </c>
      <c r="EF245" s="85" t="s">
        <v>3412</v>
      </c>
      <c r="EG245" s="85" t="s">
        <v>199</v>
      </c>
      <c r="EH245" s="85" t="s">
        <v>3413</v>
      </c>
      <c r="EI245" s="85" t="s">
        <v>179</v>
      </c>
      <c r="EJ245" s="85" t="s">
        <v>3414</v>
      </c>
      <c r="EK245" s="85" t="s">
        <v>179</v>
      </c>
      <c r="EL245" s="85" t="s">
        <v>3415</v>
      </c>
      <c r="EM245" s="85" t="s">
        <v>179</v>
      </c>
      <c r="EN245" s="85" t="s">
        <v>3416</v>
      </c>
      <c r="EO245" s="85" t="s">
        <v>181</v>
      </c>
      <c r="EP245" s="85" t="s">
        <v>3417</v>
      </c>
      <c r="EQ245" s="85" t="s">
        <v>179</v>
      </c>
      <c r="ER245" s="85" t="s">
        <v>3418</v>
      </c>
      <c r="ES245" s="85" t="s">
        <v>179</v>
      </c>
      <c r="ET245" s="85" t="s">
        <v>3419</v>
      </c>
      <c r="EU245" s="85" t="s">
        <v>179</v>
      </c>
      <c r="EV245" s="85" t="s">
        <v>3420</v>
      </c>
      <c r="EW245" s="85" t="s">
        <v>179</v>
      </c>
      <c r="EX245" s="85" t="s">
        <v>3421</v>
      </c>
      <c r="EY245" s="85" t="s">
        <v>179</v>
      </c>
      <c r="EZ245" s="85" t="s">
        <v>3422</v>
      </c>
      <c r="FA245" s="85" t="s">
        <v>181</v>
      </c>
      <c r="FB245" s="85"/>
      <c r="FC245" s="85" t="s">
        <v>179</v>
      </c>
      <c r="FD245" s="85" t="s">
        <v>182</v>
      </c>
      <c r="FE245" t="b">
        <v>0</v>
      </c>
    </row>
    <row r="246" spans="1:161" x14ac:dyDescent="0.25">
      <c r="B246" t="s">
        <v>6087</v>
      </c>
      <c r="C246" s="90" t="s">
        <v>6346</v>
      </c>
      <c r="D246" s="91" t="s">
        <v>206</v>
      </c>
      <c r="G246" s="85" t="s">
        <v>6126</v>
      </c>
      <c r="I246" s="85" t="s">
        <v>213</v>
      </c>
      <c r="J246" s="85"/>
      <c r="K246" s="85" t="s">
        <v>6347</v>
      </c>
      <c r="L246" s="85"/>
      <c r="M246" s="85" t="s">
        <v>6348</v>
      </c>
      <c r="N246" s="85"/>
      <c r="O246" s="85" t="s">
        <v>6349</v>
      </c>
      <c r="P246" s="85" t="s">
        <v>213</v>
      </c>
      <c r="Q246" s="85"/>
      <c r="R246" s="85"/>
      <c r="S246" s="85"/>
      <c r="T246" s="85"/>
      <c r="V246" s="85"/>
      <c r="W246" s="85"/>
      <c r="X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5"/>
      <c r="EA246" s="85"/>
      <c r="EB246" s="85"/>
      <c r="EC246" s="85"/>
      <c r="ED246" s="85"/>
      <c r="EE246" s="85"/>
      <c r="EF246" s="85"/>
      <c r="EG246" s="85"/>
      <c r="EH246" s="85"/>
      <c r="EI246" s="85"/>
      <c r="EJ246" s="85"/>
      <c r="EK246" s="85"/>
      <c r="EL246" s="85"/>
      <c r="EM246" s="85"/>
      <c r="EN246" s="85"/>
      <c r="EO246" s="85"/>
      <c r="EP246" s="85"/>
      <c r="EQ246" s="85"/>
      <c r="ER246" s="85"/>
      <c r="ES246" s="85"/>
      <c r="ET246" s="85"/>
      <c r="EU246" s="85"/>
      <c r="EV246" s="85"/>
      <c r="EW246" s="85"/>
      <c r="EX246" s="85"/>
      <c r="EY246" s="85"/>
      <c r="EZ246" s="85"/>
      <c r="FA246" s="85"/>
      <c r="FB246" s="85"/>
      <c r="FC246" s="85"/>
      <c r="FD246" s="85"/>
    </row>
    <row r="247" spans="1:161" x14ac:dyDescent="0.25">
      <c r="A247">
        <v>2129</v>
      </c>
      <c r="B247" t="s">
        <v>6193</v>
      </c>
      <c r="C247" s="90" t="s">
        <v>3423</v>
      </c>
      <c r="D247" s="91" t="s">
        <v>200</v>
      </c>
      <c r="E247">
        <v>0</v>
      </c>
      <c r="F247">
        <v>95</v>
      </c>
      <c r="G247" s="85" t="s">
        <v>187</v>
      </c>
      <c r="H247">
        <v>1</v>
      </c>
      <c r="I247" s="85" t="s">
        <v>213</v>
      </c>
      <c r="J247" s="85" t="s">
        <v>3424</v>
      </c>
      <c r="K247" s="85" t="s">
        <v>3100</v>
      </c>
      <c r="L247" s="85" t="s">
        <v>3423</v>
      </c>
      <c r="M247" s="85" t="s">
        <v>3425</v>
      </c>
      <c r="N247" s="85" t="s">
        <v>3102</v>
      </c>
      <c r="O247" s="85" t="s">
        <v>3103</v>
      </c>
      <c r="P247" s="85" t="s">
        <v>213</v>
      </c>
      <c r="Q247" s="85" t="s">
        <v>200</v>
      </c>
      <c r="R247" s="85"/>
      <c r="S247" s="85"/>
      <c r="T247" s="85" t="s">
        <v>3104</v>
      </c>
      <c r="U247" s="97">
        <v>6</v>
      </c>
      <c r="V247" s="85" t="s">
        <v>179</v>
      </c>
      <c r="W247" s="85" t="s">
        <v>191</v>
      </c>
      <c r="X247" s="85" t="s">
        <v>3426</v>
      </c>
      <c r="Y247">
        <v>6</v>
      </c>
      <c r="Z247" s="85" t="s">
        <v>179</v>
      </c>
      <c r="AA247" s="85" t="s">
        <v>191</v>
      </c>
      <c r="AB247" s="85" t="s">
        <v>179</v>
      </c>
      <c r="AC247" s="85" t="s">
        <v>179</v>
      </c>
      <c r="AD247" s="85" t="s">
        <v>179</v>
      </c>
      <c r="AE247" s="85" t="s">
        <v>181</v>
      </c>
      <c r="AF247" s="85"/>
      <c r="AG247" s="85" t="s">
        <v>181</v>
      </c>
      <c r="AH247" s="85"/>
      <c r="AI247" s="85" t="s">
        <v>181</v>
      </c>
      <c r="AJ247" s="85"/>
      <c r="AK247" s="85" t="s">
        <v>181</v>
      </c>
      <c r="AL247" s="85"/>
      <c r="AM247" s="85" t="s">
        <v>181</v>
      </c>
      <c r="AN247" s="85"/>
      <c r="AO247" s="85" t="s">
        <v>181</v>
      </c>
      <c r="AP247" s="85"/>
      <c r="AQ247" s="85" t="s">
        <v>179</v>
      </c>
      <c r="AR247" s="85"/>
      <c r="AS247" s="85" t="s">
        <v>179</v>
      </c>
      <c r="AT247" s="85"/>
      <c r="AU247" s="85" t="s">
        <v>179</v>
      </c>
      <c r="AV247" s="85"/>
      <c r="AW247" s="85" t="s">
        <v>179</v>
      </c>
      <c r="AX247" s="85"/>
      <c r="AY247" s="85" t="s">
        <v>179</v>
      </c>
      <c r="AZ247" s="85"/>
      <c r="BA247" s="85" t="s">
        <v>179</v>
      </c>
      <c r="BB247" s="85"/>
      <c r="BC247" s="85" t="s">
        <v>203</v>
      </c>
      <c r="BD247" s="85" t="s">
        <v>3427</v>
      </c>
      <c r="BE247" s="85" t="s">
        <v>179</v>
      </c>
      <c r="BF247" s="85"/>
      <c r="BG247" s="85" t="s">
        <v>179</v>
      </c>
      <c r="BH247" s="85"/>
      <c r="BI247" s="85" t="s">
        <v>179</v>
      </c>
      <c r="BJ247" s="85" t="s">
        <v>3428</v>
      </c>
      <c r="BK247" s="85" t="s">
        <v>179</v>
      </c>
      <c r="BL247" s="85" t="s">
        <v>3429</v>
      </c>
      <c r="BM247" s="85" t="s">
        <v>179</v>
      </c>
      <c r="BN247" s="85" t="s">
        <v>3429</v>
      </c>
      <c r="BO247" s="85" t="s">
        <v>179</v>
      </c>
      <c r="BP247" s="85" t="s">
        <v>3175</v>
      </c>
      <c r="BQ247" s="85" t="s">
        <v>179</v>
      </c>
      <c r="BR247" s="85" t="s">
        <v>3176</v>
      </c>
      <c r="BS247" s="85" t="s">
        <v>179</v>
      </c>
      <c r="BT247" s="85" t="s">
        <v>3177</v>
      </c>
      <c r="BU247" s="85" t="s">
        <v>179</v>
      </c>
      <c r="BV247" s="85" t="s">
        <v>3430</v>
      </c>
      <c r="BW247" s="85" t="s">
        <v>179</v>
      </c>
      <c r="BX247" s="85" t="s">
        <v>3179</v>
      </c>
      <c r="BY247" s="85" t="s">
        <v>179</v>
      </c>
      <c r="BZ247" s="85" t="s">
        <v>3180</v>
      </c>
      <c r="CA247" s="85" t="s">
        <v>179</v>
      </c>
      <c r="CB247" s="85" t="s">
        <v>3181</v>
      </c>
      <c r="CC247" s="85" t="s">
        <v>179</v>
      </c>
      <c r="CD247" s="85" t="s">
        <v>3182</v>
      </c>
      <c r="CE247" s="85" t="s">
        <v>179</v>
      </c>
      <c r="CF247" s="85" t="s">
        <v>3183</v>
      </c>
      <c r="CG247" s="85" t="s">
        <v>179</v>
      </c>
      <c r="CH247" s="85" t="s">
        <v>3184</v>
      </c>
      <c r="CI247" s="85" t="s">
        <v>179</v>
      </c>
      <c r="CJ247" s="85"/>
      <c r="CK247" s="85" t="s">
        <v>179</v>
      </c>
      <c r="CL247" s="85" t="s">
        <v>3185</v>
      </c>
      <c r="CM247" s="85" t="s">
        <v>179</v>
      </c>
      <c r="CN247" s="85" t="s">
        <v>3205</v>
      </c>
      <c r="CO247" s="85" t="s">
        <v>179</v>
      </c>
      <c r="CP247" s="85" t="s">
        <v>3206</v>
      </c>
      <c r="CQ247" s="85" t="s">
        <v>179</v>
      </c>
      <c r="CR247" s="85" t="s">
        <v>3431</v>
      </c>
      <c r="CS247" s="85" t="s">
        <v>179</v>
      </c>
      <c r="CT247" s="85" t="s">
        <v>3208</v>
      </c>
      <c r="CU247" s="85" t="s">
        <v>181</v>
      </c>
      <c r="CV247" s="85" t="s">
        <v>3209</v>
      </c>
      <c r="CW247" s="85" t="s">
        <v>179</v>
      </c>
      <c r="CX247" s="85" t="s">
        <v>3432</v>
      </c>
      <c r="CY247" s="85" t="s">
        <v>203</v>
      </c>
      <c r="CZ247" s="85" t="s">
        <v>3185</v>
      </c>
      <c r="DA247" s="85" t="s">
        <v>179</v>
      </c>
      <c r="DB247" s="85" t="s">
        <v>3433</v>
      </c>
      <c r="DC247" s="85" t="s">
        <v>179</v>
      </c>
      <c r="DD247" s="85" t="s">
        <v>2960</v>
      </c>
      <c r="DE247" s="85" t="s">
        <v>179</v>
      </c>
      <c r="DF247" s="85" t="s">
        <v>3213</v>
      </c>
      <c r="DG247" s="85" t="s">
        <v>209</v>
      </c>
      <c r="DH247" s="85" t="s">
        <v>3119</v>
      </c>
      <c r="DI247" s="85" t="s">
        <v>179</v>
      </c>
      <c r="DJ247" s="85" t="s">
        <v>3185</v>
      </c>
      <c r="DK247" s="85" t="s">
        <v>179</v>
      </c>
      <c r="DL247" s="85" t="s">
        <v>3434</v>
      </c>
      <c r="DM247" s="85" t="s">
        <v>179</v>
      </c>
      <c r="DN247" s="85" t="s">
        <v>3216</v>
      </c>
      <c r="DO247" s="85" t="s">
        <v>179</v>
      </c>
      <c r="DP247" s="85" t="s">
        <v>3435</v>
      </c>
      <c r="DQ247" s="85" t="s">
        <v>179</v>
      </c>
      <c r="DR247" s="85" t="s">
        <v>3185</v>
      </c>
      <c r="DS247" s="85" t="s">
        <v>179</v>
      </c>
      <c r="DT247" s="85" t="s">
        <v>3219</v>
      </c>
      <c r="DU247" s="85" t="s">
        <v>179</v>
      </c>
      <c r="DV247" s="85" t="s">
        <v>3220</v>
      </c>
      <c r="DW247" s="85" t="s">
        <v>179</v>
      </c>
      <c r="DX247" s="85" t="s">
        <v>3221</v>
      </c>
      <c r="DY247" s="85" t="s">
        <v>181</v>
      </c>
      <c r="DZ247" s="85" t="s">
        <v>3222</v>
      </c>
      <c r="EA247" s="85" t="s">
        <v>179</v>
      </c>
      <c r="EB247" s="85" t="s">
        <v>3223</v>
      </c>
      <c r="EC247" s="85" t="s">
        <v>203</v>
      </c>
      <c r="ED247" s="85" t="s">
        <v>3436</v>
      </c>
      <c r="EE247" s="85" t="s">
        <v>179</v>
      </c>
      <c r="EF247" s="85" t="s">
        <v>3224</v>
      </c>
      <c r="EG247" s="85" t="s">
        <v>179</v>
      </c>
      <c r="EH247" s="85" t="s">
        <v>3225</v>
      </c>
      <c r="EI247" s="85" t="s">
        <v>179</v>
      </c>
      <c r="EJ247" s="85" t="s">
        <v>3226</v>
      </c>
      <c r="EK247" s="85" t="s">
        <v>179</v>
      </c>
      <c r="EL247" s="85" t="s">
        <v>3227</v>
      </c>
      <c r="EM247" s="85" t="s">
        <v>179</v>
      </c>
      <c r="EN247" s="85" t="s">
        <v>3185</v>
      </c>
      <c r="EO247" s="85" t="s">
        <v>179</v>
      </c>
      <c r="EP247" s="85" t="s">
        <v>3228</v>
      </c>
      <c r="EQ247" s="85" t="s">
        <v>179</v>
      </c>
      <c r="ER247" s="85" t="s">
        <v>3437</v>
      </c>
      <c r="ES247" s="85" t="s">
        <v>179</v>
      </c>
      <c r="ET247" s="85" t="s">
        <v>3185</v>
      </c>
      <c r="EU247" s="85" t="s">
        <v>179</v>
      </c>
      <c r="EV247" s="85" t="s">
        <v>3230</v>
      </c>
      <c r="EW247" s="85" t="s">
        <v>179</v>
      </c>
      <c r="EX247" s="85" t="s">
        <v>3231</v>
      </c>
      <c r="EY247" s="85" t="s">
        <v>179</v>
      </c>
      <c r="EZ247" s="85" t="s">
        <v>3185</v>
      </c>
      <c r="FA247" s="85" t="s">
        <v>179</v>
      </c>
      <c r="FB247" s="85"/>
      <c r="FC247" s="85" t="s">
        <v>179</v>
      </c>
      <c r="FD247" s="85" t="s">
        <v>182</v>
      </c>
      <c r="FE247" t="b">
        <v>0</v>
      </c>
    </row>
    <row r="248" spans="1:161" x14ac:dyDescent="0.25">
      <c r="A248">
        <v>2130</v>
      </c>
      <c r="B248" t="s">
        <v>6198</v>
      </c>
      <c r="C248" s="90" t="s">
        <v>3438</v>
      </c>
      <c r="D248" s="91" t="s">
        <v>200</v>
      </c>
      <c r="E248">
        <v>0</v>
      </c>
      <c r="F248">
        <v>95</v>
      </c>
      <c r="G248" s="85" t="s">
        <v>177</v>
      </c>
      <c r="H248">
        <v>1</v>
      </c>
      <c r="I248" s="85" t="s">
        <v>213</v>
      </c>
      <c r="J248" s="85" t="s">
        <v>3270</v>
      </c>
      <c r="K248" s="85" t="s">
        <v>3439</v>
      </c>
      <c r="L248" s="85" t="s">
        <v>3438</v>
      </c>
      <c r="M248" s="85" t="s">
        <v>3440</v>
      </c>
      <c r="N248" s="85" t="s">
        <v>3270</v>
      </c>
      <c r="O248" s="85" t="s">
        <v>3273</v>
      </c>
      <c r="P248" s="85" t="s">
        <v>213</v>
      </c>
      <c r="Q248" s="85" t="s">
        <v>200</v>
      </c>
      <c r="R248" s="85" t="s">
        <v>3441</v>
      </c>
      <c r="S248" s="85"/>
      <c r="T248" s="85" t="s">
        <v>354</v>
      </c>
      <c r="U248" s="97">
        <v>4</v>
      </c>
      <c r="V248" s="85" t="s">
        <v>179</v>
      </c>
      <c r="W248" s="85" t="s">
        <v>1</v>
      </c>
      <c r="X248" s="85" t="s">
        <v>3442</v>
      </c>
      <c r="Y248">
        <v>4</v>
      </c>
      <c r="Z248" s="85" t="s">
        <v>179</v>
      </c>
      <c r="AA248" s="85" t="s">
        <v>1</v>
      </c>
      <c r="AB248" s="85" t="s">
        <v>179</v>
      </c>
      <c r="AC248" s="85" t="s">
        <v>179</v>
      </c>
      <c r="AD248" s="85" t="s">
        <v>179</v>
      </c>
      <c r="AE248" s="85" t="s">
        <v>181</v>
      </c>
      <c r="AF248" s="85" t="s">
        <v>263</v>
      </c>
      <c r="AG248" s="85" t="s">
        <v>181</v>
      </c>
      <c r="AH248" s="85" t="s">
        <v>263</v>
      </c>
      <c r="AI248" s="85" t="s">
        <v>181</v>
      </c>
      <c r="AJ248" s="85" t="s">
        <v>3443</v>
      </c>
      <c r="AK248" s="85" t="s">
        <v>181</v>
      </c>
      <c r="AL248" s="85" t="s">
        <v>195</v>
      </c>
      <c r="AM248" s="85" t="s">
        <v>181</v>
      </c>
      <c r="AN248" s="85" t="s">
        <v>195</v>
      </c>
      <c r="AO248" s="85" t="s">
        <v>181</v>
      </c>
      <c r="AP248" s="85" t="s">
        <v>195</v>
      </c>
      <c r="AQ248" s="85" t="s">
        <v>179</v>
      </c>
      <c r="AR248" s="85" t="s">
        <v>3444</v>
      </c>
      <c r="AS248" s="85" t="s">
        <v>179</v>
      </c>
      <c r="AT248" s="85" t="s">
        <v>3445</v>
      </c>
      <c r="AU248" s="85" t="s">
        <v>179</v>
      </c>
      <c r="AV248" s="85" t="s">
        <v>3444</v>
      </c>
      <c r="AW248" s="85" t="s">
        <v>179</v>
      </c>
      <c r="AX248" s="85"/>
      <c r="AY248" s="85" t="s">
        <v>179</v>
      </c>
      <c r="AZ248" s="85" t="s">
        <v>3446</v>
      </c>
      <c r="BA248" s="85" t="s">
        <v>179</v>
      </c>
      <c r="BB248" s="85"/>
      <c r="BC248" s="85" t="s">
        <v>179</v>
      </c>
      <c r="BD248" s="85" t="s">
        <v>3447</v>
      </c>
      <c r="BE248" s="85" t="s">
        <v>179</v>
      </c>
      <c r="BF248" s="85" t="s">
        <v>3448</v>
      </c>
      <c r="BG248" s="85" t="s">
        <v>179</v>
      </c>
      <c r="BH248" s="85"/>
      <c r="BI248" s="85" t="s">
        <v>179</v>
      </c>
      <c r="BJ248" s="85" t="s">
        <v>3449</v>
      </c>
      <c r="BK248" s="85" t="s">
        <v>179</v>
      </c>
      <c r="BL248" s="85"/>
      <c r="BM248" s="85" t="s">
        <v>179</v>
      </c>
      <c r="BN248" s="85" t="s">
        <v>3450</v>
      </c>
      <c r="BO248" s="85" t="s">
        <v>179</v>
      </c>
      <c r="BP248" s="85" t="s">
        <v>3451</v>
      </c>
      <c r="BQ248" s="85" t="s">
        <v>179</v>
      </c>
      <c r="BR248" s="85" t="s">
        <v>3452</v>
      </c>
      <c r="BS248" s="85" t="s">
        <v>179</v>
      </c>
      <c r="BT248" s="85" t="s">
        <v>3453</v>
      </c>
      <c r="BU248" s="85" t="s">
        <v>179</v>
      </c>
      <c r="BV248" s="85" t="s">
        <v>3454</v>
      </c>
      <c r="BW248" s="85" t="s">
        <v>179</v>
      </c>
      <c r="BX248" s="85"/>
      <c r="BY248" s="85" t="s">
        <v>179</v>
      </c>
      <c r="BZ248" s="85"/>
      <c r="CA248" s="85" t="s">
        <v>179</v>
      </c>
      <c r="CB248" s="85"/>
      <c r="CC248" s="85" t="s">
        <v>179</v>
      </c>
      <c r="CD248" s="85"/>
      <c r="CE248" s="85" t="s">
        <v>181</v>
      </c>
      <c r="CF248" s="85"/>
      <c r="CG248" s="85" t="s">
        <v>181</v>
      </c>
      <c r="CH248" s="85"/>
      <c r="CI248" s="85" t="s">
        <v>181</v>
      </c>
      <c r="CJ248" s="85"/>
      <c r="CK248" s="85" t="s">
        <v>179</v>
      </c>
      <c r="CL248" s="85" t="s">
        <v>3455</v>
      </c>
      <c r="CM248" s="85" t="s">
        <v>179</v>
      </c>
      <c r="CN248" s="85" t="s">
        <v>3456</v>
      </c>
      <c r="CO248" s="85" t="s">
        <v>179</v>
      </c>
      <c r="CP248" s="85" t="s">
        <v>3444</v>
      </c>
      <c r="CQ248" s="85" t="s">
        <v>179</v>
      </c>
      <c r="CR248" s="85"/>
      <c r="CS248" s="85" t="s">
        <v>179</v>
      </c>
      <c r="CT248" s="85"/>
      <c r="CU248" s="85" t="s">
        <v>179</v>
      </c>
      <c r="CV248" s="85"/>
      <c r="CW248" s="85" t="s">
        <v>179</v>
      </c>
      <c r="CX248" s="85"/>
      <c r="CY248" s="85" t="s">
        <v>179</v>
      </c>
      <c r="CZ248" s="85" t="s">
        <v>3457</v>
      </c>
      <c r="DA248" s="85" t="s">
        <v>179</v>
      </c>
      <c r="DB248" s="85"/>
      <c r="DC248" s="85" t="s">
        <v>179</v>
      </c>
      <c r="DD248" s="85" t="s">
        <v>3458</v>
      </c>
      <c r="DE248" s="85" t="s">
        <v>179</v>
      </c>
      <c r="DF248" s="85"/>
      <c r="DG248" s="85" t="s">
        <v>179</v>
      </c>
      <c r="DH248" s="85"/>
      <c r="DI248" s="85" t="s">
        <v>179</v>
      </c>
      <c r="DJ248" s="85" t="s">
        <v>3459</v>
      </c>
      <c r="DK248" s="85" t="s">
        <v>179</v>
      </c>
      <c r="DL248" s="85" t="s">
        <v>3460</v>
      </c>
      <c r="DM248" s="85" t="s">
        <v>179</v>
      </c>
      <c r="DN248" s="85"/>
      <c r="DO248" s="85" t="s">
        <v>179</v>
      </c>
      <c r="DP248" s="85" t="s">
        <v>3461</v>
      </c>
      <c r="DQ248" s="85" t="s">
        <v>179</v>
      </c>
      <c r="DR248" s="85" t="s">
        <v>3462</v>
      </c>
      <c r="DS248" s="85" t="s">
        <v>179</v>
      </c>
      <c r="DT248" s="85" t="s">
        <v>1506</v>
      </c>
      <c r="DU248" s="85" t="s">
        <v>179</v>
      </c>
      <c r="DV248" s="85" t="s">
        <v>3463</v>
      </c>
      <c r="DW248" s="85" t="s">
        <v>179</v>
      </c>
      <c r="DX248" s="85" t="s">
        <v>3464</v>
      </c>
      <c r="DY248" s="85" t="s">
        <v>179</v>
      </c>
      <c r="DZ248" s="85" t="s">
        <v>3465</v>
      </c>
      <c r="EA248" s="85" t="s">
        <v>179</v>
      </c>
      <c r="EB248" s="85"/>
      <c r="EC248" s="85" t="s">
        <v>179</v>
      </c>
      <c r="ED248" s="85" t="s">
        <v>3466</v>
      </c>
      <c r="EE248" s="85" t="s">
        <v>179</v>
      </c>
      <c r="EF248" s="85"/>
      <c r="EG248" s="85" t="s">
        <v>179</v>
      </c>
      <c r="EH248" s="85" t="s">
        <v>3467</v>
      </c>
      <c r="EI248" s="85" t="s">
        <v>179</v>
      </c>
      <c r="EJ248" s="85" t="s">
        <v>3468</v>
      </c>
      <c r="EK248" s="85" t="s">
        <v>179</v>
      </c>
      <c r="EL248" s="85"/>
      <c r="EM248" s="85" t="s">
        <v>179</v>
      </c>
      <c r="EN248" s="85" t="s">
        <v>3469</v>
      </c>
      <c r="EO248" s="85" t="s">
        <v>179</v>
      </c>
      <c r="EP248" s="85"/>
      <c r="EQ248" s="85" t="s">
        <v>179</v>
      </c>
      <c r="ER248" s="85" t="s">
        <v>3296</v>
      </c>
      <c r="ES248" s="85" t="s">
        <v>179</v>
      </c>
      <c r="ET248" s="85" t="s">
        <v>3470</v>
      </c>
      <c r="EU248" s="85" t="s">
        <v>179</v>
      </c>
      <c r="EV248" s="85" t="s">
        <v>3471</v>
      </c>
      <c r="EW248" s="85" t="s">
        <v>179</v>
      </c>
      <c r="EX248" s="85"/>
      <c r="EY248" s="85" t="s">
        <v>179</v>
      </c>
      <c r="EZ248" s="85" t="s">
        <v>3472</v>
      </c>
      <c r="FA248" s="85" t="s">
        <v>181</v>
      </c>
      <c r="FB248" s="85"/>
      <c r="FC248" s="85" t="s">
        <v>181</v>
      </c>
      <c r="FD248" s="85" t="s">
        <v>182</v>
      </c>
      <c r="FE248" t="b">
        <v>0</v>
      </c>
    </row>
    <row r="249" spans="1:161" x14ac:dyDescent="0.25">
      <c r="B249" t="s">
        <v>6087</v>
      </c>
      <c r="C249" s="90" t="s">
        <v>6341</v>
      </c>
      <c r="D249" s="91" t="s">
        <v>206</v>
      </c>
      <c r="G249" s="85" t="s">
        <v>6126</v>
      </c>
      <c r="I249" s="85" t="s">
        <v>213</v>
      </c>
      <c r="J249" s="85"/>
      <c r="K249" s="85" t="s">
        <v>6342</v>
      </c>
      <c r="L249" s="85" t="s">
        <v>6343</v>
      </c>
      <c r="M249" s="85" t="s">
        <v>6344</v>
      </c>
      <c r="N249" s="85"/>
      <c r="O249" s="85" t="s">
        <v>6345</v>
      </c>
      <c r="P249" s="85" t="s">
        <v>213</v>
      </c>
      <c r="Q249" s="85"/>
      <c r="R249" s="85"/>
      <c r="S249" s="85"/>
      <c r="T249" s="85"/>
      <c r="V249" s="85"/>
      <c r="W249" s="85"/>
      <c r="X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5"/>
      <c r="BA249" s="85"/>
      <c r="BB249" s="85"/>
      <c r="BC249" s="85"/>
      <c r="BD249" s="85"/>
      <c r="BE249" s="85"/>
      <c r="BF249" s="85"/>
      <c r="BG249" s="85"/>
      <c r="BH249" s="85"/>
      <c r="BI249" s="85"/>
      <c r="BJ249" s="85"/>
      <c r="BK249" s="85"/>
      <c r="BL249" s="85"/>
      <c r="BM249" s="85"/>
      <c r="BN249" s="85"/>
      <c r="BO249" s="85"/>
      <c r="BP249" s="85"/>
      <c r="BQ249" s="85"/>
      <c r="BR249" s="85"/>
      <c r="BS249" s="85"/>
      <c r="BT249" s="85"/>
      <c r="BU249" s="85"/>
      <c r="BV249" s="85"/>
      <c r="BW249" s="85"/>
      <c r="BX249" s="85"/>
      <c r="BY249" s="85"/>
      <c r="BZ249" s="85"/>
      <c r="CA249" s="85"/>
      <c r="CB249" s="85"/>
      <c r="CC249" s="85"/>
      <c r="CD249" s="85"/>
      <c r="CE249" s="85"/>
      <c r="CF249" s="85"/>
      <c r="CG249" s="85"/>
      <c r="CH249" s="85"/>
      <c r="CI249" s="85"/>
      <c r="CJ249" s="85"/>
      <c r="CK249" s="85"/>
      <c r="CL249" s="85"/>
      <c r="CM249" s="85"/>
      <c r="CN249" s="85"/>
      <c r="CO249" s="85"/>
      <c r="CP249" s="85"/>
      <c r="CQ249" s="85"/>
      <c r="CR249" s="85"/>
      <c r="CS249" s="85"/>
      <c r="CT249" s="85"/>
      <c r="CU249" s="85"/>
      <c r="CV249" s="85"/>
      <c r="CW249" s="85"/>
      <c r="CX249" s="85"/>
      <c r="CY249" s="85"/>
      <c r="CZ249" s="85"/>
      <c r="DA249" s="85"/>
      <c r="DB249" s="85"/>
      <c r="DC249" s="85"/>
      <c r="DD249" s="85"/>
      <c r="DE249" s="85"/>
      <c r="DF249" s="85"/>
      <c r="DG249" s="85"/>
      <c r="DH249" s="85"/>
      <c r="DI249" s="85"/>
      <c r="DJ249" s="85"/>
      <c r="DK249" s="85"/>
      <c r="DL249" s="85"/>
      <c r="DM249" s="85"/>
      <c r="DN249" s="85"/>
      <c r="DO249" s="85"/>
      <c r="DP249" s="85"/>
      <c r="DQ249" s="85"/>
      <c r="DR249" s="85"/>
      <c r="DS249" s="85"/>
      <c r="DT249" s="85"/>
      <c r="DU249" s="85"/>
      <c r="DV249" s="85"/>
      <c r="DW249" s="85"/>
      <c r="DX249" s="85"/>
      <c r="DY249" s="85"/>
      <c r="DZ249" s="85"/>
      <c r="EA249" s="85"/>
      <c r="EB249" s="85"/>
      <c r="EC249" s="85"/>
      <c r="ED249" s="85"/>
      <c r="EE249" s="85"/>
      <c r="EF249" s="85"/>
      <c r="EG249" s="85"/>
      <c r="EH249" s="85"/>
      <c r="EI249" s="85"/>
      <c r="EJ249" s="85"/>
      <c r="EK249" s="85"/>
      <c r="EL249" s="85"/>
      <c r="EM249" s="85"/>
      <c r="EN249" s="85"/>
      <c r="EO249" s="85"/>
      <c r="EP249" s="85"/>
      <c r="EQ249" s="85"/>
      <c r="ER249" s="85"/>
      <c r="ES249" s="85"/>
      <c r="ET249" s="85"/>
      <c r="EU249" s="85"/>
      <c r="EV249" s="85"/>
      <c r="EW249" s="85"/>
      <c r="EX249" s="85"/>
      <c r="EY249" s="85"/>
      <c r="EZ249" s="85"/>
      <c r="FA249" s="85"/>
      <c r="FB249" s="85"/>
      <c r="FC249" s="85"/>
      <c r="FD249" s="85"/>
    </row>
    <row r="250" spans="1:161" x14ac:dyDescent="0.25">
      <c r="A250">
        <v>2131</v>
      </c>
      <c r="B250" t="s">
        <v>6201</v>
      </c>
      <c r="C250" s="90" t="s">
        <v>3473</v>
      </c>
      <c r="D250" s="91" t="s">
        <v>206</v>
      </c>
      <c r="E250">
        <v>0</v>
      </c>
      <c r="F250">
        <v>92</v>
      </c>
      <c r="G250" s="85" t="s">
        <v>187</v>
      </c>
      <c r="H250">
        <v>1</v>
      </c>
      <c r="I250" s="85" t="s">
        <v>213</v>
      </c>
      <c r="J250" s="85" t="s">
        <v>3474</v>
      </c>
      <c r="K250" s="85" t="s">
        <v>3474</v>
      </c>
      <c r="L250" s="85" t="s">
        <v>3473</v>
      </c>
      <c r="M250" s="85" t="s">
        <v>3475</v>
      </c>
      <c r="N250" s="85" t="s">
        <v>3476</v>
      </c>
      <c r="O250" s="85" t="s">
        <v>3477</v>
      </c>
      <c r="P250" s="85" t="s">
        <v>213</v>
      </c>
      <c r="Q250" s="85" t="s">
        <v>206</v>
      </c>
      <c r="R250" s="85"/>
      <c r="S250" s="85"/>
      <c r="T250" s="85" t="s">
        <v>218</v>
      </c>
      <c r="U250" s="97">
        <v>4</v>
      </c>
      <c r="V250" s="85" t="s">
        <v>181</v>
      </c>
      <c r="W250" s="85"/>
      <c r="X250" s="85"/>
      <c r="Y250">
        <v>0</v>
      </c>
      <c r="Z250" s="85" t="s">
        <v>181</v>
      </c>
      <c r="AA250" s="85"/>
      <c r="AB250" s="85" t="s">
        <v>181</v>
      </c>
      <c r="AC250" s="85" t="s">
        <v>181</v>
      </c>
      <c r="AD250" s="85" t="s">
        <v>181</v>
      </c>
      <c r="AE250" s="85" t="s">
        <v>181</v>
      </c>
      <c r="AF250" s="85"/>
      <c r="AG250" s="85" t="s">
        <v>181</v>
      </c>
      <c r="AH250" s="85"/>
      <c r="AI250" s="85" t="s">
        <v>181</v>
      </c>
      <c r="AJ250" s="85"/>
      <c r="AK250" s="85" t="s">
        <v>181</v>
      </c>
      <c r="AL250" s="85"/>
      <c r="AM250" s="85" t="s">
        <v>181</v>
      </c>
      <c r="AN250" s="85"/>
      <c r="AO250" s="85" t="s">
        <v>181</v>
      </c>
      <c r="AP250" s="85"/>
      <c r="AQ250" s="85" t="s">
        <v>179</v>
      </c>
      <c r="AR250" s="85"/>
      <c r="AS250" s="85" t="s">
        <v>179</v>
      </c>
      <c r="AT250" s="85"/>
      <c r="AU250" s="85" t="s">
        <v>179</v>
      </c>
      <c r="AV250" s="85"/>
      <c r="AW250" s="85" t="s">
        <v>179</v>
      </c>
      <c r="AX250" s="85"/>
      <c r="AY250" s="85" t="s">
        <v>179</v>
      </c>
      <c r="AZ250" s="85"/>
      <c r="BA250" s="85" t="s">
        <v>179</v>
      </c>
      <c r="BB250" s="85"/>
      <c r="BC250" s="85" t="s">
        <v>179</v>
      </c>
      <c r="BD250" s="85" t="s">
        <v>3478</v>
      </c>
      <c r="BE250" s="85" t="s">
        <v>179</v>
      </c>
      <c r="BF250" s="85"/>
      <c r="BG250" s="85" t="s">
        <v>179</v>
      </c>
      <c r="BH250" s="85"/>
      <c r="BI250" s="85" t="s">
        <v>179</v>
      </c>
      <c r="BJ250" s="85" t="s">
        <v>3479</v>
      </c>
      <c r="BK250" s="85" t="s">
        <v>179</v>
      </c>
      <c r="BL250" s="85"/>
      <c r="BM250" s="85" t="s">
        <v>179</v>
      </c>
      <c r="BN250" s="85"/>
      <c r="BO250" s="85" t="s">
        <v>179</v>
      </c>
      <c r="BP250" s="85"/>
      <c r="BQ250" s="85" t="s">
        <v>179</v>
      </c>
      <c r="BR250" s="85"/>
      <c r="BS250" s="85" t="s">
        <v>179</v>
      </c>
      <c r="BT250" s="85"/>
      <c r="BU250" s="85" t="s">
        <v>179</v>
      </c>
      <c r="BV250" s="85"/>
      <c r="BW250" s="85" t="s">
        <v>179</v>
      </c>
      <c r="BX250" s="85"/>
      <c r="BY250" s="85" t="s">
        <v>179</v>
      </c>
      <c r="BZ250" s="85"/>
      <c r="CA250" s="85" t="s">
        <v>179</v>
      </c>
      <c r="CB250" s="85"/>
      <c r="CC250" s="85" t="s">
        <v>179</v>
      </c>
      <c r="CD250" s="85"/>
      <c r="CE250" s="85" t="s">
        <v>181</v>
      </c>
      <c r="CF250" s="85"/>
      <c r="CG250" s="85" t="s">
        <v>181</v>
      </c>
      <c r="CH250" s="85"/>
      <c r="CI250" s="85" t="s">
        <v>181</v>
      </c>
      <c r="CJ250" s="85"/>
      <c r="CK250" s="85" t="s">
        <v>179</v>
      </c>
      <c r="CL250" s="85" t="s">
        <v>3480</v>
      </c>
      <c r="CM250" s="85" t="s">
        <v>179</v>
      </c>
      <c r="CN250" s="85"/>
      <c r="CO250" s="85" t="s">
        <v>179</v>
      </c>
      <c r="CP250" s="85"/>
      <c r="CQ250" s="85" t="s">
        <v>179</v>
      </c>
      <c r="CR250" s="85"/>
      <c r="CS250" s="85" t="s">
        <v>179</v>
      </c>
      <c r="CT250" s="85"/>
      <c r="CU250" s="85" t="s">
        <v>179</v>
      </c>
      <c r="CV250" s="85"/>
      <c r="CW250" s="85" t="s">
        <v>179</v>
      </c>
      <c r="CX250" s="85"/>
      <c r="CY250" s="85" t="s">
        <v>179</v>
      </c>
      <c r="CZ250" s="85" t="s">
        <v>1477</v>
      </c>
      <c r="DA250" s="85" t="s">
        <v>179</v>
      </c>
      <c r="DB250" s="85"/>
      <c r="DC250" s="85" t="s">
        <v>179</v>
      </c>
      <c r="DD250" s="85"/>
      <c r="DE250" s="85" t="s">
        <v>179</v>
      </c>
      <c r="DF250" s="85"/>
      <c r="DG250" s="85" t="s">
        <v>209</v>
      </c>
      <c r="DH250" s="85"/>
      <c r="DI250" s="85" t="s">
        <v>179</v>
      </c>
      <c r="DJ250" s="85" t="s">
        <v>3481</v>
      </c>
      <c r="DK250" s="85" t="s">
        <v>179</v>
      </c>
      <c r="DL250" s="85"/>
      <c r="DM250" s="85" t="s">
        <v>179</v>
      </c>
      <c r="DN250" s="85"/>
      <c r="DO250" s="85" t="s">
        <v>179</v>
      </c>
      <c r="DP250" s="85"/>
      <c r="DQ250" s="85" t="s">
        <v>179</v>
      </c>
      <c r="DR250" s="85" t="s">
        <v>3482</v>
      </c>
      <c r="DS250" s="85" t="s">
        <v>179</v>
      </c>
      <c r="DT250" s="85"/>
      <c r="DU250" s="85" t="s">
        <v>179</v>
      </c>
      <c r="DV250" s="85"/>
      <c r="DW250" s="85" t="s">
        <v>179</v>
      </c>
      <c r="DX250" s="85"/>
      <c r="DY250" s="85" t="s">
        <v>199</v>
      </c>
      <c r="DZ250" s="85"/>
      <c r="EA250" s="85" t="s">
        <v>179</v>
      </c>
      <c r="EB250" s="85" t="s">
        <v>3483</v>
      </c>
      <c r="EC250" s="85" t="s">
        <v>179</v>
      </c>
      <c r="ED250" s="85" t="s">
        <v>3483</v>
      </c>
      <c r="EE250" s="85" t="s">
        <v>179</v>
      </c>
      <c r="EF250" s="85"/>
      <c r="EG250" s="85" t="s">
        <v>199</v>
      </c>
      <c r="EH250" s="85"/>
      <c r="EI250" s="85" t="s">
        <v>199</v>
      </c>
      <c r="EJ250" s="85"/>
      <c r="EK250" s="85" t="s">
        <v>179</v>
      </c>
      <c r="EL250" s="85"/>
      <c r="EM250" s="85" t="s">
        <v>179</v>
      </c>
      <c r="EN250" s="85" t="s">
        <v>3484</v>
      </c>
      <c r="EO250" s="85" t="s">
        <v>179</v>
      </c>
      <c r="EP250" s="85"/>
      <c r="EQ250" s="85" t="s">
        <v>179</v>
      </c>
      <c r="ER250" s="85"/>
      <c r="ES250" s="85" t="s">
        <v>179</v>
      </c>
      <c r="ET250" s="85" t="s">
        <v>3485</v>
      </c>
      <c r="EU250" s="85" t="s">
        <v>179</v>
      </c>
      <c r="EV250" s="85"/>
      <c r="EW250" s="85" t="s">
        <v>179</v>
      </c>
      <c r="EX250" s="85"/>
      <c r="EY250" s="85" t="s">
        <v>179</v>
      </c>
      <c r="EZ250" s="85" t="s">
        <v>3486</v>
      </c>
      <c r="FA250" s="85" t="s">
        <v>181</v>
      </c>
      <c r="FB250" s="85"/>
      <c r="FC250" s="85" t="s">
        <v>179</v>
      </c>
      <c r="FD250" s="85" t="s">
        <v>182</v>
      </c>
      <c r="FE250" t="b">
        <v>0</v>
      </c>
    </row>
    <row r="251" spans="1:161" x14ac:dyDescent="0.25">
      <c r="B251" t="s">
        <v>6087</v>
      </c>
      <c r="C251" s="90" t="s">
        <v>6337</v>
      </c>
      <c r="D251" s="91" t="s">
        <v>206</v>
      </c>
      <c r="G251" s="85" t="s">
        <v>6126</v>
      </c>
      <c r="I251" s="85" t="s">
        <v>213</v>
      </c>
      <c r="J251" s="85"/>
      <c r="K251" s="85" t="s">
        <v>6338</v>
      </c>
      <c r="L251" s="85"/>
      <c r="M251" s="85" t="s">
        <v>6339</v>
      </c>
      <c r="N251" s="85"/>
      <c r="O251" s="85" t="s">
        <v>6340</v>
      </c>
      <c r="P251" s="85" t="s">
        <v>213</v>
      </c>
      <c r="Q251" s="85"/>
      <c r="R251" s="85"/>
      <c r="S251" s="85"/>
      <c r="T251" s="85"/>
      <c r="V251" s="85"/>
      <c r="W251" s="85"/>
      <c r="X251" s="85"/>
      <c r="Z251" s="85"/>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c r="AW251" s="85"/>
      <c r="AX251" s="85"/>
      <c r="AY251" s="85"/>
      <c r="AZ251" s="85"/>
      <c r="BA251" s="85"/>
      <c r="BB251" s="85"/>
      <c r="BC251" s="85"/>
      <c r="BD251" s="85"/>
      <c r="BE251" s="85"/>
      <c r="BF251" s="85"/>
      <c r="BG251" s="85"/>
      <c r="BH251" s="85"/>
      <c r="BI251" s="85"/>
      <c r="BJ251" s="85"/>
      <c r="BK251" s="85"/>
      <c r="BL251" s="85"/>
      <c r="BM251" s="85"/>
      <c r="BN251" s="85"/>
      <c r="BO251" s="85"/>
      <c r="BP251" s="85"/>
      <c r="BQ251" s="85"/>
      <c r="BR251" s="85"/>
      <c r="BS251" s="85"/>
      <c r="BT251" s="85"/>
      <c r="BU251" s="85"/>
      <c r="BV251" s="85"/>
      <c r="BW251" s="85"/>
      <c r="BX251" s="85"/>
      <c r="BY251" s="85"/>
      <c r="BZ251" s="85"/>
      <c r="CA251" s="85"/>
      <c r="CB251" s="85"/>
      <c r="CC251" s="85"/>
      <c r="CD251" s="85"/>
      <c r="CE251" s="85"/>
      <c r="CF251" s="85"/>
      <c r="CG251" s="85"/>
      <c r="CH251" s="85"/>
      <c r="CI251" s="85"/>
      <c r="CJ251" s="85"/>
      <c r="CK251" s="85"/>
      <c r="CL251" s="85"/>
      <c r="CM251" s="85"/>
      <c r="CN251" s="85"/>
      <c r="CO251" s="85"/>
      <c r="CP251" s="85"/>
      <c r="CQ251" s="85"/>
      <c r="CR251" s="85"/>
      <c r="CS251" s="85"/>
      <c r="CT251" s="85"/>
      <c r="CU251" s="85"/>
      <c r="CV251" s="85"/>
      <c r="CW251" s="85"/>
      <c r="CX251" s="85"/>
      <c r="CY251" s="85"/>
      <c r="CZ251" s="85"/>
      <c r="DA251" s="85"/>
      <c r="DB251" s="85"/>
      <c r="DC251" s="85"/>
      <c r="DD251" s="85"/>
      <c r="DE251" s="85"/>
      <c r="DF251" s="85"/>
      <c r="DG251" s="85"/>
      <c r="DH251" s="85"/>
      <c r="DI251" s="85"/>
      <c r="DJ251" s="85"/>
      <c r="DK251" s="85"/>
      <c r="DL251" s="85"/>
      <c r="DM251" s="85"/>
      <c r="DN251" s="85"/>
      <c r="DO251" s="85"/>
      <c r="DP251" s="85"/>
      <c r="DQ251" s="85"/>
      <c r="DR251" s="85"/>
      <c r="DS251" s="85"/>
      <c r="DT251" s="85"/>
      <c r="DU251" s="85"/>
      <c r="DV251" s="85"/>
      <c r="DW251" s="85"/>
      <c r="DX251" s="85"/>
      <c r="DY251" s="85"/>
      <c r="DZ251" s="85"/>
      <c r="EA251" s="85"/>
      <c r="EB251" s="85"/>
      <c r="EC251" s="85"/>
      <c r="ED251" s="85"/>
      <c r="EE251" s="85"/>
      <c r="EF251" s="85"/>
      <c r="EG251" s="85"/>
      <c r="EH251" s="85"/>
      <c r="EI251" s="85"/>
      <c r="EJ251" s="85"/>
      <c r="EK251" s="85"/>
      <c r="EL251" s="85"/>
      <c r="EM251" s="85"/>
      <c r="EN251" s="85"/>
      <c r="EO251" s="85"/>
      <c r="EP251" s="85"/>
      <c r="EQ251" s="85"/>
      <c r="ER251" s="85"/>
      <c r="ES251" s="85"/>
      <c r="ET251" s="85"/>
      <c r="EU251" s="85"/>
      <c r="EV251" s="85"/>
      <c r="EW251" s="85"/>
      <c r="EX251" s="85"/>
      <c r="EY251" s="85"/>
      <c r="EZ251" s="85"/>
      <c r="FA251" s="85"/>
      <c r="FB251" s="85"/>
      <c r="FC251" s="85"/>
      <c r="FD251" s="85"/>
    </row>
    <row r="252" spans="1:161" x14ac:dyDescent="0.25">
      <c r="A252">
        <v>2132</v>
      </c>
      <c r="B252" t="s">
        <v>6178</v>
      </c>
      <c r="C252" s="90" t="s">
        <v>3487</v>
      </c>
      <c r="D252" s="91" t="s">
        <v>206</v>
      </c>
      <c r="E252">
        <v>0</v>
      </c>
      <c r="F252">
        <v>95</v>
      </c>
      <c r="G252" s="85" t="s">
        <v>177</v>
      </c>
      <c r="H252">
        <v>1</v>
      </c>
      <c r="I252" s="85" t="s">
        <v>213</v>
      </c>
      <c r="J252" s="85" t="s">
        <v>2476</v>
      </c>
      <c r="K252" s="85" t="s">
        <v>3488</v>
      </c>
      <c r="L252" s="85" t="s">
        <v>3487</v>
      </c>
      <c r="M252" s="85" t="s">
        <v>3489</v>
      </c>
      <c r="N252" s="85" t="s">
        <v>2476</v>
      </c>
      <c r="O252" s="85" t="s">
        <v>2856</v>
      </c>
      <c r="P252" s="85" t="s">
        <v>213</v>
      </c>
      <c r="Q252" s="85" t="s">
        <v>206</v>
      </c>
      <c r="R252" s="85"/>
      <c r="S252" s="85"/>
      <c r="T252" s="85" t="s">
        <v>218</v>
      </c>
      <c r="U252" s="97">
        <v>4</v>
      </c>
      <c r="V252" s="85" t="s">
        <v>179</v>
      </c>
      <c r="W252" s="85" t="s">
        <v>191</v>
      </c>
      <c r="X252" s="85" t="s">
        <v>3490</v>
      </c>
      <c r="Y252">
        <v>4</v>
      </c>
      <c r="Z252" s="85" t="s">
        <v>179</v>
      </c>
      <c r="AA252" s="85" t="s">
        <v>191</v>
      </c>
      <c r="AB252" s="85" t="s">
        <v>179</v>
      </c>
      <c r="AC252" s="85" t="s">
        <v>179</v>
      </c>
      <c r="AD252" s="85" t="s">
        <v>179</v>
      </c>
      <c r="AE252" s="85" t="s">
        <v>181</v>
      </c>
      <c r="AF252" s="85"/>
      <c r="AG252" s="85" t="s">
        <v>181</v>
      </c>
      <c r="AH252" s="85"/>
      <c r="AI252" s="85" t="s">
        <v>181</v>
      </c>
      <c r="AJ252" s="85"/>
      <c r="AK252" s="85" t="s">
        <v>181</v>
      </c>
      <c r="AL252" s="85"/>
      <c r="AM252" s="85" t="s">
        <v>181</v>
      </c>
      <c r="AN252" s="85"/>
      <c r="AO252" s="85" t="s">
        <v>181</v>
      </c>
      <c r="AP252" s="85"/>
      <c r="AQ252" s="85" t="s">
        <v>179</v>
      </c>
      <c r="AR252" s="85"/>
      <c r="AS252" s="85" t="s">
        <v>179</v>
      </c>
      <c r="AT252" s="85"/>
      <c r="AU252" s="85" t="s">
        <v>179</v>
      </c>
      <c r="AV252" s="85"/>
      <c r="AW252" s="85" t="s">
        <v>179</v>
      </c>
      <c r="AX252" s="85"/>
      <c r="AY252" s="85" t="s">
        <v>179</v>
      </c>
      <c r="AZ252" s="85"/>
      <c r="BA252" s="85" t="s">
        <v>179</v>
      </c>
      <c r="BB252" s="85"/>
      <c r="BC252" s="85" t="s">
        <v>179</v>
      </c>
      <c r="BD252" s="85" t="s">
        <v>2481</v>
      </c>
      <c r="BE252" s="85" t="s">
        <v>179</v>
      </c>
      <c r="BF252" s="85"/>
      <c r="BG252" s="85" t="s">
        <v>179</v>
      </c>
      <c r="BH252" s="85"/>
      <c r="BI252" s="85" t="s">
        <v>179</v>
      </c>
      <c r="BJ252" s="85" t="s">
        <v>2858</v>
      </c>
      <c r="BK252" s="85" t="s">
        <v>179</v>
      </c>
      <c r="BL252" s="85"/>
      <c r="BM252" s="85" t="s">
        <v>179</v>
      </c>
      <c r="BN252" s="85"/>
      <c r="BO252" s="85" t="s">
        <v>179</v>
      </c>
      <c r="BP252" s="85"/>
      <c r="BQ252" s="85" t="s">
        <v>179</v>
      </c>
      <c r="BR252" s="85"/>
      <c r="BS252" s="85" t="s">
        <v>179</v>
      </c>
      <c r="BT252" s="85"/>
      <c r="BU252" s="85" t="s">
        <v>179</v>
      </c>
      <c r="BV252" s="85"/>
      <c r="BW252" s="85" t="s">
        <v>179</v>
      </c>
      <c r="BX252" s="85"/>
      <c r="BY252" s="85" t="s">
        <v>179</v>
      </c>
      <c r="BZ252" s="85"/>
      <c r="CA252" s="85" t="s">
        <v>179</v>
      </c>
      <c r="CB252" s="85"/>
      <c r="CC252" s="85" t="s">
        <v>179</v>
      </c>
      <c r="CD252" s="85"/>
      <c r="CE252" s="85" t="s">
        <v>179</v>
      </c>
      <c r="CF252" s="85"/>
      <c r="CG252" s="85" t="s">
        <v>199</v>
      </c>
      <c r="CH252" s="85"/>
      <c r="CI252" s="85" t="s">
        <v>199</v>
      </c>
      <c r="CJ252" s="85"/>
      <c r="CK252" s="85" t="s">
        <v>179</v>
      </c>
      <c r="CL252" s="85" t="s">
        <v>2484</v>
      </c>
      <c r="CM252" s="85" t="s">
        <v>179</v>
      </c>
      <c r="CN252" s="85"/>
      <c r="CO252" s="85" t="s">
        <v>179</v>
      </c>
      <c r="CP252" s="85"/>
      <c r="CQ252" s="85" t="s">
        <v>179</v>
      </c>
      <c r="CR252" s="85"/>
      <c r="CS252" s="85" t="s">
        <v>179</v>
      </c>
      <c r="CT252" s="85"/>
      <c r="CU252" s="85" t="s">
        <v>179</v>
      </c>
      <c r="CV252" s="85"/>
      <c r="CW252" s="85" t="s">
        <v>179</v>
      </c>
      <c r="CX252" s="85"/>
      <c r="CY252" s="85" t="s">
        <v>179</v>
      </c>
      <c r="CZ252" s="85" t="s">
        <v>2485</v>
      </c>
      <c r="DA252" s="85" t="s">
        <v>179</v>
      </c>
      <c r="DB252" s="85"/>
      <c r="DC252" s="85" t="s">
        <v>179</v>
      </c>
      <c r="DD252" s="85"/>
      <c r="DE252" s="85" t="s">
        <v>179</v>
      </c>
      <c r="DF252" s="85"/>
      <c r="DG252" s="85" t="s">
        <v>179</v>
      </c>
      <c r="DH252" s="85"/>
      <c r="DI252" s="85" t="s">
        <v>179</v>
      </c>
      <c r="DJ252" s="85" t="s">
        <v>2486</v>
      </c>
      <c r="DK252" s="85" t="s">
        <v>179</v>
      </c>
      <c r="DL252" s="85"/>
      <c r="DM252" s="85" t="s">
        <v>179</v>
      </c>
      <c r="DN252" s="85"/>
      <c r="DO252" s="85" t="s">
        <v>179</v>
      </c>
      <c r="DP252" s="85"/>
      <c r="DQ252" s="85" t="s">
        <v>179</v>
      </c>
      <c r="DR252" s="85" t="s">
        <v>3491</v>
      </c>
      <c r="DS252" s="85" t="s">
        <v>179</v>
      </c>
      <c r="DT252" s="85"/>
      <c r="DU252" s="85" t="s">
        <v>179</v>
      </c>
      <c r="DV252" s="85"/>
      <c r="DW252" s="85" t="s">
        <v>179</v>
      </c>
      <c r="DX252" s="85"/>
      <c r="DY252" s="85" t="s">
        <v>199</v>
      </c>
      <c r="DZ252" s="85"/>
      <c r="EA252" s="85" t="s">
        <v>179</v>
      </c>
      <c r="EB252" s="85"/>
      <c r="EC252" s="85" t="s">
        <v>179</v>
      </c>
      <c r="ED252" s="85" t="s">
        <v>2491</v>
      </c>
      <c r="EE252" s="85" t="s">
        <v>179</v>
      </c>
      <c r="EF252" s="85"/>
      <c r="EG252" s="85" t="s">
        <v>199</v>
      </c>
      <c r="EH252" s="85"/>
      <c r="EI252" s="85" t="s">
        <v>199</v>
      </c>
      <c r="EJ252" s="85"/>
      <c r="EK252" s="85" t="s">
        <v>179</v>
      </c>
      <c r="EL252" s="85"/>
      <c r="EM252" s="85" t="s">
        <v>179</v>
      </c>
      <c r="EN252" s="85" t="s">
        <v>2492</v>
      </c>
      <c r="EO252" s="85" t="s">
        <v>179</v>
      </c>
      <c r="EP252" s="85"/>
      <c r="EQ252" s="85" t="s">
        <v>179</v>
      </c>
      <c r="ER252" s="85"/>
      <c r="ES252" s="85" t="s">
        <v>179</v>
      </c>
      <c r="ET252" s="85" t="s">
        <v>2495</v>
      </c>
      <c r="EU252" s="85" t="s">
        <v>179</v>
      </c>
      <c r="EV252" s="85"/>
      <c r="EW252" s="85" t="s">
        <v>179</v>
      </c>
      <c r="EX252" s="85"/>
      <c r="EY252" s="85" t="s">
        <v>179</v>
      </c>
      <c r="EZ252" s="85" t="s">
        <v>2496</v>
      </c>
      <c r="FA252" s="85" t="s">
        <v>181</v>
      </c>
      <c r="FB252" s="85"/>
      <c r="FC252" s="85" t="s">
        <v>179</v>
      </c>
      <c r="FD252" s="85" t="s">
        <v>182</v>
      </c>
      <c r="FE252" t="b">
        <v>0</v>
      </c>
    </row>
    <row r="253" spans="1:161" x14ac:dyDescent="0.25">
      <c r="A253">
        <v>2133</v>
      </c>
      <c r="B253" t="s">
        <v>6202</v>
      </c>
      <c r="C253" s="90" t="s">
        <v>3492</v>
      </c>
      <c r="D253" s="91" t="s">
        <v>206</v>
      </c>
      <c r="E253">
        <v>0</v>
      </c>
      <c r="F253">
        <v>95</v>
      </c>
      <c r="G253" s="85" t="s">
        <v>187</v>
      </c>
      <c r="H253">
        <v>1</v>
      </c>
      <c r="I253" s="85" t="s">
        <v>213</v>
      </c>
      <c r="J253" s="85" t="s">
        <v>3493</v>
      </c>
      <c r="K253" s="85" t="s">
        <v>3494</v>
      </c>
      <c r="L253" s="85" t="s">
        <v>3492</v>
      </c>
      <c r="M253" s="85" t="s">
        <v>3495</v>
      </c>
      <c r="N253" s="85" t="s">
        <v>3493</v>
      </c>
      <c r="O253" s="85" t="s">
        <v>3496</v>
      </c>
      <c r="P253" s="85" t="s">
        <v>213</v>
      </c>
      <c r="Q253" s="85" t="s">
        <v>206</v>
      </c>
      <c r="R253" s="85"/>
      <c r="S253" s="85"/>
      <c r="T253" s="85" t="s">
        <v>218</v>
      </c>
      <c r="U253" s="97">
        <v>4</v>
      </c>
      <c r="V253" s="85" t="s">
        <v>179</v>
      </c>
      <c r="W253" s="85" t="s">
        <v>258</v>
      </c>
      <c r="X253" s="85" t="s">
        <v>3497</v>
      </c>
      <c r="Y253">
        <v>4</v>
      </c>
      <c r="Z253" s="85" t="s">
        <v>179</v>
      </c>
      <c r="AA253" s="85" t="s">
        <v>186</v>
      </c>
      <c r="AB253" s="85" t="s">
        <v>180</v>
      </c>
      <c r="AC253" s="85" t="s">
        <v>179</v>
      </c>
      <c r="AD253" s="85" t="s">
        <v>179</v>
      </c>
      <c r="AE253" s="85" t="s">
        <v>181</v>
      </c>
      <c r="AF253" s="85"/>
      <c r="AG253" s="85" t="s">
        <v>181</v>
      </c>
      <c r="AH253" s="85"/>
      <c r="AI253" s="85" t="s">
        <v>181</v>
      </c>
      <c r="AJ253" s="85"/>
      <c r="AK253" s="85" t="s">
        <v>181</v>
      </c>
      <c r="AL253" s="85"/>
      <c r="AM253" s="85" t="s">
        <v>181</v>
      </c>
      <c r="AN253" s="85"/>
      <c r="AO253" s="85" t="s">
        <v>181</v>
      </c>
      <c r="AP253" s="85"/>
      <c r="AQ253" s="85" t="s">
        <v>179</v>
      </c>
      <c r="AR253" s="85"/>
      <c r="AS253" s="85" t="s">
        <v>179</v>
      </c>
      <c r="AT253" s="85"/>
      <c r="AU253" s="85" t="s">
        <v>179</v>
      </c>
      <c r="AV253" s="85"/>
      <c r="AW253" s="85" t="s">
        <v>179</v>
      </c>
      <c r="AX253" s="85"/>
      <c r="AY253" s="85" t="s">
        <v>179</v>
      </c>
      <c r="AZ253" s="85" t="s">
        <v>3498</v>
      </c>
      <c r="BA253" s="85" t="s">
        <v>179</v>
      </c>
      <c r="BB253" s="85"/>
      <c r="BC253" s="85" t="s">
        <v>179</v>
      </c>
      <c r="BD253" s="85" t="s">
        <v>3499</v>
      </c>
      <c r="BE253" s="85" t="s">
        <v>179</v>
      </c>
      <c r="BF253" s="85"/>
      <c r="BG253" s="85" t="s">
        <v>179</v>
      </c>
      <c r="BH253" s="85"/>
      <c r="BI253" s="85" t="s">
        <v>179</v>
      </c>
      <c r="BJ253" s="85" t="s">
        <v>3500</v>
      </c>
      <c r="BK253" s="85" t="s">
        <v>179</v>
      </c>
      <c r="BL253" s="85"/>
      <c r="BM253" s="85" t="s">
        <v>179</v>
      </c>
      <c r="BN253" s="85"/>
      <c r="BO253" s="85" t="s">
        <v>179</v>
      </c>
      <c r="BP253" s="85"/>
      <c r="BQ253" s="85" t="s">
        <v>179</v>
      </c>
      <c r="BR253" s="85"/>
      <c r="BS253" s="85" t="s">
        <v>179</v>
      </c>
      <c r="BT253" s="85"/>
      <c r="BU253" s="85" t="s">
        <v>179</v>
      </c>
      <c r="BV253" s="85"/>
      <c r="BW253" s="85" t="s">
        <v>179</v>
      </c>
      <c r="BX253" s="85"/>
      <c r="BY253" s="85" t="s">
        <v>179</v>
      </c>
      <c r="BZ253" s="85"/>
      <c r="CA253" s="85" t="s">
        <v>179</v>
      </c>
      <c r="CB253" s="85"/>
      <c r="CC253" s="85" t="s">
        <v>179</v>
      </c>
      <c r="CD253" s="85"/>
      <c r="CE253" s="85" t="s">
        <v>179</v>
      </c>
      <c r="CF253" s="85"/>
      <c r="CG253" s="85" t="s">
        <v>181</v>
      </c>
      <c r="CH253" s="85"/>
      <c r="CI253" s="85" t="s">
        <v>181</v>
      </c>
      <c r="CJ253" s="85"/>
      <c r="CK253" s="85" t="s">
        <v>179</v>
      </c>
      <c r="CL253" s="85" t="s">
        <v>3501</v>
      </c>
      <c r="CM253" s="85" t="s">
        <v>179</v>
      </c>
      <c r="CN253" s="85"/>
      <c r="CO253" s="85" t="s">
        <v>179</v>
      </c>
      <c r="CP253" s="85"/>
      <c r="CQ253" s="85" t="s">
        <v>179</v>
      </c>
      <c r="CR253" s="85"/>
      <c r="CS253" s="85" t="s">
        <v>179</v>
      </c>
      <c r="CT253" s="85"/>
      <c r="CU253" s="85" t="s">
        <v>179</v>
      </c>
      <c r="CV253" s="85"/>
      <c r="CW253" s="85" t="s">
        <v>179</v>
      </c>
      <c r="CX253" s="85"/>
      <c r="CY253" s="85" t="s">
        <v>179</v>
      </c>
      <c r="CZ253" s="85" t="s">
        <v>3502</v>
      </c>
      <c r="DA253" s="85" t="s">
        <v>179</v>
      </c>
      <c r="DB253" s="85"/>
      <c r="DC253" s="85" t="s">
        <v>179</v>
      </c>
      <c r="DD253" s="85"/>
      <c r="DE253" s="85" t="s">
        <v>179</v>
      </c>
      <c r="DF253" s="85"/>
      <c r="DG253" s="85" t="s">
        <v>179</v>
      </c>
      <c r="DH253" s="85"/>
      <c r="DI253" s="85" t="s">
        <v>179</v>
      </c>
      <c r="DJ253" s="85" t="s">
        <v>3503</v>
      </c>
      <c r="DK253" s="85" t="s">
        <v>179</v>
      </c>
      <c r="DL253" s="85"/>
      <c r="DM253" s="85" t="s">
        <v>179</v>
      </c>
      <c r="DN253" s="85"/>
      <c r="DO253" s="85" t="s">
        <v>179</v>
      </c>
      <c r="DP253" s="85"/>
      <c r="DQ253" s="85" t="s">
        <v>179</v>
      </c>
      <c r="DR253" s="85" t="s">
        <v>3504</v>
      </c>
      <c r="DS253" s="85" t="s">
        <v>179</v>
      </c>
      <c r="DT253" s="85"/>
      <c r="DU253" s="85" t="s">
        <v>179</v>
      </c>
      <c r="DV253" s="85"/>
      <c r="DW253" s="85" t="s">
        <v>179</v>
      </c>
      <c r="DX253" s="85"/>
      <c r="DY253" s="85" t="s">
        <v>179</v>
      </c>
      <c r="DZ253" s="85"/>
      <c r="EA253" s="85" t="s">
        <v>179</v>
      </c>
      <c r="EB253" s="85"/>
      <c r="EC253" s="85" t="s">
        <v>179</v>
      </c>
      <c r="ED253" s="85" t="s">
        <v>3505</v>
      </c>
      <c r="EE253" s="85" t="s">
        <v>179</v>
      </c>
      <c r="EF253" s="85"/>
      <c r="EG253" s="85" t="s">
        <v>179</v>
      </c>
      <c r="EH253" s="85"/>
      <c r="EI253" s="85" t="s">
        <v>179</v>
      </c>
      <c r="EJ253" s="85"/>
      <c r="EK253" s="85" t="s">
        <v>179</v>
      </c>
      <c r="EL253" s="85" t="s">
        <v>3506</v>
      </c>
      <c r="EM253" s="85" t="s">
        <v>179</v>
      </c>
      <c r="EN253" s="85" t="s">
        <v>3507</v>
      </c>
      <c r="EO253" s="85" t="s">
        <v>179</v>
      </c>
      <c r="EP253" s="85"/>
      <c r="EQ253" s="85" t="s">
        <v>179</v>
      </c>
      <c r="ER253" s="85" t="s">
        <v>3508</v>
      </c>
      <c r="ES253" s="85" t="s">
        <v>179</v>
      </c>
      <c r="ET253" s="85" t="s">
        <v>3509</v>
      </c>
      <c r="EU253" s="85" t="s">
        <v>179</v>
      </c>
      <c r="EV253" s="85"/>
      <c r="EW253" s="85" t="s">
        <v>179</v>
      </c>
      <c r="EX253" s="85" t="s">
        <v>3510</v>
      </c>
      <c r="EY253" s="85" t="s">
        <v>179</v>
      </c>
      <c r="EZ253" s="85" t="s">
        <v>3511</v>
      </c>
      <c r="FA253" s="85" t="s">
        <v>181</v>
      </c>
      <c r="FB253" s="85"/>
      <c r="FC253" s="85" t="s">
        <v>179</v>
      </c>
      <c r="FD253" s="85" t="s">
        <v>182</v>
      </c>
      <c r="FE253" t="b">
        <v>0</v>
      </c>
    </row>
    <row r="254" spans="1:161" x14ac:dyDescent="0.25">
      <c r="A254">
        <v>2134</v>
      </c>
      <c r="B254" t="s">
        <v>6203</v>
      </c>
      <c r="C254" s="90" t="s">
        <v>3512</v>
      </c>
      <c r="D254" s="91" t="s">
        <v>206</v>
      </c>
      <c r="E254">
        <v>0</v>
      </c>
      <c r="F254">
        <v>95</v>
      </c>
      <c r="G254" s="85" t="s">
        <v>177</v>
      </c>
      <c r="H254">
        <v>1</v>
      </c>
      <c r="I254" s="85" t="s">
        <v>213</v>
      </c>
      <c r="J254" s="85" t="s">
        <v>3513</v>
      </c>
      <c r="K254" s="85" t="s">
        <v>3514</v>
      </c>
      <c r="L254" s="85" t="s">
        <v>3512</v>
      </c>
      <c r="M254" s="85" t="s">
        <v>3515</v>
      </c>
      <c r="N254" s="85" t="s">
        <v>3516</v>
      </c>
      <c r="O254" s="85" t="s">
        <v>3517</v>
      </c>
      <c r="P254" s="85" t="s">
        <v>213</v>
      </c>
      <c r="Q254" s="85" t="s">
        <v>206</v>
      </c>
      <c r="R254" s="85"/>
      <c r="S254" s="85"/>
      <c r="T254" s="85" t="s">
        <v>218</v>
      </c>
      <c r="U254" s="97">
        <v>4</v>
      </c>
      <c r="V254" s="85" t="s">
        <v>179</v>
      </c>
      <c r="W254" s="85" t="s">
        <v>258</v>
      </c>
      <c r="X254" s="85" t="s">
        <v>3518</v>
      </c>
      <c r="Y254">
        <v>4</v>
      </c>
      <c r="Z254" s="85" t="s">
        <v>181</v>
      </c>
      <c r="AA254" s="85" t="s">
        <v>191</v>
      </c>
      <c r="AB254" s="85" t="s">
        <v>180</v>
      </c>
      <c r="AC254" s="85" t="s">
        <v>179</v>
      </c>
      <c r="AD254" s="85" t="s">
        <v>179</v>
      </c>
      <c r="AE254" s="85" t="s">
        <v>181</v>
      </c>
      <c r="AF254" s="85"/>
      <c r="AG254" s="85" t="s">
        <v>181</v>
      </c>
      <c r="AH254" s="85"/>
      <c r="AI254" s="85" t="s">
        <v>181</v>
      </c>
      <c r="AJ254" s="85"/>
      <c r="AK254" s="85" t="s">
        <v>181</v>
      </c>
      <c r="AL254" s="85"/>
      <c r="AM254" s="85" t="s">
        <v>181</v>
      </c>
      <c r="AN254" s="85"/>
      <c r="AO254" s="85" t="s">
        <v>181</v>
      </c>
      <c r="AP254" s="85" t="s">
        <v>3519</v>
      </c>
      <c r="AQ254" s="85" t="s">
        <v>179</v>
      </c>
      <c r="AR254" s="85"/>
      <c r="AS254" s="85" t="s">
        <v>179</v>
      </c>
      <c r="AT254" s="85"/>
      <c r="AU254" s="85" t="s">
        <v>179</v>
      </c>
      <c r="AV254" s="85"/>
      <c r="AW254" s="85" t="s">
        <v>179</v>
      </c>
      <c r="AX254" s="85"/>
      <c r="AY254" s="85" t="s">
        <v>179</v>
      </c>
      <c r="AZ254" s="85"/>
      <c r="BA254" s="85" t="s">
        <v>179</v>
      </c>
      <c r="BB254" s="85"/>
      <c r="BC254" s="85" t="s">
        <v>179</v>
      </c>
      <c r="BD254" s="85" t="s">
        <v>3520</v>
      </c>
      <c r="BE254" s="85" t="s">
        <v>179</v>
      </c>
      <c r="BF254" s="85"/>
      <c r="BG254" s="85" t="s">
        <v>179</v>
      </c>
      <c r="BH254" s="85"/>
      <c r="BI254" s="85" t="s">
        <v>179</v>
      </c>
      <c r="BJ254" s="85" t="s">
        <v>3520</v>
      </c>
      <c r="BK254" s="85" t="s">
        <v>179</v>
      </c>
      <c r="BL254" s="85"/>
      <c r="BM254" s="85" t="s">
        <v>179</v>
      </c>
      <c r="BN254" s="85"/>
      <c r="BO254" s="85" t="s">
        <v>179</v>
      </c>
      <c r="BP254" s="85"/>
      <c r="BQ254" s="85" t="s">
        <v>179</v>
      </c>
      <c r="BR254" s="85"/>
      <c r="BS254" s="85" t="s">
        <v>181</v>
      </c>
      <c r="BT254" s="85" t="s">
        <v>3521</v>
      </c>
      <c r="BU254" s="85" t="s">
        <v>179</v>
      </c>
      <c r="BV254" s="85"/>
      <c r="BW254" s="85" t="s">
        <v>179</v>
      </c>
      <c r="BX254" s="85"/>
      <c r="BY254" s="85" t="s">
        <v>179</v>
      </c>
      <c r="BZ254" s="85"/>
      <c r="CA254" s="85" t="s">
        <v>179</v>
      </c>
      <c r="CB254" s="85"/>
      <c r="CC254" s="85" t="s">
        <v>179</v>
      </c>
      <c r="CD254" s="85"/>
      <c r="CE254" s="85" t="s">
        <v>181</v>
      </c>
      <c r="CF254" s="85"/>
      <c r="CG254" s="85" t="s">
        <v>181</v>
      </c>
      <c r="CH254" s="85"/>
      <c r="CI254" s="85" t="s">
        <v>181</v>
      </c>
      <c r="CJ254" s="85"/>
      <c r="CK254" s="85" t="s">
        <v>179</v>
      </c>
      <c r="CL254" s="85" t="s">
        <v>3522</v>
      </c>
      <c r="CM254" s="85" t="s">
        <v>179</v>
      </c>
      <c r="CN254" s="85"/>
      <c r="CO254" s="85" t="s">
        <v>179</v>
      </c>
      <c r="CP254" s="85"/>
      <c r="CQ254" s="85" t="s">
        <v>179</v>
      </c>
      <c r="CR254" s="85"/>
      <c r="CS254" s="85" t="s">
        <v>179</v>
      </c>
      <c r="CT254" s="85"/>
      <c r="CU254" s="85" t="s">
        <v>179</v>
      </c>
      <c r="CV254" s="85"/>
      <c r="CW254" s="85" t="s">
        <v>179</v>
      </c>
      <c r="CX254" s="85"/>
      <c r="CY254" s="85" t="s">
        <v>179</v>
      </c>
      <c r="CZ254" s="85" t="s">
        <v>3523</v>
      </c>
      <c r="DA254" s="85" t="s">
        <v>179</v>
      </c>
      <c r="DB254" s="85"/>
      <c r="DC254" s="85" t="s">
        <v>179</v>
      </c>
      <c r="DD254" s="85"/>
      <c r="DE254" s="85" t="s">
        <v>179</v>
      </c>
      <c r="DF254" s="85"/>
      <c r="DG254" s="85" t="s">
        <v>209</v>
      </c>
      <c r="DH254" s="85"/>
      <c r="DI254" s="85" t="s">
        <v>179</v>
      </c>
      <c r="DJ254" s="85" t="s">
        <v>3524</v>
      </c>
      <c r="DK254" s="85" t="s">
        <v>179</v>
      </c>
      <c r="DL254" s="85"/>
      <c r="DM254" s="85" t="s">
        <v>179</v>
      </c>
      <c r="DN254" s="85"/>
      <c r="DO254" s="85" t="s">
        <v>179</v>
      </c>
      <c r="DP254" s="85"/>
      <c r="DQ254" s="85" t="s">
        <v>179</v>
      </c>
      <c r="DR254" s="85" t="s">
        <v>3525</v>
      </c>
      <c r="DS254" s="85" t="s">
        <v>179</v>
      </c>
      <c r="DT254" s="85"/>
      <c r="DU254" s="85" t="s">
        <v>179</v>
      </c>
      <c r="DV254" s="85"/>
      <c r="DW254" s="85" t="s">
        <v>179</v>
      </c>
      <c r="DX254" s="85"/>
      <c r="DY254" s="85" t="s">
        <v>181</v>
      </c>
      <c r="DZ254" s="85" t="s">
        <v>3526</v>
      </c>
      <c r="EA254" s="85" t="s">
        <v>179</v>
      </c>
      <c r="EB254" s="85"/>
      <c r="EC254" s="85" t="s">
        <v>203</v>
      </c>
      <c r="ED254" s="85" t="s">
        <v>3527</v>
      </c>
      <c r="EE254" s="85" t="s">
        <v>179</v>
      </c>
      <c r="EF254" s="85"/>
      <c r="EG254" s="85" t="s">
        <v>179</v>
      </c>
      <c r="EH254" s="85"/>
      <c r="EI254" s="85" t="s">
        <v>179</v>
      </c>
      <c r="EJ254" s="85"/>
      <c r="EK254" s="85" t="s">
        <v>179</v>
      </c>
      <c r="EL254" s="85"/>
      <c r="EM254" s="85" t="s">
        <v>179</v>
      </c>
      <c r="EN254" s="85" t="s">
        <v>3528</v>
      </c>
      <c r="EO254" s="85" t="s">
        <v>179</v>
      </c>
      <c r="EP254" s="85"/>
      <c r="EQ254" s="85" t="s">
        <v>179</v>
      </c>
      <c r="ER254" s="85"/>
      <c r="ES254" s="85" t="s">
        <v>179</v>
      </c>
      <c r="ET254" s="85" t="s">
        <v>3529</v>
      </c>
      <c r="EU254" s="85" t="s">
        <v>179</v>
      </c>
      <c r="EV254" s="85"/>
      <c r="EW254" s="85" t="s">
        <v>179</v>
      </c>
      <c r="EX254" s="85"/>
      <c r="EY254" s="85" t="s">
        <v>179</v>
      </c>
      <c r="EZ254" s="85" t="s">
        <v>3530</v>
      </c>
      <c r="FA254" s="85" t="s">
        <v>179</v>
      </c>
      <c r="FB254" s="85" t="s">
        <v>3531</v>
      </c>
      <c r="FC254" s="85" t="s">
        <v>181</v>
      </c>
      <c r="FD254" s="85" t="s">
        <v>182</v>
      </c>
      <c r="FE254" t="b">
        <v>0</v>
      </c>
    </row>
    <row r="255" spans="1:161" x14ac:dyDescent="0.25">
      <c r="A255">
        <v>11304</v>
      </c>
      <c r="B255" t="s">
        <v>6204</v>
      </c>
      <c r="C255" s="90" t="s">
        <v>3532</v>
      </c>
      <c r="D255" s="91" t="s">
        <v>262</v>
      </c>
      <c r="E255">
        <v>0</v>
      </c>
      <c r="F255">
        <v>95</v>
      </c>
      <c r="G255" s="85" t="s">
        <v>187</v>
      </c>
      <c r="H255">
        <v>1</v>
      </c>
      <c r="I255" s="85" t="s">
        <v>213</v>
      </c>
      <c r="J255" s="85" t="s">
        <v>3533</v>
      </c>
      <c r="K255" s="85" t="s">
        <v>3534</v>
      </c>
      <c r="L255" s="85" t="s">
        <v>3532</v>
      </c>
      <c r="M255" s="85" t="s">
        <v>3535</v>
      </c>
      <c r="N255" s="85" t="s">
        <v>3533</v>
      </c>
      <c r="O255" s="85" t="s">
        <v>3536</v>
      </c>
      <c r="P255" s="85" t="s">
        <v>213</v>
      </c>
      <c r="Q255" s="85" t="s">
        <v>262</v>
      </c>
      <c r="R255" s="85"/>
      <c r="S255" s="85"/>
      <c r="T255" s="85" t="s">
        <v>218</v>
      </c>
      <c r="U255" s="97">
        <v>3</v>
      </c>
      <c r="V255" s="85" t="s">
        <v>179</v>
      </c>
      <c r="W255" s="85" t="s">
        <v>191</v>
      </c>
      <c r="X255" s="85" t="s">
        <v>3537</v>
      </c>
      <c r="Y255">
        <v>3</v>
      </c>
      <c r="Z255" s="85" t="s">
        <v>179</v>
      </c>
      <c r="AA255" s="85" t="s">
        <v>186</v>
      </c>
      <c r="AB255" s="85" t="s">
        <v>181</v>
      </c>
      <c r="AC255" s="85" t="s">
        <v>179</v>
      </c>
      <c r="AD255" s="85" t="s">
        <v>181</v>
      </c>
      <c r="AE255" s="85" t="s">
        <v>181</v>
      </c>
      <c r="AF255" s="85"/>
      <c r="AG255" s="85" t="s">
        <v>181</v>
      </c>
      <c r="AH255" s="85"/>
      <c r="AI255" s="85" t="s">
        <v>181</v>
      </c>
      <c r="AJ255" s="85"/>
      <c r="AK255" s="85" t="s">
        <v>181</v>
      </c>
      <c r="AL255" s="85"/>
      <c r="AM255" s="85" t="s">
        <v>181</v>
      </c>
      <c r="AN255" s="85"/>
      <c r="AO255" s="85" t="s">
        <v>181</v>
      </c>
      <c r="AP255" s="85"/>
      <c r="AQ255" s="85" t="s">
        <v>179</v>
      </c>
      <c r="AR255" s="85"/>
      <c r="AS255" s="85" t="s">
        <v>179</v>
      </c>
      <c r="AT255" s="85"/>
      <c r="AU255" s="85" t="s">
        <v>179</v>
      </c>
      <c r="AV255" s="85"/>
      <c r="AW255" s="85" t="s">
        <v>179</v>
      </c>
      <c r="AX255" s="85"/>
      <c r="AY255" s="85" t="s">
        <v>179</v>
      </c>
      <c r="AZ255" s="85"/>
      <c r="BA255" s="85" t="s">
        <v>179</v>
      </c>
      <c r="BB255" s="85"/>
      <c r="BC255" s="85" t="s">
        <v>179</v>
      </c>
      <c r="BD255" s="85" t="s">
        <v>3538</v>
      </c>
      <c r="BE255" s="85" t="s">
        <v>179</v>
      </c>
      <c r="BF255" s="85"/>
      <c r="BG255" s="85" t="s">
        <v>179</v>
      </c>
      <c r="BH255" s="85"/>
      <c r="BI255" s="85" t="s">
        <v>179</v>
      </c>
      <c r="BJ255" s="85" t="s">
        <v>3539</v>
      </c>
      <c r="BK255" s="85" t="s">
        <v>179</v>
      </c>
      <c r="BL255" s="85"/>
      <c r="BM255" s="85" t="s">
        <v>179</v>
      </c>
      <c r="BN255" s="85"/>
      <c r="BO255" s="85" t="s">
        <v>179</v>
      </c>
      <c r="BP255" s="85"/>
      <c r="BQ255" s="85" t="s">
        <v>179</v>
      </c>
      <c r="BR255" s="85"/>
      <c r="BS255" s="85" t="s">
        <v>179</v>
      </c>
      <c r="BT255" s="85" t="s">
        <v>3540</v>
      </c>
      <c r="BU255" s="85" t="s">
        <v>179</v>
      </c>
      <c r="BV255" s="85"/>
      <c r="BW255" s="85" t="s">
        <v>179</v>
      </c>
      <c r="BX255" s="85"/>
      <c r="BY255" s="85" t="s">
        <v>179</v>
      </c>
      <c r="BZ255" s="85"/>
      <c r="CA255" s="85" t="s">
        <v>179</v>
      </c>
      <c r="CB255" s="85" t="s">
        <v>3541</v>
      </c>
      <c r="CC255" s="85" t="s">
        <v>179</v>
      </c>
      <c r="CD255" s="85" t="s">
        <v>3542</v>
      </c>
      <c r="CE255" s="85" t="s">
        <v>181</v>
      </c>
      <c r="CF255" s="85"/>
      <c r="CG255" s="85" t="s">
        <v>181</v>
      </c>
      <c r="CH255" s="85"/>
      <c r="CI255" s="85" t="s">
        <v>181</v>
      </c>
      <c r="CJ255" s="85"/>
      <c r="CK255" s="85" t="s">
        <v>179</v>
      </c>
      <c r="CL255" s="85" t="s">
        <v>3543</v>
      </c>
      <c r="CM255" s="85" t="s">
        <v>179</v>
      </c>
      <c r="CN255" s="85"/>
      <c r="CO255" s="85" t="s">
        <v>179</v>
      </c>
      <c r="CP255" s="85"/>
      <c r="CQ255" s="85" t="s">
        <v>179</v>
      </c>
      <c r="CR255" s="85"/>
      <c r="CS255" s="85" t="s">
        <v>179</v>
      </c>
      <c r="CT255" s="85"/>
      <c r="CU255" s="85" t="s">
        <v>179</v>
      </c>
      <c r="CV255" s="85" t="s">
        <v>3544</v>
      </c>
      <c r="CW255" s="85" t="s">
        <v>179</v>
      </c>
      <c r="CX255" s="85"/>
      <c r="CY255" s="85" t="s">
        <v>179</v>
      </c>
      <c r="CZ255" s="85" t="s">
        <v>3545</v>
      </c>
      <c r="DA255" s="85" t="s">
        <v>179</v>
      </c>
      <c r="DB255" s="85" t="s">
        <v>3546</v>
      </c>
      <c r="DC255" s="85" t="s">
        <v>179</v>
      </c>
      <c r="DD255" s="85" t="s">
        <v>3547</v>
      </c>
      <c r="DE255" s="85" t="s">
        <v>179</v>
      </c>
      <c r="DF255" s="85"/>
      <c r="DG255" s="85" t="s">
        <v>209</v>
      </c>
      <c r="DH255" s="85"/>
      <c r="DI255" s="85" t="s">
        <v>179</v>
      </c>
      <c r="DJ255" s="85" t="s">
        <v>3548</v>
      </c>
      <c r="DK255" s="85" t="s">
        <v>179</v>
      </c>
      <c r="DL255" s="85"/>
      <c r="DM255" s="85" t="s">
        <v>179</v>
      </c>
      <c r="DN255" s="85"/>
      <c r="DO255" s="85" t="s">
        <v>179</v>
      </c>
      <c r="DP255" s="85"/>
      <c r="DQ255" s="85" t="s">
        <v>179</v>
      </c>
      <c r="DR255" s="85" t="s">
        <v>3549</v>
      </c>
      <c r="DS255" s="85" t="s">
        <v>179</v>
      </c>
      <c r="DT255" s="85"/>
      <c r="DU255" s="85" t="s">
        <v>179</v>
      </c>
      <c r="DV255" s="85"/>
      <c r="DW255" s="85" t="s">
        <v>179</v>
      </c>
      <c r="DX255" s="85" t="s">
        <v>3550</v>
      </c>
      <c r="DY255" s="85" t="s">
        <v>199</v>
      </c>
      <c r="DZ255" s="85"/>
      <c r="EA255" s="85" t="s">
        <v>179</v>
      </c>
      <c r="EB255" s="85"/>
      <c r="EC255" s="85" t="s">
        <v>179</v>
      </c>
      <c r="ED255" s="85" t="s">
        <v>3551</v>
      </c>
      <c r="EE255" s="85" t="s">
        <v>179</v>
      </c>
      <c r="EF255" s="85"/>
      <c r="EG255" s="85" t="s">
        <v>179</v>
      </c>
      <c r="EH255" s="85"/>
      <c r="EI255" s="85" t="s">
        <v>179</v>
      </c>
      <c r="EJ255" s="85"/>
      <c r="EK255" s="85" t="s">
        <v>179</v>
      </c>
      <c r="EL255" s="85"/>
      <c r="EM255" s="85" t="s">
        <v>179</v>
      </c>
      <c r="EN255" s="85" t="s">
        <v>3552</v>
      </c>
      <c r="EO255" s="85" t="s">
        <v>179</v>
      </c>
      <c r="EP255" s="85" t="s">
        <v>3553</v>
      </c>
      <c r="EQ255" s="85" t="s">
        <v>179</v>
      </c>
      <c r="ER255" s="85" t="s">
        <v>3554</v>
      </c>
      <c r="ES255" s="85" t="s">
        <v>179</v>
      </c>
      <c r="ET255" s="85" t="s">
        <v>3555</v>
      </c>
      <c r="EU255" s="85" t="s">
        <v>179</v>
      </c>
      <c r="EV255" s="85"/>
      <c r="EW255" s="85" t="s">
        <v>179</v>
      </c>
      <c r="EX255" s="85"/>
      <c r="EY255" s="85" t="s">
        <v>179</v>
      </c>
      <c r="EZ255" s="85" t="s">
        <v>3556</v>
      </c>
      <c r="FA255" s="85" t="s">
        <v>181</v>
      </c>
      <c r="FB255" s="85"/>
      <c r="FC255" s="85" t="s">
        <v>181</v>
      </c>
      <c r="FD255" s="85" t="s">
        <v>182</v>
      </c>
      <c r="FE255" t="b">
        <v>0</v>
      </c>
    </row>
    <row r="256" spans="1:161" x14ac:dyDescent="0.25">
      <c r="A256">
        <v>2136</v>
      </c>
      <c r="B256" t="s">
        <v>6205</v>
      </c>
      <c r="C256" s="90" t="s">
        <v>3557</v>
      </c>
      <c r="D256" s="91" t="s">
        <v>264</v>
      </c>
      <c r="E256">
        <v>0</v>
      </c>
      <c r="F256">
        <v>90</v>
      </c>
      <c r="G256" s="85" t="s">
        <v>187</v>
      </c>
      <c r="H256">
        <v>1</v>
      </c>
      <c r="I256" s="85" t="s">
        <v>213</v>
      </c>
      <c r="J256" s="85" t="s">
        <v>3558</v>
      </c>
      <c r="K256" s="85" t="s">
        <v>3559</v>
      </c>
      <c r="L256" s="85" t="s">
        <v>3557</v>
      </c>
      <c r="M256" s="85" t="s">
        <v>3560</v>
      </c>
      <c r="N256" s="85" t="s">
        <v>3558</v>
      </c>
      <c r="O256" s="85" t="s">
        <v>3561</v>
      </c>
      <c r="P256" s="85" t="s">
        <v>213</v>
      </c>
      <c r="Q256" s="85" t="s">
        <v>264</v>
      </c>
      <c r="R256" s="85"/>
      <c r="S256" s="85"/>
      <c r="T256" s="85" t="s">
        <v>218</v>
      </c>
      <c r="U256" s="97">
        <v>62</v>
      </c>
      <c r="V256" s="85" t="s">
        <v>179</v>
      </c>
      <c r="W256" s="85" t="s">
        <v>191</v>
      </c>
      <c r="X256" s="85" t="s">
        <v>3562</v>
      </c>
      <c r="Y256">
        <v>48</v>
      </c>
      <c r="Z256" s="85" t="s">
        <v>179</v>
      </c>
      <c r="AA256" s="85" t="s">
        <v>191</v>
      </c>
      <c r="AB256" s="85" t="s">
        <v>179</v>
      </c>
      <c r="AC256" s="85" t="s">
        <v>179</v>
      </c>
      <c r="AD256" s="85" t="s">
        <v>179</v>
      </c>
      <c r="AE256" s="85" t="s">
        <v>181</v>
      </c>
      <c r="AF256" s="85"/>
      <c r="AG256" s="85" t="s">
        <v>181</v>
      </c>
      <c r="AH256" s="85"/>
      <c r="AI256" s="85" t="s">
        <v>181</v>
      </c>
      <c r="AJ256" s="85"/>
      <c r="AK256" s="85" t="s">
        <v>181</v>
      </c>
      <c r="AL256" s="85"/>
      <c r="AM256" s="85" t="s">
        <v>181</v>
      </c>
      <c r="AN256" s="85"/>
      <c r="AO256" s="85" t="s">
        <v>181</v>
      </c>
      <c r="AP256" s="85"/>
      <c r="AQ256" s="85" t="s">
        <v>179</v>
      </c>
      <c r="AR256" s="85" t="s">
        <v>3563</v>
      </c>
      <c r="AS256" s="85" t="s">
        <v>179</v>
      </c>
      <c r="AT256" s="85" t="s">
        <v>3564</v>
      </c>
      <c r="AU256" s="85" t="s">
        <v>179</v>
      </c>
      <c r="AV256" s="85" t="s">
        <v>3565</v>
      </c>
      <c r="AW256" s="85" t="s">
        <v>179</v>
      </c>
      <c r="AX256" s="85"/>
      <c r="AY256" s="85" t="s">
        <v>179</v>
      </c>
      <c r="AZ256" s="85"/>
      <c r="BA256" s="85" t="s">
        <v>179</v>
      </c>
      <c r="BB256" s="85"/>
      <c r="BC256" s="85" t="s">
        <v>179</v>
      </c>
      <c r="BD256" s="85" t="s">
        <v>3566</v>
      </c>
      <c r="BE256" s="85" t="s">
        <v>179</v>
      </c>
      <c r="BF256" s="85"/>
      <c r="BG256" s="85" t="s">
        <v>179</v>
      </c>
      <c r="BH256" s="85"/>
      <c r="BI256" s="85" t="s">
        <v>179</v>
      </c>
      <c r="BJ256" s="85" t="s">
        <v>3567</v>
      </c>
      <c r="BK256" s="85" t="s">
        <v>179</v>
      </c>
      <c r="BL256" s="85"/>
      <c r="BM256" s="85" t="s">
        <v>179</v>
      </c>
      <c r="BN256" s="85"/>
      <c r="BO256" s="85" t="s">
        <v>179</v>
      </c>
      <c r="BP256" s="85"/>
      <c r="BQ256" s="85" t="s">
        <v>179</v>
      </c>
      <c r="BR256" s="85"/>
      <c r="BS256" s="85" t="s">
        <v>179</v>
      </c>
      <c r="BT256" s="85"/>
      <c r="BU256" s="85" t="s">
        <v>179</v>
      </c>
      <c r="BV256" s="85"/>
      <c r="BW256" s="85" t="s">
        <v>179</v>
      </c>
      <c r="BX256" s="85"/>
      <c r="BY256" s="85" t="s">
        <v>179</v>
      </c>
      <c r="BZ256" s="85"/>
      <c r="CA256" s="85" t="s">
        <v>179</v>
      </c>
      <c r="CB256" s="85"/>
      <c r="CC256" s="85" t="s">
        <v>179</v>
      </c>
      <c r="CD256" s="85"/>
      <c r="CE256" s="85" t="s">
        <v>181</v>
      </c>
      <c r="CF256" s="85"/>
      <c r="CG256" s="85" t="s">
        <v>179</v>
      </c>
      <c r="CH256" s="85" t="s">
        <v>3568</v>
      </c>
      <c r="CI256" s="85" t="s">
        <v>181</v>
      </c>
      <c r="CJ256" s="85"/>
      <c r="CK256" s="85" t="s">
        <v>179</v>
      </c>
      <c r="CL256" s="85" t="s">
        <v>3569</v>
      </c>
      <c r="CM256" s="85" t="s">
        <v>179</v>
      </c>
      <c r="CN256" s="85"/>
      <c r="CO256" s="85" t="s">
        <v>179</v>
      </c>
      <c r="CP256" s="85"/>
      <c r="CQ256" s="85" t="s">
        <v>179</v>
      </c>
      <c r="CR256" s="85"/>
      <c r="CS256" s="85" t="s">
        <v>179</v>
      </c>
      <c r="CT256" s="85"/>
      <c r="CU256" s="85" t="s">
        <v>179</v>
      </c>
      <c r="CV256" s="85"/>
      <c r="CW256" s="85" t="s">
        <v>179</v>
      </c>
      <c r="CX256" s="85"/>
      <c r="CY256" s="85" t="s">
        <v>179</v>
      </c>
      <c r="CZ256" s="85" t="s">
        <v>3570</v>
      </c>
      <c r="DA256" s="85" t="s">
        <v>179</v>
      </c>
      <c r="DB256" s="85"/>
      <c r="DC256" s="85" t="s">
        <v>179</v>
      </c>
      <c r="DD256" s="85"/>
      <c r="DE256" s="85" t="s">
        <v>179</v>
      </c>
      <c r="DF256" s="85"/>
      <c r="DG256" s="85" t="s">
        <v>179</v>
      </c>
      <c r="DH256" s="85"/>
      <c r="DI256" s="85" t="s">
        <v>179</v>
      </c>
      <c r="DJ256" s="85" t="s">
        <v>3571</v>
      </c>
      <c r="DK256" s="85"/>
      <c r="DL256" s="85"/>
      <c r="DM256" s="85"/>
      <c r="DN256" s="85"/>
      <c r="DO256" s="85"/>
      <c r="DP256" s="85"/>
      <c r="DQ256" s="85"/>
      <c r="DR256" s="85"/>
      <c r="DS256" s="85"/>
      <c r="DT256" s="85"/>
      <c r="DU256" s="85"/>
      <c r="DV256" s="85"/>
      <c r="DW256" s="85"/>
      <c r="DX256" s="85"/>
      <c r="DY256" s="85"/>
      <c r="DZ256" s="85"/>
      <c r="EA256" s="85"/>
      <c r="EB256" s="85"/>
      <c r="EC256" s="85"/>
      <c r="ED256" s="85"/>
      <c r="EE256" s="85"/>
      <c r="EF256" s="85"/>
      <c r="EG256" s="85"/>
      <c r="EH256" s="85"/>
      <c r="EI256" s="85"/>
      <c r="EJ256" s="85"/>
      <c r="EK256" s="85"/>
      <c r="EL256" s="85"/>
      <c r="EM256" s="85"/>
      <c r="EN256" s="85"/>
      <c r="EO256" s="85"/>
      <c r="EP256" s="85"/>
      <c r="EQ256" s="85"/>
      <c r="ER256" s="85"/>
      <c r="ES256" s="85"/>
      <c r="ET256" s="85"/>
      <c r="EU256" s="85"/>
      <c r="EV256" s="85"/>
      <c r="EW256" s="85"/>
      <c r="EX256" s="85"/>
      <c r="EY256" s="85"/>
      <c r="EZ256" s="85"/>
      <c r="FA256" s="85" t="s">
        <v>181</v>
      </c>
      <c r="FB256" s="85"/>
      <c r="FC256" s="85" t="s">
        <v>181</v>
      </c>
      <c r="FD256" s="85" t="s">
        <v>182</v>
      </c>
      <c r="FE256" t="b">
        <v>0</v>
      </c>
    </row>
    <row r="257" spans="1:161" x14ac:dyDescent="0.25">
      <c r="A257">
        <v>2137</v>
      </c>
      <c r="B257" t="s">
        <v>6145</v>
      </c>
      <c r="C257" s="90" t="s">
        <v>3572</v>
      </c>
      <c r="D257" s="91" t="s">
        <v>200</v>
      </c>
      <c r="E257">
        <v>0</v>
      </c>
      <c r="F257">
        <v>94</v>
      </c>
      <c r="G257" s="85" t="s">
        <v>187</v>
      </c>
      <c r="H257">
        <v>1</v>
      </c>
      <c r="I257" s="85" t="s">
        <v>213</v>
      </c>
      <c r="J257" s="85" t="s">
        <v>1730</v>
      </c>
      <c r="K257" s="85" t="s">
        <v>3573</v>
      </c>
      <c r="L257" s="85" t="s">
        <v>3572</v>
      </c>
      <c r="M257" s="85" t="s">
        <v>3574</v>
      </c>
      <c r="N257" s="85" t="s">
        <v>1730</v>
      </c>
      <c r="O257" s="85" t="s">
        <v>1733</v>
      </c>
      <c r="P257" s="85" t="s">
        <v>213</v>
      </c>
      <c r="Q257" s="85" t="s">
        <v>200</v>
      </c>
      <c r="R257" s="85"/>
      <c r="S257" s="85"/>
      <c r="T257" s="85" t="s">
        <v>218</v>
      </c>
      <c r="U257" s="97">
        <v>3</v>
      </c>
      <c r="V257" s="85" t="s">
        <v>179</v>
      </c>
      <c r="W257" s="85" t="s">
        <v>191</v>
      </c>
      <c r="X257" s="85" t="s">
        <v>1836</v>
      </c>
      <c r="Y257">
        <v>3</v>
      </c>
      <c r="Z257" s="85" t="s">
        <v>181</v>
      </c>
      <c r="AA257" s="85"/>
      <c r="AB257" s="85" t="s">
        <v>179</v>
      </c>
      <c r="AC257" s="85" t="s">
        <v>179</v>
      </c>
      <c r="AD257" s="85" t="s">
        <v>179</v>
      </c>
      <c r="AE257" s="85" t="s">
        <v>181</v>
      </c>
      <c r="AF257" s="85"/>
      <c r="AG257" s="85" t="s">
        <v>181</v>
      </c>
      <c r="AH257" s="85"/>
      <c r="AI257" s="85" t="s">
        <v>181</v>
      </c>
      <c r="AJ257" s="85"/>
      <c r="AK257" s="85" t="s">
        <v>181</v>
      </c>
      <c r="AL257" s="85"/>
      <c r="AM257" s="85" t="s">
        <v>181</v>
      </c>
      <c r="AN257" s="85"/>
      <c r="AO257" s="85" t="s">
        <v>181</v>
      </c>
      <c r="AP257" s="85"/>
      <c r="AQ257" s="85" t="s">
        <v>179</v>
      </c>
      <c r="AR257" s="85"/>
      <c r="AS257" s="85" t="s">
        <v>179</v>
      </c>
      <c r="AT257" s="85"/>
      <c r="AU257" s="85" t="s">
        <v>179</v>
      </c>
      <c r="AV257" s="85"/>
      <c r="AW257" s="85" t="s">
        <v>179</v>
      </c>
      <c r="AX257" s="85"/>
      <c r="AY257" s="85" t="s">
        <v>179</v>
      </c>
      <c r="AZ257" s="85"/>
      <c r="BA257" s="85" t="s">
        <v>179</v>
      </c>
      <c r="BB257" s="85"/>
      <c r="BC257" s="85" t="s">
        <v>179</v>
      </c>
      <c r="BD257" s="85" t="s">
        <v>1737</v>
      </c>
      <c r="BE257" s="85" t="s">
        <v>179</v>
      </c>
      <c r="BF257" s="85"/>
      <c r="BG257" s="85" t="s">
        <v>179</v>
      </c>
      <c r="BH257" s="85"/>
      <c r="BI257" s="85" t="s">
        <v>179</v>
      </c>
      <c r="BJ257" s="85" t="s">
        <v>2153</v>
      </c>
      <c r="BK257" s="85" t="s">
        <v>179</v>
      </c>
      <c r="BL257" s="85"/>
      <c r="BM257" s="85" t="s">
        <v>179</v>
      </c>
      <c r="BN257" s="85"/>
      <c r="BO257" s="85" t="s">
        <v>179</v>
      </c>
      <c r="BP257" s="85"/>
      <c r="BQ257" s="85" t="s">
        <v>179</v>
      </c>
      <c r="BR257" s="85"/>
      <c r="BS257" s="85" t="s">
        <v>179</v>
      </c>
      <c r="BT257" s="85"/>
      <c r="BU257" s="85" t="s">
        <v>179</v>
      </c>
      <c r="BV257" s="85"/>
      <c r="BW257" s="85" t="s">
        <v>179</v>
      </c>
      <c r="BX257" s="85"/>
      <c r="BY257" s="85" t="s">
        <v>179</v>
      </c>
      <c r="BZ257" s="85"/>
      <c r="CA257" s="85" t="s">
        <v>179</v>
      </c>
      <c r="CB257" s="85"/>
      <c r="CC257" s="85" t="s">
        <v>179</v>
      </c>
      <c r="CD257" s="85"/>
      <c r="CE257" s="85" t="s">
        <v>181</v>
      </c>
      <c r="CF257" s="85"/>
      <c r="CG257" s="85" t="s">
        <v>181</v>
      </c>
      <c r="CH257" s="85"/>
      <c r="CI257" s="85" t="s">
        <v>181</v>
      </c>
      <c r="CJ257" s="85"/>
      <c r="CK257" s="85" t="s">
        <v>179</v>
      </c>
      <c r="CL257" s="85" t="s">
        <v>3575</v>
      </c>
      <c r="CM257" s="85" t="s">
        <v>179</v>
      </c>
      <c r="CN257" s="85"/>
      <c r="CO257" s="85" t="s">
        <v>179</v>
      </c>
      <c r="CP257" s="85"/>
      <c r="CQ257" s="85" t="s">
        <v>179</v>
      </c>
      <c r="CR257" s="85"/>
      <c r="CS257" s="85" t="s">
        <v>179</v>
      </c>
      <c r="CT257" s="85"/>
      <c r="CU257" s="85" t="s">
        <v>179</v>
      </c>
      <c r="CV257" s="85"/>
      <c r="CW257" s="85" t="s">
        <v>179</v>
      </c>
      <c r="CX257" s="85"/>
      <c r="CY257" s="85" t="s">
        <v>179</v>
      </c>
      <c r="CZ257" s="85" t="s">
        <v>1737</v>
      </c>
      <c r="DA257" s="85" t="s">
        <v>179</v>
      </c>
      <c r="DB257" s="85"/>
      <c r="DC257" s="85" t="s">
        <v>179</v>
      </c>
      <c r="DD257" s="85"/>
      <c r="DE257" s="85" t="s">
        <v>179</v>
      </c>
      <c r="DF257" s="85"/>
      <c r="DG257" s="85" t="s">
        <v>179</v>
      </c>
      <c r="DH257" s="85"/>
      <c r="DI257" s="85" t="s">
        <v>179</v>
      </c>
      <c r="DJ257" s="85" t="s">
        <v>1737</v>
      </c>
      <c r="DK257" s="85" t="s">
        <v>179</v>
      </c>
      <c r="DL257" s="85"/>
      <c r="DM257" s="85" t="s">
        <v>179</v>
      </c>
      <c r="DN257" s="85"/>
      <c r="DO257" s="85" t="s">
        <v>179</v>
      </c>
      <c r="DP257" s="85"/>
      <c r="DQ257" s="85" t="s">
        <v>179</v>
      </c>
      <c r="DR257" s="85" t="s">
        <v>1737</v>
      </c>
      <c r="DS257" s="85" t="s">
        <v>179</v>
      </c>
      <c r="DT257" s="85"/>
      <c r="DU257" s="85" t="s">
        <v>179</v>
      </c>
      <c r="DV257" s="85"/>
      <c r="DW257" s="85" t="s">
        <v>179</v>
      </c>
      <c r="DX257" s="85"/>
      <c r="DY257" s="85" t="s">
        <v>199</v>
      </c>
      <c r="DZ257" s="85"/>
      <c r="EA257" s="85" t="s">
        <v>179</v>
      </c>
      <c r="EB257" s="85"/>
      <c r="EC257" s="85" t="s">
        <v>179</v>
      </c>
      <c r="ED257" s="85" t="s">
        <v>1737</v>
      </c>
      <c r="EE257" s="85" t="s">
        <v>199</v>
      </c>
      <c r="EF257" s="85"/>
      <c r="EG257" s="85" t="s">
        <v>199</v>
      </c>
      <c r="EH257" s="85"/>
      <c r="EI257" s="85" t="s">
        <v>199</v>
      </c>
      <c r="EJ257" s="85"/>
      <c r="EK257" s="85" t="s">
        <v>179</v>
      </c>
      <c r="EL257" s="85"/>
      <c r="EM257" s="85" t="s">
        <v>179</v>
      </c>
      <c r="EN257" s="85" t="s">
        <v>1737</v>
      </c>
      <c r="EO257" s="85" t="s">
        <v>179</v>
      </c>
      <c r="EP257" s="85"/>
      <c r="EQ257" s="85" t="s">
        <v>179</v>
      </c>
      <c r="ER257" s="85"/>
      <c r="ES257" s="85" t="s">
        <v>179</v>
      </c>
      <c r="ET257" s="85" t="s">
        <v>1737</v>
      </c>
      <c r="EU257" s="85" t="s">
        <v>179</v>
      </c>
      <c r="EV257" s="85"/>
      <c r="EW257" s="85" t="s">
        <v>179</v>
      </c>
      <c r="EX257" s="85"/>
      <c r="EY257" s="85" t="s">
        <v>179</v>
      </c>
      <c r="EZ257" s="85" t="s">
        <v>1737</v>
      </c>
      <c r="FA257" s="85" t="s">
        <v>179</v>
      </c>
      <c r="FB257" s="85"/>
      <c r="FC257" s="85" t="s">
        <v>179</v>
      </c>
      <c r="FD257" s="85" t="s">
        <v>182</v>
      </c>
      <c r="FE257" t="b">
        <v>0</v>
      </c>
    </row>
    <row r="258" spans="1:161" x14ac:dyDescent="0.25">
      <c r="B258" t="s">
        <v>6087</v>
      </c>
      <c r="C258" s="90" t="s">
        <v>6332</v>
      </c>
      <c r="D258" s="91" t="s">
        <v>206</v>
      </c>
      <c r="G258" s="85" t="s">
        <v>6126</v>
      </c>
      <c r="I258" s="85" t="s">
        <v>213</v>
      </c>
      <c r="J258" s="85"/>
      <c r="K258" s="85" t="s">
        <v>6333</v>
      </c>
      <c r="L258" s="85" t="s">
        <v>6334</v>
      </c>
      <c r="M258" s="85" t="s">
        <v>6335</v>
      </c>
      <c r="N258" s="85"/>
      <c r="O258" s="85" t="s">
        <v>6336</v>
      </c>
      <c r="P258" s="85" t="s">
        <v>213</v>
      </c>
      <c r="Q258" s="85"/>
      <c r="R258" s="85"/>
      <c r="S258" s="85"/>
      <c r="T258" s="85"/>
      <c r="V258" s="85"/>
      <c r="W258" s="85"/>
      <c r="X258" s="85"/>
      <c r="Z258" s="85"/>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c r="AW258" s="85"/>
      <c r="AX258" s="85"/>
      <c r="AY258" s="85"/>
      <c r="AZ258" s="85"/>
      <c r="BA258" s="85"/>
      <c r="BB258" s="85"/>
      <c r="BC258" s="85"/>
      <c r="BD258" s="85"/>
      <c r="BE258" s="85"/>
      <c r="BF258" s="85"/>
      <c r="BG258" s="85"/>
      <c r="BH258" s="85"/>
      <c r="BI258" s="85"/>
      <c r="BJ258" s="85"/>
      <c r="BK258" s="85"/>
      <c r="BL258" s="85"/>
      <c r="BM258" s="85"/>
      <c r="BN258" s="85"/>
      <c r="BO258" s="85"/>
      <c r="BP258" s="85"/>
      <c r="BQ258" s="85"/>
      <c r="BR258" s="85"/>
      <c r="BS258" s="85"/>
      <c r="BT258" s="85"/>
      <c r="BU258" s="85"/>
      <c r="BV258" s="85"/>
      <c r="BW258" s="85"/>
      <c r="BX258" s="85"/>
      <c r="BY258" s="85"/>
      <c r="BZ258" s="85"/>
      <c r="CA258" s="85"/>
      <c r="CB258" s="85"/>
      <c r="CC258" s="85"/>
      <c r="CD258" s="85"/>
      <c r="CE258" s="85"/>
      <c r="CF258" s="85"/>
      <c r="CG258" s="85"/>
      <c r="CH258" s="85"/>
      <c r="CI258" s="85"/>
      <c r="CJ258" s="85"/>
      <c r="CK258" s="85"/>
      <c r="CL258" s="85"/>
      <c r="CM258" s="85"/>
      <c r="CN258" s="85"/>
      <c r="CO258" s="85"/>
      <c r="CP258" s="85"/>
      <c r="CQ258" s="85"/>
      <c r="CR258" s="85"/>
      <c r="CS258" s="85"/>
      <c r="CT258" s="85"/>
      <c r="CU258" s="85"/>
      <c r="CV258" s="85"/>
      <c r="CW258" s="85"/>
      <c r="CX258" s="85"/>
      <c r="CY258" s="85"/>
      <c r="CZ258" s="85"/>
      <c r="DA258" s="85"/>
      <c r="DB258" s="85"/>
      <c r="DC258" s="85"/>
      <c r="DD258" s="85"/>
      <c r="DE258" s="85"/>
      <c r="DF258" s="85"/>
      <c r="DG258" s="85"/>
      <c r="DH258" s="85"/>
      <c r="DI258" s="85"/>
      <c r="DJ258" s="85"/>
      <c r="DK258" s="85"/>
      <c r="DL258" s="85"/>
      <c r="DM258" s="85"/>
      <c r="DN258" s="85"/>
      <c r="DO258" s="85"/>
      <c r="DP258" s="85"/>
      <c r="DQ258" s="85"/>
      <c r="DR258" s="85"/>
      <c r="DS258" s="85"/>
      <c r="DT258" s="85"/>
      <c r="DU258" s="85"/>
      <c r="DV258" s="85"/>
      <c r="DW258" s="85"/>
      <c r="DX258" s="85"/>
      <c r="DY258" s="85"/>
      <c r="DZ258" s="85"/>
      <c r="EA258" s="85"/>
      <c r="EB258" s="85"/>
      <c r="EC258" s="85"/>
      <c r="ED258" s="85"/>
      <c r="EE258" s="85"/>
      <c r="EF258" s="85"/>
      <c r="EG258" s="85"/>
      <c r="EH258" s="85"/>
      <c r="EI258" s="85"/>
      <c r="EJ258" s="85"/>
      <c r="EK258" s="85"/>
      <c r="EL258" s="85"/>
      <c r="EM258" s="85"/>
      <c r="EN258" s="85"/>
      <c r="EO258" s="85"/>
      <c r="EP258" s="85"/>
      <c r="EQ258" s="85"/>
      <c r="ER258" s="85"/>
      <c r="ES258" s="85"/>
      <c r="ET258" s="85"/>
      <c r="EU258" s="85"/>
      <c r="EV258" s="85"/>
      <c r="EW258" s="85"/>
      <c r="EX258" s="85"/>
      <c r="EY258" s="85"/>
      <c r="EZ258" s="85"/>
      <c r="FA258" s="85"/>
      <c r="FB258" s="85"/>
      <c r="FC258" s="85"/>
      <c r="FD258" s="85"/>
    </row>
    <row r="259" spans="1:161" x14ac:dyDescent="0.25">
      <c r="A259">
        <v>2138</v>
      </c>
      <c r="B259" t="s">
        <v>6158</v>
      </c>
      <c r="C259" s="90" t="s">
        <v>3576</v>
      </c>
      <c r="D259" s="91" t="s">
        <v>206</v>
      </c>
      <c r="E259">
        <v>0</v>
      </c>
      <c r="F259">
        <v>96</v>
      </c>
      <c r="G259" s="85" t="s">
        <v>187</v>
      </c>
      <c r="H259">
        <v>1</v>
      </c>
      <c r="I259" s="85" t="s">
        <v>213</v>
      </c>
      <c r="J259" s="85" t="s">
        <v>3577</v>
      </c>
      <c r="K259" s="85" t="s">
        <v>3578</v>
      </c>
      <c r="L259" s="85" t="s">
        <v>3576</v>
      </c>
      <c r="M259" s="85" t="s">
        <v>3579</v>
      </c>
      <c r="N259" s="85" t="s">
        <v>3580</v>
      </c>
      <c r="O259" s="85" t="s">
        <v>2102</v>
      </c>
      <c r="P259" s="85" t="s">
        <v>213</v>
      </c>
      <c r="Q259" s="85" t="s">
        <v>206</v>
      </c>
      <c r="R259" s="85" t="s">
        <v>1455</v>
      </c>
      <c r="S259" s="85"/>
      <c r="T259" s="85" t="s">
        <v>218</v>
      </c>
      <c r="U259" s="97">
        <v>4</v>
      </c>
      <c r="V259" s="85" t="s">
        <v>179</v>
      </c>
      <c r="W259" s="85" t="s">
        <v>191</v>
      </c>
      <c r="X259" s="85" t="s">
        <v>3581</v>
      </c>
      <c r="Y259">
        <v>3</v>
      </c>
      <c r="Z259" s="85" t="s">
        <v>179</v>
      </c>
      <c r="AA259" s="85" t="s">
        <v>1</v>
      </c>
      <c r="AB259" s="85" t="s">
        <v>180</v>
      </c>
      <c r="AC259" s="85" t="s">
        <v>179</v>
      </c>
      <c r="AD259" s="85" t="s">
        <v>179</v>
      </c>
      <c r="AE259" s="85" t="s">
        <v>179</v>
      </c>
      <c r="AF259" s="85" t="s">
        <v>3582</v>
      </c>
      <c r="AG259" s="85" t="s">
        <v>181</v>
      </c>
      <c r="AH259" s="85" t="s">
        <v>311</v>
      </c>
      <c r="AI259" s="85" t="s">
        <v>181</v>
      </c>
      <c r="AJ259" s="85" t="s">
        <v>311</v>
      </c>
      <c r="AK259" s="85" t="s">
        <v>181</v>
      </c>
      <c r="AL259" s="85" t="s">
        <v>260</v>
      </c>
      <c r="AM259" s="85" t="s">
        <v>181</v>
      </c>
      <c r="AN259" s="85" t="s">
        <v>504</v>
      </c>
      <c r="AO259" s="85" t="s">
        <v>181</v>
      </c>
      <c r="AP259" s="85" t="s">
        <v>260</v>
      </c>
      <c r="AQ259" s="85" t="s">
        <v>179</v>
      </c>
      <c r="AR259" s="85" t="s">
        <v>822</v>
      </c>
      <c r="AS259" s="85" t="s">
        <v>179</v>
      </c>
      <c r="AT259" s="85" t="s">
        <v>822</v>
      </c>
      <c r="AU259" s="85" t="s">
        <v>179</v>
      </c>
      <c r="AV259" s="85" t="s">
        <v>822</v>
      </c>
      <c r="AW259" s="85" t="s">
        <v>179</v>
      </c>
      <c r="AX259" s="85" t="s">
        <v>822</v>
      </c>
      <c r="AY259" s="85" t="s">
        <v>179</v>
      </c>
      <c r="AZ259" s="85" t="s">
        <v>822</v>
      </c>
      <c r="BA259" s="85" t="s">
        <v>179</v>
      </c>
      <c r="BB259" s="85" t="s">
        <v>822</v>
      </c>
      <c r="BC259" s="85" t="s">
        <v>179</v>
      </c>
      <c r="BD259" s="85" t="s">
        <v>3583</v>
      </c>
      <c r="BE259" s="85" t="s">
        <v>179</v>
      </c>
      <c r="BF259" s="85" t="s">
        <v>822</v>
      </c>
      <c r="BG259" s="85" t="s">
        <v>179</v>
      </c>
      <c r="BH259" s="85" t="s">
        <v>822</v>
      </c>
      <c r="BI259" s="85" t="s">
        <v>179</v>
      </c>
      <c r="BJ259" s="85" t="s">
        <v>3584</v>
      </c>
      <c r="BK259" s="85" t="s">
        <v>179</v>
      </c>
      <c r="BL259" s="85" t="s">
        <v>822</v>
      </c>
      <c r="BM259" s="85" t="s">
        <v>179</v>
      </c>
      <c r="BN259" s="85" t="s">
        <v>822</v>
      </c>
      <c r="BO259" s="85" t="s">
        <v>179</v>
      </c>
      <c r="BP259" s="85" t="s">
        <v>822</v>
      </c>
      <c r="BQ259" s="85" t="s">
        <v>179</v>
      </c>
      <c r="BR259" s="85" t="s">
        <v>822</v>
      </c>
      <c r="BS259" s="85" t="s">
        <v>179</v>
      </c>
      <c r="BT259" s="85" t="s">
        <v>822</v>
      </c>
      <c r="BU259" s="85" t="s">
        <v>179</v>
      </c>
      <c r="BV259" s="85" t="s">
        <v>822</v>
      </c>
      <c r="BW259" s="85" t="s">
        <v>179</v>
      </c>
      <c r="BX259" s="85" t="s">
        <v>822</v>
      </c>
      <c r="BY259" s="85" t="s">
        <v>179</v>
      </c>
      <c r="BZ259" s="85" t="s">
        <v>822</v>
      </c>
      <c r="CA259" s="85" t="s">
        <v>179</v>
      </c>
      <c r="CB259" s="85" t="s">
        <v>822</v>
      </c>
      <c r="CC259" s="85" t="s">
        <v>179</v>
      </c>
      <c r="CD259" s="85" t="s">
        <v>822</v>
      </c>
      <c r="CE259" s="85" t="s">
        <v>179</v>
      </c>
      <c r="CF259" s="85" t="s">
        <v>822</v>
      </c>
      <c r="CG259" s="85" t="s">
        <v>199</v>
      </c>
      <c r="CH259" s="85" t="s">
        <v>822</v>
      </c>
      <c r="CI259" s="85" t="s">
        <v>181</v>
      </c>
      <c r="CJ259" s="85" t="s">
        <v>822</v>
      </c>
      <c r="CK259" s="85" t="s">
        <v>179</v>
      </c>
      <c r="CL259" s="85" t="s">
        <v>3585</v>
      </c>
      <c r="CM259" s="85" t="s">
        <v>179</v>
      </c>
      <c r="CN259" s="85" t="s">
        <v>822</v>
      </c>
      <c r="CO259" s="85" t="s">
        <v>227</v>
      </c>
      <c r="CP259" s="85" t="s">
        <v>822</v>
      </c>
      <c r="CQ259" s="85" t="s">
        <v>179</v>
      </c>
      <c r="CR259" s="85" t="s">
        <v>822</v>
      </c>
      <c r="CS259" s="85" t="s">
        <v>179</v>
      </c>
      <c r="CT259" s="85" t="s">
        <v>822</v>
      </c>
      <c r="CU259" s="85" t="s">
        <v>179</v>
      </c>
      <c r="CV259" s="85" t="s">
        <v>822</v>
      </c>
      <c r="CW259" s="85" t="s">
        <v>179</v>
      </c>
      <c r="CX259" s="85" t="s">
        <v>822</v>
      </c>
      <c r="CY259" s="85" t="s">
        <v>179</v>
      </c>
      <c r="CZ259" s="85" t="s">
        <v>3586</v>
      </c>
      <c r="DA259" s="85" t="s">
        <v>179</v>
      </c>
      <c r="DB259" s="85" t="s">
        <v>822</v>
      </c>
      <c r="DC259" s="85" t="s">
        <v>179</v>
      </c>
      <c r="DD259" s="85" t="s">
        <v>822</v>
      </c>
      <c r="DE259" s="85" t="s">
        <v>179</v>
      </c>
      <c r="DF259" s="85" t="s">
        <v>822</v>
      </c>
      <c r="DG259" s="85" t="s">
        <v>209</v>
      </c>
      <c r="DH259" s="85" t="s">
        <v>822</v>
      </c>
      <c r="DI259" s="85" t="s">
        <v>179</v>
      </c>
      <c r="DJ259" s="85" t="s">
        <v>3586</v>
      </c>
      <c r="DK259" s="85" t="s">
        <v>179</v>
      </c>
      <c r="DL259" s="85" t="s">
        <v>822</v>
      </c>
      <c r="DM259" s="85" t="s">
        <v>179</v>
      </c>
      <c r="DN259" s="85" t="s">
        <v>822</v>
      </c>
      <c r="DO259" s="85" t="s">
        <v>179</v>
      </c>
      <c r="DP259" s="85" t="s">
        <v>822</v>
      </c>
      <c r="DQ259" s="85" t="s">
        <v>179</v>
      </c>
      <c r="DR259" s="85" t="s">
        <v>3586</v>
      </c>
      <c r="DS259" s="85" t="s">
        <v>179</v>
      </c>
      <c r="DT259" s="85" t="s">
        <v>822</v>
      </c>
      <c r="DU259" s="85" t="s">
        <v>179</v>
      </c>
      <c r="DV259" s="85" t="s">
        <v>822</v>
      </c>
      <c r="DW259" s="85" t="s">
        <v>179</v>
      </c>
      <c r="DX259" s="85" t="s">
        <v>822</v>
      </c>
      <c r="DY259" s="85" t="s">
        <v>199</v>
      </c>
      <c r="DZ259" s="85" t="s">
        <v>822</v>
      </c>
      <c r="EA259" s="85" t="s">
        <v>179</v>
      </c>
      <c r="EB259" s="85" t="s">
        <v>822</v>
      </c>
      <c r="EC259" s="85" t="s">
        <v>179</v>
      </c>
      <c r="ED259" s="85" t="s">
        <v>3586</v>
      </c>
      <c r="EE259" s="85" t="s">
        <v>227</v>
      </c>
      <c r="EF259" s="85" t="s">
        <v>822</v>
      </c>
      <c r="EG259" s="85" t="s">
        <v>199</v>
      </c>
      <c r="EH259" s="85" t="s">
        <v>822</v>
      </c>
      <c r="EI259" s="85" t="s">
        <v>179</v>
      </c>
      <c r="EJ259" s="85" t="s">
        <v>822</v>
      </c>
      <c r="EK259" s="85" t="s">
        <v>179</v>
      </c>
      <c r="EL259" s="85" t="s">
        <v>822</v>
      </c>
      <c r="EM259" s="85" t="s">
        <v>179</v>
      </c>
      <c r="EN259" s="85" t="s">
        <v>3586</v>
      </c>
      <c r="EO259" s="85" t="s">
        <v>179</v>
      </c>
      <c r="EP259" s="85" t="s">
        <v>822</v>
      </c>
      <c r="EQ259" s="85" t="s">
        <v>179</v>
      </c>
      <c r="ER259" s="85" t="s">
        <v>822</v>
      </c>
      <c r="ES259" s="85" t="s">
        <v>179</v>
      </c>
      <c r="ET259" s="85" t="s">
        <v>3587</v>
      </c>
      <c r="EU259" s="85" t="s">
        <v>179</v>
      </c>
      <c r="EV259" s="85" t="s">
        <v>822</v>
      </c>
      <c r="EW259" s="85" t="s">
        <v>179</v>
      </c>
      <c r="EX259" s="85" t="s">
        <v>822</v>
      </c>
      <c r="EY259" s="85" t="s">
        <v>179</v>
      </c>
      <c r="EZ259" s="85" t="s">
        <v>822</v>
      </c>
      <c r="FA259" s="85" t="s">
        <v>181</v>
      </c>
      <c r="FB259" s="85" t="s">
        <v>822</v>
      </c>
      <c r="FC259" s="85" t="s">
        <v>179</v>
      </c>
      <c r="FD259" s="85" t="s">
        <v>182</v>
      </c>
      <c r="FE259" t="b">
        <v>1</v>
      </c>
    </row>
    <row r="260" spans="1:161" x14ac:dyDescent="0.25">
      <c r="A260">
        <v>2139</v>
      </c>
      <c r="B260" t="s">
        <v>6206</v>
      </c>
      <c r="C260" s="90" t="s">
        <v>3588</v>
      </c>
      <c r="D260" s="91" t="s">
        <v>206</v>
      </c>
      <c r="E260">
        <v>0</v>
      </c>
      <c r="F260">
        <v>95</v>
      </c>
      <c r="G260" s="85" t="s">
        <v>187</v>
      </c>
      <c r="H260">
        <v>1</v>
      </c>
      <c r="I260" s="85" t="s">
        <v>213</v>
      </c>
      <c r="J260" s="85" t="s">
        <v>3589</v>
      </c>
      <c r="K260" s="85" t="s">
        <v>3590</v>
      </c>
      <c r="L260" s="85" t="s">
        <v>3588</v>
      </c>
      <c r="M260" s="85" t="s">
        <v>3591</v>
      </c>
      <c r="N260" s="85" t="s">
        <v>3589</v>
      </c>
      <c r="O260" s="85" t="s">
        <v>3592</v>
      </c>
      <c r="P260" s="85" t="s">
        <v>213</v>
      </c>
      <c r="Q260" s="85" t="s">
        <v>206</v>
      </c>
      <c r="R260" s="85"/>
      <c r="S260" s="85"/>
      <c r="T260" s="85" t="s">
        <v>218</v>
      </c>
      <c r="U260" s="97">
        <v>3</v>
      </c>
      <c r="V260" s="85" t="s">
        <v>179</v>
      </c>
      <c r="W260" s="85" t="s">
        <v>191</v>
      </c>
      <c r="X260" s="85" t="s">
        <v>3593</v>
      </c>
      <c r="Y260">
        <v>1</v>
      </c>
      <c r="Z260" s="85" t="s">
        <v>179</v>
      </c>
      <c r="AA260" s="85" t="s">
        <v>191</v>
      </c>
      <c r="AB260" s="85" t="s">
        <v>180</v>
      </c>
      <c r="AC260" s="85" t="s">
        <v>179</v>
      </c>
      <c r="AD260" s="85" t="s">
        <v>179</v>
      </c>
      <c r="AE260" s="85" t="s">
        <v>181</v>
      </c>
      <c r="AF260" s="85"/>
      <c r="AG260" s="85" t="s">
        <v>181</v>
      </c>
      <c r="AH260" s="85"/>
      <c r="AI260" s="85" t="s">
        <v>181</v>
      </c>
      <c r="AJ260" s="85"/>
      <c r="AK260" s="85" t="s">
        <v>181</v>
      </c>
      <c r="AL260" s="85"/>
      <c r="AM260" s="85" t="s">
        <v>181</v>
      </c>
      <c r="AN260" s="85"/>
      <c r="AO260" s="85" t="s">
        <v>181</v>
      </c>
      <c r="AP260" s="85"/>
      <c r="AQ260" s="85" t="s">
        <v>179</v>
      </c>
      <c r="AR260" s="85"/>
      <c r="AS260" s="85" t="s">
        <v>179</v>
      </c>
      <c r="AT260" s="85"/>
      <c r="AU260" s="85" t="s">
        <v>179</v>
      </c>
      <c r="AV260" s="85"/>
      <c r="AW260" s="85" t="s">
        <v>179</v>
      </c>
      <c r="AX260" s="85"/>
      <c r="AY260" s="85" t="s">
        <v>179</v>
      </c>
      <c r="AZ260" s="85"/>
      <c r="BA260" s="85" t="s">
        <v>179</v>
      </c>
      <c r="BB260" s="85"/>
      <c r="BC260" s="85" t="s">
        <v>179</v>
      </c>
      <c r="BD260" s="85" t="s">
        <v>3594</v>
      </c>
      <c r="BE260" s="85" t="s">
        <v>179</v>
      </c>
      <c r="BF260" s="85"/>
      <c r="BG260" s="85" t="s">
        <v>179</v>
      </c>
      <c r="BH260" s="85"/>
      <c r="BI260" s="85" t="s">
        <v>179</v>
      </c>
      <c r="BJ260" s="85" t="s">
        <v>3595</v>
      </c>
      <c r="BK260" s="85" t="s">
        <v>179</v>
      </c>
      <c r="BL260" s="85"/>
      <c r="BM260" s="85" t="s">
        <v>179</v>
      </c>
      <c r="BN260" s="85"/>
      <c r="BO260" s="85" t="s">
        <v>179</v>
      </c>
      <c r="BP260" s="85"/>
      <c r="BQ260" s="85" t="s">
        <v>179</v>
      </c>
      <c r="BR260" s="85"/>
      <c r="BS260" s="85" t="s">
        <v>179</v>
      </c>
      <c r="BT260" s="85"/>
      <c r="BU260" s="85" t="s">
        <v>179</v>
      </c>
      <c r="BV260" s="85"/>
      <c r="BW260" s="85" t="s">
        <v>179</v>
      </c>
      <c r="BX260" s="85"/>
      <c r="BY260" s="85" t="s">
        <v>179</v>
      </c>
      <c r="BZ260" s="85"/>
      <c r="CA260" s="85" t="s">
        <v>179</v>
      </c>
      <c r="CB260" s="85"/>
      <c r="CC260" s="85" t="s">
        <v>181</v>
      </c>
      <c r="CD260" s="85"/>
      <c r="CE260" s="85" t="s">
        <v>179</v>
      </c>
      <c r="CF260" s="85"/>
      <c r="CG260" s="85" t="s">
        <v>199</v>
      </c>
      <c r="CH260" s="85"/>
      <c r="CI260" s="85" t="s">
        <v>181</v>
      </c>
      <c r="CJ260" s="85"/>
      <c r="CK260" s="85" t="s">
        <v>179</v>
      </c>
      <c r="CL260" s="85" t="s">
        <v>3596</v>
      </c>
      <c r="CM260" s="85" t="s">
        <v>179</v>
      </c>
      <c r="CN260" s="85"/>
      <c r="CO260" s="85" t="s">
        <v>179</v>
      </c>
      <c r="CP260" s="85"/>
      <c r="CQ260" s="85" t="s">
        <v>179</v>
      </c>
      <c r="CR260" s="85"/>
      <c r="CS260" s="85" t="s">
        <v>179</v>
      </c>
      <c r="CT260" s="85"/>
      <c r="CU260" s="85" t="s">
        <v>179</v>
      </c>
      <c r="CV260" s="85"/>
      <c r="CW260" s="85" t="s">
        <v>179</v>
      </c>
      <c r="CX260" s="85"/>
      <c r="CY260" s="85" t="s">
        <v>179</v>
      </c>
      <c r="CZ260" s="85" t="s">
        <v>3597</v>
      </c>
      <c r="DA260" s="85" t="s">
        <v>179</v>
      </c>
      <c r="DB260" s="85"/>
      <c r="DC260" s="85" t="s">
        <v>179</v>
      </c>
      <c r="DD260" s="85"/>
      <c r="DE260" s="85" t="s">
        <v>179</v>
      </c>
      <c r="DF260" s="85"/>
      <c r="DG260" s="85" t="s">
        <v>179</v>
      </c>
      <c r="DH260" s="85"/>
      <c r="DI260" s="85" t="s">
        <v>179</v>
      </c>
      <c r="DJ260" s="85" t="s">
        <v>3598</v>
      </c>
      <c r="DK260" s="85" t="s">
        <v>179</v>
      </c>
      <c r="DL260" s="85"/>
      <c r="DM260" s="85" t="s">
        <v>179</v>
      </c>
      <c r="DN260" s="85"/>
      <c r="DO260" s="85" t="s">
        <v>179</v>
      </c>
      <c r="DP260" s="85"/>
      <c r="DQ260" s="85" t="s">
        <v>179</v>
      </c>
      <c r="DR260" s="85" t="s">
        <v>3599</v>
      </c>
      <c r="DS260" s="85" t="s">
        <v>179</v>
      </c>
      <c r="DT260" s="85"/>
      <c r="DU260" s="85" t="s">
        <v>179</v>
      </c>
      <c r="DV260" s="85"/>
      <c r="DW260" s="85" t="s">
        <v>179</v>
      </c>
      <c r="DX260" s="85"/>
      <c r="DY260" s="85" t="s">
        <v>179</v>
      </c>
      <c r="DZ260" s="85"/>
      <c r="EA260" s="85" t="s">
        <v>179</v>
      </c>
      <c r="EB260" s="85"/>
      <c r="EC260" s="85" t="s">
        <v>179</v>
      </c>
      <c r="ED260" s="85" t="s">
        <v>3600</v>
      </c>
      <c r="EE260" s="85" t="s">
        <v>179</v>
      </c>
      <c r="EF260" s="85"/>
      <c r="EG260" s="85" t="s">
        <v>199</v>
      </c>
      <c r="EH260" s="85"/>
      <c r="EI260" s="85" t="s">
        <v>179</v>
      </c>
      <c r="EJ260" s="85"/>
      <c r="EK260" s="85" t="s">
        <v>179</v>
      </c>
      <c r="EL260" s="85"/>
      <c r="EM260" s="85" t="s">
        <v>179</v>
      </c>
      <c r="EN260" s="85" t="s">
        <v>3601</v>
      </c>
      <c r="EO260" s="85" t="s">
        <v>179</v>
      </c>
      <c r="EP260" s="85"/>
      <c r="EQ260" s="85" t="s">
        <v>179</v>
      </c>
      <c r="ER260" s="85"/>
      <c r="ES260" s="85" t="s">
        <v>179</v>
      </c>
      <c r="ET260" s="85" t="s">
        <v>3602</v>
      </c>
      <c r="EU260" s="85" t="s">
        <v>179</v>
      </c>
      <c r="EV260" s="85"/>
      <c r="EW260" s="85" t="s">
        <v>179</v>
      </c>
      <c r="EX260" s="85"/>
      <c r="EY260" s="85" t="s">
        <v>179</v>
      </c>
      <c r="EZ260" s="85" t="s">
        <v>3603</v>
      </c>
      <c r="FA260" s="85" t="s">
        <v>179</v>
      </c>
      <c r="FB260" s="85"/>
      <c r="FC260" s="85" t="s">
        <v>179</v>
      </c>
      <c r="FD260" s="85" t="s">
        <v>182</v>
      </c>
      <c r="FE260" t="b">
        <v>0</v>
      </c>
    </row>
    <row r="261" spans="1:161" x14ac:dyDescent="0.25">
      <c r="A261">
        <v>2140</v>
      </c>
      <c r="B261" t="s">
        <v>6178</v>
      </c>
      <c r="C261" s="90" t="s">
        <v>3604</v>
      </c>
      <c r="D261" s="91" t="s">
        <v>206</v>
      </c>
      <c r="E261">
        <v>0</v>
      </c>
      <c r="F261">
        <v>95</v>
      </c>
      <c r="G261" s="85" t="s">
        <v>177</v>
      </c>
      <c r="H261">
        <v>1</v>
      </c>
      <c r="I261" s="85" t="s">
        <v>213</v>
      </c>
      <c r="J261" s="85" t="s">
        <v>2476</v>
      </c>
      <c r="K261" s="85" t="s">
        <v>3605</v>
      </c>
      <c r="L261" s="85" t="s">
        <v>3604</v>
      </c>
      <c r="M261" s="85" t="s">
        <v>3606</v>
      </c>
      <c r="N261" s="85" t="s">
        <v>2476</v>
      </c>
      <c r="O261" s="85" t="s">
        <v>2856</v>
      </c>
      <c r="P261" s="85" t="s">
        <v>213</v>
      </c>
      <c r="Q261" s="85" t="s">
        <v>206</v>
      </c>
      <c r="R261" s="85"/>
      <c r="S261" s="85"/>
      <c r="T261" s="85" t="s">
        <v>218</v>
      </c>
      <c r="U261" s="97">
        <v>3</v>
      </c>
      <c r="V261" s="85" t="s">
        <v>179</v>
      </c>
      <c r="W261" s="85" t="s">
        <v>191</v>
      </c>
      <c r="X261" s="85" t="s">
        <v>3607</v>
      </c>
      <c r="Y261">
        <v>3</v>
      </c>
      <c r="Z261" s="85" t="s">
        <v>179</v>
      </c>
      <c r="AA261" s="85" t="s">
        <v>191</v>
      </c>
      <c r="AB261" s="85" t="s">
        <v>179</v>
      </c>
      <c r="AC261" s="85" t="s">
        <v>179</v>
      </c>
      <c r="AD261" s="85" t="s">
        <v>179</v>
      </c>
      <c r="AE261" s="85" t="s">
        <v>181</v>
      </c>
      <c r="AF261" s="85"/>
      <c r="AG261" s="85" t="s">
        <v>181</v>
      </c>
      <c r="AH261" s="85"/>
      <c r="AI261" s="85" t="s">
        <v>181</v>
      </c>
      <c r="AJ261" s="85"/>
      <c r="AK261" s="85" t="s">
        <v>181</v>
      </c>
      <c r="AL261" s="85"/>
      <c r="AM261" s="85" t="s">
        <v>181</v>
      </c>
      <c r="AN261" s="85"/>
      <c r="AO261" s="85" t="s">
        <v>181</v>
      </c>
      <c r="AP261" s="85"/>
      <c r="AQ261" s="85" t="s">
        <v>179</v>
      </c>
      <c r="AR261" s="85"/>
      <c r="AS261" s="85" t="s">
        <v>179</v>
      </c>
      <c r="AT261" s="85"/>
      <c r="AU261" s="85" t="s">
        <v>179</v>
      </c>
      <c r="AV261" s="85"/>
      <c r="AW261" s="85" t="s">
        <v>179</v>
      </c>
      <c r="AX261" s="85"/>
      <c r="AY261" s="85" t="s">
        <v>179</v>
      </c>
      <c r="AZ261" s="85"/>
      <c r="BA261" s="85" t="s">
        <v>179</v>
      </c>
      <c r="BB261" s="85"/>
      <c r="BC261" s="85" t="s">
        <v>179</v>
      </c>
      <c r="BD261" s="85" t="s">
        <v>2481</v>
      </c>
      <c r="BE261" s="85" t="s">
        <v>179</v>
      </c>
      <c r="BF261" s="85"/>
      <c r="BG261" s="85" t="s">
        <v>179</v>
      </c>
      <c r="BH261" s="85"/>
      <c r="BI261" s="85" t="s">
        <v>179</v>
      </c>
      <c r="BJ261" s="85" t="s">
        <v>2858</v>
      </c>
      <c r="BK261" s="85" t="s">
        <v>179</v>
      </c>
      <c r="BL261" s="85"/>
      <c r="BM261" s="85" t="s">
        <v>179</v>
      </c>
      <c r="BN261" s="85"/>
      <c r="BO261" s="85" t="s">
        <v>179</v>
      </c>
      <c r="BP261" s="85"/>
      <c r="BQ261" s="85" t="s">
        <v>179</v>
      </c>
      <c r="BR261" s="85"/>
      <c r="BS261" s="85" t="s">
        <v>179</v>
      </c>
      <c r="BT261" s="85"/>
      <c r="BU261" s="85" t="s">
        <v>179</v>
      </c>
      <c r="BV261" s="85"/>
      <c r="BW261" s="85" t="s">
        <v>179</v>
      </c>
      <c r="BX261" s="85"/>
      <c r="BY261" s="85" t="s">
        <v>179</v>
      </c>
      <c r="BZ261" s="85"/>
      <c r="CA261" s="85" t="s">
        <v>179</v>
      </c>
      <c r="CB261" s="85"/>
      <c r="CC261" s="85" t="s">
        <v>179</v>
      </c>
      <c r="CD261" s="85"/>
      <c r="CE261" s="85" t="s">
        <v>179</v>
      </c>
      <c r="CF261" s="85"/>
      <c r="CG261" s="85" t="s">
        <v>199</v>
      </c>
      <c r="CH261" s="85"/>
      <c r="CI261" s="85" t="s">
        <v>199</v>
      </c>
      <c r="CJ261" s="85"/>
      <c r="CK261" s="85" t="s">
        <v>179</v>
      </c>
      <c r="CL261" s="85" t="s">
        <v>2484</v>
      </c>
      <c r="CM261" s="85" t="s">
        <v>179</v>
      </c>
      <c r="CN261" s="85"/>
      <c r="CO261" s="85" t="s">
        <v>179</v>
      </c>
      <c r="CP261" s="85"/>
      <c r="CQ261" s="85" t="s">
        <v>179</v>
      </c>
      <c r="CR261" s="85"/>
      <c r="CS261" s="85" t="s">
        <v>179</v>
      </c>
      <c r="CT261" s="85"/>
      <c r="CU261" s="85" t="s">
        <v>179</v>
      </c>
      <c r="CV261" s="85"/>
      <c r="CW261" s="85" t="s">
        <v>179</v>
      </c>
      <c r="CX261" s="85"/>
      <c r="CY261" s="85" t="s">
        <v>179</v>
      </c>
      <c r="CZ261" s="85" t="s">
        <v>2485</v>
      </c>
      <c r="DA261" s="85" t="s">
        <v>179</v>
      </c>
      <c r="DB261" s="85"/>
      <c r="DC261" s="85" t="s">
        <v>179</v>
      </c>
      <c r="DD261" s="85"/>
      <c r="DE261" s="85" t="s">
        <v>179</v>
      </c>
      <c r="DF261" s="85"/>
      <c r="DG261" s="85" t="s">
        <v>179</v>
      </c>
      <c r="DH261" s="85"/>
      <c r="DI261" s="85" t="s">
        <v>179</v>
      </c>
      <c r="DJ261" s="85" t="s">
        <v>3608</v>
      </c>
      <c r="DK261" s="85" t="s">
        <v>179</v>
      </c>
      <c r="DL261" s="85"/>
      <c r="DM261" s="85" t="s">
        <v>179</v>
      </c>
      <c r="DN261" s="85"/>
      <c r="DO261" s="85" t="s">
        <v>179</v>
      </c>
      <c r="DP261" s="85"/>
      <c r="DQ261" s="85" t="s">
        <v>179</v>
      </c>
      <c r="DR261" s="85" t="s">
        <v>2859</v>
      </c>
      <c r="DS261" s="85" t="s">
        <v>179</v>
      </c>
      <c r="DT261" s="85"/>
      <c r="DU261" s="85" t="s">
        <v>179</v>
      </c>
      <c r="DV261" s="85"/>
      <c r="DW261" s="85" t="s">
        <v>179</v>
      </c>
      <c r="DX261" s="85"/>
      <c r="DY261" s="85" t="s">
        <v>199</v>
      </c>
      <c r="DZ261" s="85"/>
      <c r="EA261" s="85" t="s">
        <v>179</v>
      </c>
      <c r="EB261" s="85"/>
      <c r="EC261" s="85" t="s">
        <v>179</v>
      </c>
      <c r="ED261" s="85" t="s">
        <v>2491</v>
      </c>
      <c r="EE261" s="85" t="s">
        <v>179</v>
      </c>
      <c r="EF261" s="85"/>
      <c r="EG261" s="85" t="s">
        <v>199</v>
      </c>
      <c r="EH261" s="85"/>
      <c r="EI261" s="85" t="s">
        <v>179</v>
      </c>
      <c r="EJ261" s="85"/>
      <c r="EK261" s="85" t="s">
        <v>179</v>
      </c>
      <c r="EL261" s="85"/>
      <c r="EM261" s="85" t="s">
        <v>179</v>
      </c>
      <c r="EN261" s="85" t="s">
        <v>2492</v>
      </c>
      <c r="EO261" s="85" t="s">
        <v>179</v>
      </c>
      <c r="EP261" s="85"/>
      <c r="EQ261" s="85" t="s">
        <v>179</v>
      </c>
      <c r="ER261" s="85"/>
      <c r="ES261" s="85" t="s">
        <v>179</v>
      </c>
      <c r="ET261" s="85" t="s">
        <v>2495</v>
      </c>
      <c r="EU261" s="85" t="s">
        <v>179</v>
      </c>
      <c r="EV261" s="85"/>
      <c r="EW261" s="85" t="s">
        <v>179</v>
      </c>
      <c r="EX261" s="85"/>
      <c r="EY261" s="85" t="s">
        <v>179</v>
      </c>
      <c r="EZ261" s="85" t="s">
        <v>2496</v>
      </c>
      <c r="FA261" s="85" t="s">
        <v>181</v>
      </c>
      <c r="FB261" s="85"/>
      <c r="FC261" s="85" t="s">
        <v>179</v>
      </c>
      <c r="FD261" s="85" t="s">
        <v>182</v>
      </c>
      <c r="FE261" t="b">
        <v>0</v>
      </c>
    </row>
    <row r="262" spans="1:161" x14ac:dyDescent="0.25">
      <c r="A262">
        <v>2141</v>
      </c>
      <c r="B262" t="s">
        <v>6207</v>
      </c>
      <c r="C262" s="90" t="s">
        <v>3609</v>
      </c>
      <c r="D262" s="91" t="s">
        <v>206</v>
      </c>
      <c r="E262">
        <v>0</v>
      </c>
      <c r="F262">
        <v>94</v>
      </c>
      <c r="G262" s="85" t="s">
        <v>177</v>
      </c>
      <c r="H262">
        <v>1</v>
      </c>
      <c r="I262" s="85" t="s">
        <v>213</v>
      </c>
      <c r="J262" s="85" t="s">
        <v>3610</v>
      </c>
      <c r="K262" s="85" t="s">
        <v>3611</v>
      </c>
      <c r="L262" s="85" t="s">
        <v>3609</v>
      </c>
      <c r="M262" s="85" t="s">
        <v>3612</v>
      </c>
      <c r="N262" s="85" t="s">
        <v>3610</v>
      </c>
      <c r="O262" s="85" t="s">
        <v>3613</v>
      </c>
      <c r="P262" s="85" t="s">
        <v>213</v>
      </c>
      <c r="Q262" s="85" t="s">
        <v>206</v>
      </c>
      <c r="R262" s="85"/>
      <c r="S262" s="85"/>
      <c r="T262" s="85" t="s">
        <v>218</v>
      </c>
      <c r="U262" s="97">
        <v>2</v>
      </c>
      <c r="V262" s="85" t="s">
        <v>179</v>
      </c>
      <c r="W262" s="85" t="s">
        <v>191</v>
      </c>
      <c r="X262" s="85" t="s">
        <v>3614</v>
      </c>
      <c r="Y262">
        <v>2</v>
      </c>
      <c r="Z262" s="85" t="s">
        <v>181</v>
      </c>
      <c r="AA262" s="85" t="s">
        <v>1</v>
      </c>
      <c r="AB262" s="85" t="s">
        <v>181</v>
      </c>
      <c r="AC262" s="85" t="s">
        <v>179</v>
      </c>
      <c r="AD262" s="85" t="s">
        <v>179</v>
      </c>
      <c r="AE262" s="85" t="s">
        <v>181</v>
      </c>
      <c r="AF262" s="85"/>
      <c r="AG262" s="85" t="s">
        <v>181</v>
      </c>
      <c r="AH262" s="85"/>
      <c r="AI262" s="85" t="s">
        <v>181</v>
      </c>
      <c r="AJ262" s="85"/>
      <c r="AK262" s="85" t="s">
        <v>181</v>
      </c>
      <c r="AL262" s="85"/>
      <c r="AM262" s="85" t="s">
        <v>181</v>
      </c>
      <c r="AN262" s="85"/>
      <c r="AO262" s="85" t="s">
        <v>181</v>
      </c>
      <c r="AP262" s="85"/>
      <c r="AQ262" s="85" t="s">
        <v>179</v>
      </c>
      <c r="AR262" s="85"/>
      <c r="AS262" s="85" t="s">
        <v>179</v>
      </c>
      <c r="AT262" s="85"/>
      <c r="AU262" s="85" t="s">
        <v>179</v>
      </c>
      <c r="AV262" s="85"/>
      <c r="AW262" s="85" t="s">
        <v>179</v>
      </c>
      <c r="AX262" s="85"/>
      <c r="AY262" s="85" t="s">
        <v>179</v>
      </c>
      <c r="AZ262" s="85"/>
      <c r="BA262" s="85" t="s">
        <v>179</v>
      </c>
      <c r="BB262" s="85"/>
      <c r="BC262" s="85" t="s">
        <v>179</v>
      </c>
      <c r="BD262" s="85" t="s">
        <v>3615</v>
      </c>
      <c r="BE262" s="85" t="s">
        <v>179</v>
      </c>
      <c r="BF262" s="85"/>
      <c r="BG262" s="85" t="s">
        <v>179</v>
      </c>
      <c r="BH262" s="85"/>
      <c r="BI262" s="85" t="s">
        <v>179</v>
      </c>
      <c r="BJ262" s="85" t="s">
        <v>3616</v>
      </c>
      <c r="BK262" s="85" t="s">
        <v>179</v>
      </c>
      <c r="BL262" s="85"/>
      <c r="BM262" s="85" t="s">
        <v>179</v>
      </c>
      <c r="BN262" s="85"/>
      <c r="BO262" s="85" t="s">
        <v>179</v>
      </c>
      <c r="BP262" s="85"/>
      <c r="BQ262" s="85" t="s">
        <v>179</v>
      </c>
      <c r="BR262" s="85"/>
      <c r="BS262" s="85" t="s">
        <v>179</v>
      </c>
      <c r="BT262" s="85"/>
      <c r="BU262" s="85" t="s">
        <v>179</v>
      </c>
      <c r="BV262" s="85"/>
      <c r="BW262" s="85" t="s">
        <v>179</v>
      </c>
      <c r="BX262" s="85"/>
      <c r="BY262" s="85" t="s">
        <v>179</v>
      </c>
      <c r="BZ262" s="85"/>
      <c r="CA262" s="85" t="s">
        <v>179</v>
      </c>
      <c r="CB262" s="85"/>
      <c r="CC262" s="85" t="s">
        <v>179</v>
      </c>
      <c r="CD262" s="85"/>
      <c r="CE262" s="85" t="s">
        <v>181</v>
      </c>
      <c r="CF262" s="85"/>
      <c r="CG262" s="85" t="s">
        <v>181</v>
      </c>
      <c r="CH262" s="85"/>
      <c r="CI262" s="85" t="s">
        <v>181</v>
      </c>
      <c r="CJ262" s="85"/>
      <c r="CK262" s="85" t="s">
        <v>179</v>
      </c>
      <c r="CL262" s="85" t="s">
        <v>3617</v>
      </c>
      <c r="CM262" s="85" t="s">
        <v>179</v>
      </c>
      <c r="CN262" s="85"/>
      <c r="CO262" s="85" t="s">
        <v>179</v>
      </c>
      <c r="CP262" s="85"/>
      <c r="CQ262" s="85" t="s">
        <v>179</v>
      </c>
      <c r="CR262" s="85"/>
      <c r="CS262" s="85" t="s">
        <v>179</v>
      </c>
      <c r="CT262" s="85"/>
      <c r="CU262" s="85" t="s">
        <v>179</v>
      </c>
      <c r="CV262" s="85"/>
      <c r="CW262" s="85" t="s">
        <v>179</v>
      </c>
      <c r="CX262" s="85"/>
      <c r="CY262" s="85" t="s">
        <v>179</v>
      </c>
      <c r="CZ262" s="85" t="s">
        <v>3618</v>
      </c>
      <c r="DA262" s="85" t="s">
        <v>179</v>
      </c>
      <c r="DB262" s="85"/>
      <c r="DC262" s="85" t="s">
        <v>179</v>
      </c>
      <c r="DD262" s="85"/>
      <c r="DE262" s="85" t="s">
        <v>179</v>
      </c>
      <c r="DF262" s="85"/>
      <c r="DG262" s="85" t="s">
        <v>179</v>
      </c>
      <c r="DH262" s="85"/>
      <c r="DI262" s="85" t="s">
        <v>179</v>
      </c>
      <c r="DJ262" s="85" t="s">
        <v>3619</v>
      </c>
      <c r="DK262" s="85" t="s">
        <v>179</v>
      </c>
      <c r="DL262" s="85"/>
      <c r="DM262" s="85" t="s">
        <v>179</v>
      </c>
      <c r="DN262" s="85"/>
      <c r="DO262" s="85" t="s">
        <v>179</v>
      </c>
      <c r="DP262" s="85"/>
      <c r="DQ262" s="85" t="s">
        <v>179</v>
      </c>
      <c r="DR262" s="85" t="s">
        <v>3620</v>
      </c>
      <c r="DS262" s="85" t="s">
        <v>179</v>
      </c>
      <c r="DT262" s="85"/>
      <c r="DU262" s="85" t="s">
        <v>179</v>
      </c>
      <c r="DV262" s="85"/>
      <c r="DW262" s="85" t="s">
        <v>179</v>
      </c>
      <c r="DX262" s="85"/>
      <c r="DY262" s="85" t="s">
        <v>179</v>
      </c>
      <c r="DZ262" s="85"/>
      <c r="EA262" s="85" t="s">
        <v>179</v>
      </c>
      <c r="EB262" s="85"/>
      <c r="EC262" s="85" t="s">
        <v>179</v>
      </c>
      <c r="ED262" s="85" t="s">
        <v>3621</v>
      </c>
      <c r="EE262" s="85" t="s">
        <v>179</v>
      </c>
      <c r="EF262" s="85"/>
      <c r="EG262" s="85" t="s">
        <v>179</v>
      </c>
      <c r="EH262" s="85"/>
      <c r="EI262" s="85" t="s">
        <v>179</v>
      </c>
      <c r="EJ262" s="85"/>
      <c r="EK262" s="85" t="s">
        <v>179</v>
      </c>
      <c r="EL262" s="85"/>
      <c r="EM262" s="85" t="s">
        <v>179</v>
      </c>
      <c r="EN262" s="85" t="s">
        <v>3622</v>
      </c>
      <c r="EO262" s="85" t="s">
        <v>179</v>
      </c>
      <c r="EP262" s="85"/>
      <c r="EQ262" s="85" t="s">
        <v>179</v>
      </c>
      <c r="ER262" s="85"/>
      <c r="ES262" s="85" t="s">
        <v>179</v>
      </c>
      <c r="ET262" s="85" t="s">
        <v>3623</v>
      </c>
      <c r="EU262" s="85" t="s">
        <v>179</v>
      </c>
      <c r="EV262" s="85"/>
      <c r="EW262" s="85" t="s">
        <v>179</v>
      </c>
      <c r="EX262" s="85"/>
      <c r="EY262" s="85" t="s">
        <v>179</v>
      </c>
      <c r="EZ262" s="85" t="s">
        <v>3624</v>
      </c>
      <c r="FA262" s="85" t="s">
        <v>181</v>
      </c>
      <c r="FB262" s="85"/>
      <c r="FC262" s="85" t="s">
        <v>179</v>
      </c>
      <c r="FD262" s="85" t="s">
        <v>182</v>
      </c>
      <c r="FE262" t="b">
        <v>0</v>
      </c>
    </row>
    <row r="263" spans="1:161" x14ac:dyDescent="0.25">
      <c r="A263">
        <v>12734</v>
      </c>
      <c r="B263" t="s">
        <v>6180</v>
      </c>
      <c r="C263" s="90" t="s">
        <v>3625</v>
      </c>
      <c r="D263" s="91" t="s">
        <v>206</v>
      </c>
      <c r="E263">
        <v>0</v>
      </c>
      <c r="F263">
        <v>92</v>
      </c>
      <c r="G263" s="85" t="s">
        <v>187</v>
      </c>
      <c r="H263">
        <v>1</v>
      </c>
      <c r="I263" s="85" t="s">
        <v>213</v>
      </c>
      <c r="J263" s="85" t="s">
        <v>2532</v>
      </c>
      <c r="K263" s="85" t="s">
        <v>3626</v>
      </c>
      <c r="L263" s="85" t="s">
        <v>3625</v>
      </c>
      <c r="M263" s="85" t="s">
        <v>3627</v>
      </c>
      <c r="N263" s="85" t="s">
        <v>2532</v>
      </c>
      <c r="O263" s="85" t="s">
        <v>2535</v>
      </c>
      <c r="P263" s="85" t="s">
        <v>213</v>
      </c>
      <c r="Q263" s="85" t="s">
        <v>206</v>
      </c>
      <c r="R263" s="85" t="s">
        <v>251</v>
      </c>
      <c r="S263" s="85"/>
      <c r="T263" s="85" t="s">
        <v>218</v>
      </c>
      <c r="U263" s="97">
        <v>3</v>
      </c>
      <c r="V263" s="85" t="s">
        <v>181</v>
      </c>
      <c r="W263" s="85"/>
      <c r="X263" s="85" t="s">
        <v>251</v>
      </c>
      <c r="Y263">
        <v>0</v>
      </c>
      <c r="Z263" s="85" t="s">
        <v>181</v>
      </c>
      <c r="AA263" s="85"/>
      <c r="AB263" s="85" t="s">
        <v>180</v>
      </c>
      <c r="AC263" s="85" t="s">
        <v>181</v>
      </c>
      <c r="AD263" s="85" t="s">
        <v>181</v>
      </c>
      <c r="AE263" s="85" t="s">
        <v>181</v>
      </c>
      <c r="AF263" s="85"/>
      <c r="AG263" s="85" t="s">
        <v>181</v>
      </c>
      <c r="AH263" s="85"/>
      <c r="AI263" s="85" t="s">
        <v>181</v>
      </c>
      <c r="AJ263" s="85"/>
      <c r="AK263" s="85" t="s">
        <v>181</v>
      </c>
      <c r="AL263" s="85"/>
      <c r="AM263" s="85" t="s">
        <v>181</v>
      </c>
      <c r="AN263" s="85"/>
      <c r="AO263" s="85" t="s">
        <v>181</v>
      </c>
      <c r="AP263" s="85"/>
      <c r="AQ263" s="85" t="s">
        <v>179</v>
      </c>
      <c r="AR263" s="85"/>
      <c r="AS263" s="85" t="s">
        <v>179</v>
      </c>
      <c r="AT263" s="85"/>
      <c r="AU263" s="85" t="s">
        <v>179</v>
      </c>
      <c r="AV263" s="85"/>
      <c r="AW263" s="85" t="s">
        <v>179</v>
      </c>
      <c r="AX263" s="85"/>
      <c r="AY263" s="85" t="s">
        <v>179</v>
      </c>
      <c r="AZ263" s="85"/>
      <c r="BA263" s="85" t="s">
        <v>181</v>
      </c>
      <c r="BB263" s="85"/>
      <c r="BC263" s="85" t="s">
        <v>179</v>
      </c>
      <c r="BD263" s="85" t="s">
        <v>3628</v>
      </c>
      <c r="BE263" s="85" t="s">
        <v>179</v>
      </c>
      <c r="BF263" s="85"/>
      <c r="BG263" s="85" t="s">
        <v>179</v>
      </c>
      <c r="BH263" s="85"/>
      <c r="BI263" s="85" t="s">
        <v>203</v>
      </c>
      <c r="BJ263" s="85" t="s">
        <v>3629</v>
      </c>
      <c r="BK263" s="85" t="s">
        <v>179</v>
      </c>
      <c r="BL263" s="85"/>
      <c r="BM263" s="85" t="s">
        <v>179</v>
      </c>
      <c r="BN263" s="85"/>
      <c r="BO263" s="85" t="s">
        <v>179</v>
      </c>
      <c r="BP263" s="85"/>
      <c r="BQ263" s="85" t="s">
        <v>179</v>
      </c>
      <c r="BR263" s="85"/>
      <c r="BS263" s="85" t="s">
        <v>179</v>
      </c>
      <c r="BT263" s="85"/>
      <c r="BU263" s="85" t="s">
        <v>179</v>
      </c>
      <c r="BV263" s="85"/>
      <c r="BW263" s="85" t="s">
        <v>179</v>
      </c>
      <c r="BX263" s="85"/>
      <c r="BY263" s="85" t="s">
        <v>179</v>
      </c>
      <c r="BZ263" s="85"/>
      <c r="CA263" s="85" t="s">
        <v>179</v>
      </c>
      <c r="CB263" s="85"/>
      <c r="CC263" s="85" t="s">
        <v>179</v>
      </c>
      <c r="CD263" s="85"/>
      <c r="CE263" s="85" t="s">
        <v>181</v>
      </c>
      <c r="CF263" s="85"/>
      <c r="CG263" s="85" t="s">
        <v>181</v>
      </c>
      <c r="CH263" s="85"/>
      <c r="CI263" s="85" t="s">
        <v>179</v>
      </c>
      <c r="CJ263" s="85"/>
      <c r="CK263" s="85" t="s">
        <v>179</v>
      </c>
      <c r="CL263" s="85" t="s">
        <v>3630</v>
      </c>
      <c r="CM263" s="85" t="s">
        <v>179</v>
      </c>
      <c r="CN263" s="85"/>
      <c r="CO263" s="85" t="s">
        <v>181</v>
      </c>
      <c r="CP263" s="85"/>
      <c r="CQ263" s="85" t="s">
        <v>179</v>
      </c>
      <c r="CR263" s="85"/>
      <c r="CS263" s="85" t="s">
        <v>179</v>
      </c>
      <c r="CT263" s="85"/>
      <c r="CU263" s="85" t="s">
        <v>179</v>
      </c>
      <c r="CV263" s="85"/>
      <c r="CW263" s="85" t="s">
        <v>179</v>
      </c>
      <c r="CX263" s="85"/>
      <c r="CY263" s="85" t="s">
        <v>179</v>
      </c>
      <c r="CZ263" s="85" t="s">
        <v>3631</v>
      </c>
      <c r="DA263" s="85" t="s">
        <v>179</v>
      </c>
      <c r="DB263" s="85"/>
      <c r="DC263" s="85" t="s">
        <v>179</v>
      </c>
      <c r="DD263" s="85"/>
      <c r="DE263" s="85" t="s">
        <v>179</v>
      </c>
      <c r="DF263" s="85"/>
      <c r="DG263" s="85" t="s">
        <v>209</v>
      </c>
      <c r="DH263" s="85"/>
      <c r="DI263" s="85" t="s">
        <v>179</v>
      </c>
      <c r="DJ263" s="85" t="s">
        <v>3632</v>
      </c>
      <c r="DK263" s="85" t="s">
        <v>179</v>
      </c>
      <c r="DL263" s="85"/>
      <c r="DM263" s="85" t="s">
        <v>179</v>
      </c>
      <c r="DN263" s="85"/>
      <c r="DO263" s="85" t="s">
        <v>179</v>
      </c>
      <c r="DP263" s="85"/>
      <c r="DQ263" s="85" t="s">
        <v>179</v>
      </c>
      <c r="DR263" s="85" t="s">
        <v>3633</v>
      </c>
      <c r="DS263" s="85" t="s">
        <v>179</v>
      </c>
      <c r="DT263" s="85"/>
      <c r="DU263" s="85" t="s">
        <v>179</v>
      </c>
      <c r="DV263" s="85"/>
      <c r="DW263" s="85" t="s">
        <v>179</v>
      </c>
      <c r="DX263" s="85"/>
      <c r="DY263" s="85" t="s">
        <v>199</v>
      </c>
      <c r="DZ263" s="85"/>
      <c r="EA263" s="85" t="s">
        <v>179</v>
      </c>
      <c r="EB263" s="85"/>
      <c r="EC263" s="85" t="s">
        <v>179</v>
      </c>
      <c r="ED263" s="85" t="s">
        <v>3634</v>
      </c>
      <c r="EE263" s="85" t="s">
        <v>179</v>
      </c>
      <c r="EF263" s="85"/>
      <c r="EG263" s="85" t="s">
        <v>199</v>
      </c>
      <c r="EH263" s="85"/>
      <c r="EI263" s="85" t="s">
        <v>199</v>
      </c>
      <c r="EJ263" s="85"/>
      <c r="EK263" s="85" t="s">
        <v>179</v>
      </c>
      <c r="EL263" s="85"/>
      <c r="EM263" s="85" t="s">
        <v>179</v>
      </c>
      <c r="EN263" s="85" t="s">
        <v>3635</v>
      </c>
      <c r="EO263" s="85" t="s">
        <v>179</v>
      </c>
      <c r="EP263" s="85"/>
      <c r="EQ263" s="85" t="s">
        <v>179</v>
      </c>
      <c r="ER263" s="85"/>
      <c r="ES263" s="85" t="s">
        <v>179</v>
      </c>
      <c r="ET263" s="85" t="s">
        <v>3636</v>
      </c>
      <c r="EU263" s="85" t="s">
        <v>179</v>
      </c>
      <c r="EV263" s="85"/>
      <c r="EW263" s="85" t="s">
        <v>179</v>
      </c>
      <c r="EX263" s="85"/>
      <c r="EY263" s="85" t="s">
        <v>179</v>
      </c>
      <c r="EZ263" s="85" t="s">
        <v>3637</v>
      </c>
      <c r="FA263" s="85" t="s">
        <v>179</v>
      </c>
      <c r="FB263" s="85"/>
      <c r="FC263" s="85" t="s">
        <v>179</v>
      </c>
      <c r="FD263" s="85" t="s">
        <v>182</v>
      </c>
      <c r="FE263" t="b">
        <v>0</v>
      </c>
    </row>
    <row r="264" spans="1:161" x14ac:dyDescent="0.25">
      <c r="A264" t="s">
        <v>6486</v>
      </c>
      <c r="B264" t="s">
        <v>6208</v>
      </c>
      <c r="C264" s="90" t="s">
        <v>3638</v>
      </c>
      <c r="D264" s="91" t="s">
        <v>206</v>
      </c>
      <c r="G264" s="85" t="s">
        <v>177</v>
      </c>
      <c r="I264" t="s">
        <v>213</v>
      </c>
      <c r="J264" s="85"/>
      <c r="K264" s="85" t="s">
        <v>6656</v>
      </c>
      <c r="L264" s="85"/>
      <c r="M264" s="85" t="s">
        <v>6536</v>
      </c>
      <c r="N264" s="85" t="s">
        <v>6657</v>
      </c>
      <c r="O264" s="85" t="s">
        <v>6658</v>
      </c>
      <c r="P264" s="85"/>
      <c r="Q264" s="85"/>
      <c r="R264" s="85"/>
      <c r="S264" s="85"/>
      <c r="T264" s="85"/>
      <c r="U264" s="97" t="s">
        <v>6565</v>
      </c>
      <c r="V264" s="85"/>
      <c r="W264" s="85"/>
      <c r="X264" s="85"/>
      <c r="Z264" s="85"/>
      <c r="AA264" s="85"/>
      <c r="AB264" s="85"/>
      <c r="AC264" s="85"/>
      <c r="AD264" s="85"/>
      <c r="AE264" t="s">
        <v>1497</v>
      </c>
      <c r="AG264" t="s">
        <v>1497</v>
      </c>
      <c r="AI264" t="s">
        <v>1497</v>
      </c>
      <c r="AK264" t="s">
        <v>1497</v>
      </c>
      <c r="AM264" t="s">
        <v>1497</v>
      </c>
      <c r="AN264" s="85"/>
      <c r="AO264" s="85"/>
      <c r="AP264" s="85"/>
      <c r="AQ264" s="85"/>
      <c r="AR264" s="85"/>
      <c r="AS264" s="85"/>
      <c r="AT264" s="85"/>
      <c r="AU264" s="85"/>
      <c r="AV264" s="85"/>
      <c r="AW264" s="85"/>
      <c r="AX264" s="85"/>
      <c r="AY264" s="85"/>
      <c r="AZ264" s="85"/>
      <c r="BA264" s="85"/>
      <c r="BB264" s="85"/>
      <c r="BC264" t="s">
        <v>203</v>
      </c>
      <c r="BD264" s="85"/>
      <c r="BE264" s="85"/>
      <c r="BF264" s="85"/>
      <c r="BG264" s="85"/>
      <c r="BH264" s="85"/>
      <c r="BI264" t="s">
        <v>182</v>
      </c>
      <c r="BJ264" s="85"/>
      <c r="BK264" s="85"/>
      <c r="BL264" s="85"/>
      <c r="BM264" s="85"/>
      <c r="BN264" s="85"/>
      <c r="BO264" s="85"/>
      <c r="BP264" s="85"/>
      <c r="BQ264" s="85"/>
      <c r="BR264" s="85"/>
      <c r="BS264" s="85"/>
      <c r="BT264" s="85"/>
      <c r="BU264" s="85"/>
      <c r="BV264" s="85"/>
      <c r="BW264" s="85"/>
      <c r="BX264" s="85"/>
      <c r="BY264" s="85"/>
      <c r="BZ264" s="85"/>
      <c r="CA264" s="85"/>
      <c r="CB264" s="85"/>
      <c r="CC264" s="85"/>
      <c r="CD264" s="85"/>
      <c r="CE264" s="85"/>
      <c r="CF264" s="85"/>
      <c r="CG264" s="85"/>
      <c r="CH264" s="85"/>
      <c r="CI264" s="85"/>
      <c r="CJ264" s="85"/>
      <c r="CK264" t="s">
        <v>203</v>
      </c>
      <c r="CL264" s="85"/>
      <c r="CM264" s="85"/>
      <c r="CN264" s="85"/>
      <c r="CO264" s="85"/>
      <c r="CP264" s="85"/>
      <c r="CQ264" s="85"/>
      <c r="CR264" s="85"/>
      <c r="CS264" s="85"/>
      <c r="CT264" s="85"/>
      <c r="CU264" s="85"/>
      <c r="CV264" s="85"/>
      <c r="CW264" s="85"/>
      <c r="CX264" s="85"/>
      <c r="CY264" t="s">
        <v>203</v>
      </c>
      <c r="CZ264" s="85"/>
      <c r="DA264" s="85"/>
      <c r="DB264" s="85"/>
      <c r="DC264" s="85"/>
      <c r="DD264" s="85"/>
      <c r="DE264" s="85"/>
      <c r="DF264" s="85"/>
      <c r="DG264" s="85"/>
      <c r="DH264" s="85"/>
      <c r="DI264" t="s">
        <v>182</v>
      </c>
      <c r="DJ264" s="85"/>
      <c r="DK264" s="85"/>
      <c r="DL264" s="85"/>
      <c r="DM264" s="85"/>
      <c r="DN264" s="85"/>
      <c r="DO264" s="85"/>
      <c r="DP264" s="85"/>
      <c r="DQ264" t="s">
        <v>182</v>
      </c>
      <c r="DR264" s="85"/>
      <c r="DS264" s="85"/>
      <c r="DT264" s="85"/>
      <c r="DU264" s="85"/>
      <c r="DV264" s="85"/>
      <c r="DW264" s="85"/>
      <c r="DX264" s="85"/>
      <c r="DY264" s="85"/>
      <c r="DZ264" s="85"/>
      <c r="EA264" s="85"/>
      <c r="EB264" s="85"/>
      <c r="EC264" t="s">
        <v>203</v>
      </c>
      <c r="ED264" s="85"/>
      <c r="EE264" s="85"/>
      <c r="EF264" s="85"/>
      <c r="EG264" s="85"/>
      <c r="EH264" s="85"/>
      <c r="EI264" s="85"/>
      <c r="EJ264" s="85"/>
      <c r="EK264" s="85"/>
      <c r="EL264" s="85"/>
      <c r="EM264" t="s">
        <v>203</v>
      </c>
      <c r="EN264" s="85"/>
      <c r="EO264" s="85"/>
      <c r="EP264" s="85"/>
      <c r="EQ264" s="85"/>
      <c r="ER264" s="85"/>
      <c r="ES264" t="s">
        <v>203</v>
      </c>
      <c r="ET264" s="85"/>
      <c r="EU264" s="85"/>
      <c r="EV264" s="85"/>
      <c r="EW264" s="85"/>
      <c r="EX264" s="85"/>
      <c r="EY264" t="s">
        <v>182</v>
      </c>
      <c r="EZ264" s="85"/>
      <c r="FA264" t="s">
        <v>182</v>
      </c>
      <c r="FB264" s="85"/>
      <c r="FC264" s="85" t="s">
        <v>182</v>
      </c>
      <c r="FD264" s="85"/>
      <c r="FE264" t="b">
        <v>0</v>
      </c>
    </row>
    <row r="265" spans="1:161" x14ac:dyDescent="0.25">
      <c r="A265">
        <v>2144</v>
      </c>
      <c r="B265" t="s">
        <v>6185</v>
      </c>
      <c r="C265" s="90" t="s">
        <v>3642</v>
      </c>
      <c r="D265" s="91" t="s">
        <v>206</v>
      </c>
      <c r="E265">
        <v>0</v>
      </c>
      <c r="F265">
        <v>95</v>
      </c>
      <c r="G265" s="85" t="s">
        <v>187</v>
      </c>
      <c r="H265">
        <v>1</v>
      </c>
      <c r="I265" s="85" t="s">
        <v>213</v>
      </c>
      <c r="J265" s="85" t="s">
        <v>2717</v>
      </c>
      <c r="K265" s="85" t="s">
        <v>3643</v>
      </c>
      <c r="L265" s="85" t="s">
        <v>3642</v>
      </c>
      <c r="M265" s="85" t="s">
        <v>3644</v>
      </c>
      <c r="N265" s="85" t="s">
        <v>2717</v>
      </c>
      <c r="O265" s="85" t="s">
        <v>2720</v>
      </c>
      <c r="P265" s="85" t="s">
        <v>213</v>
      </c>
      <c r="Q265" s="85" t="s">
        <v>206</v>
      </c>
      <c r="R265" s="85"/>
      <c r="S265" s="85"/>
      <c r="T265" s="85" t="s">
        <v>218</v>
      </c>
      <c r="U265" s="97">
        <v>4</v>
      </c>
      <c r="V265" s="85" t="s">
        <v>181</v>
      </c>
      <c r="W265" s="85" t="s">
        <v>1</v>
      </c>
      <c r="X265" s="85" t="s">
        <v>3645</v>
      </c>
      <c r="Y265">
        <v>5</v>
      </c>
      <c r="Z265" s="85" t="s">
        <v>181</v>
      </c>
      <c r="AA265" s="85" t="s">
        <v>1</v>
      </c>
      <c r="AB265" s="85" t="s">
        <v>180</v>
      </c>
      <c r="AC265" s="85" t="s">
        <v>181</v>
      </c>
      <c r="AD265" s="85" t="s">
        <v>181</v>
      </c>
      <c r="AE265" s="85" t="s">
        <v>181</v>
      </c>
      <c r="AF265" s="85"/>
      <c r="AG265" s="85" t="s">
        <v>181</v>
      </c>
      <c r="AH265" s="85"/>
      <c r="AI265" s="85" t="s">
        <v>181</v>
      </c>
      <c r="AJ265" s="85"/>
      <c r="AK265" s="85" t="s">
        <v>181</v>
      </c>
      <c r="AL265" s="85"/>
      <c r="AM265" s="85" t="s">
        <v>181</v>
      </c>
      <c r="AN265" s="85"/>
      <c r="AO265" s="85" t="s">
        <v>181</v>
      </c>
      <c r="AP265" s="85"/>
      <c r="AQ265" s="85" t="s">
        <v>179</v>
      </c>
      <c r="AR265" s="85"/>
      <c r="AS265" s="85" t="s">
        <v>179</v>
      </c>
      <c r="AT265" s="85"/>
      <c r="AU265" s="85" t="s">
        <v>179</v>
      </c>
      <c r="AV265" s="85"/>
      <c r="AW265" s="85" t="s">
        <v>179</v>
      </c>
      <c r="AX265" s="85"/>
      <c r="AY265" s="85" t="s">
        <v>179</v>
      </c>
      <c r="AZ265" s="85"/>
      <c r="BA265" s="85" t="s">
        <v>179</v>
      </c>
      <c r="BB265" s="85"/>
      <c r="BC265" s="85" t="s">
        <v>179</v>
      </c>
      <c r="BD265" s="85" t="s">
        <v>2722</v>
      </c>
      <c r="BE265" s="85" t="s">
        <v>179</v>
      </c>
      <c r="BF265" s="85"/>
      <c r="BG265" s="85" t="s">
        <v>179</v>
      </c>
      <c r="BH265" s="85"/>
      <c r="BI265" s="85" t="s">
        <v>179</v>
      </c>
      <c r="BJ265" s="85" t="s">
        <v>2723</v>
      </c>
      <c r="BK265" s="85" t="s">
        <v>179</v>
      </c>
      <c r="BL265" s="85"/>
      <c r="BM265" s="85" t="s">
        <v>179</v>
      </c>
      <c r="BN265" s="85"/>
      <c r="BO265" s="85" t="s">
        <v>179</v>
      </c>
      <c r="BP265" s="85"/>
      <c r="BQ265" s="85" t="s">
        <v>179</v>
      </c>
      <c r="BR265" s="85"/>
      <c r="BS265" s="85" t="s">
        <v>179</v>
      </c>
      <c r="BT265" s="85"/>
      <c r="BU265" s="85" t="s">
        <v>179</v>
      </c>
      <c r="BV265" s="85"/>
      <c r="BW265" s="85" t="s">
        <v>179</v>
      </c>
      <c r="BX265" s="85"/>
      <c r="BY265" s="85" t="s">
        <v>179</v>
      </c>
      <c r="BZ265" s="85"/>
      <c r="CA265" s="85" t="s">
        <v>179</v>
      </c>
      <c r="CB265" s="85"/>
      <c r="CC265" s="85" t="s">
        <v>179</v>
      </c>
      <c r="CD265" s="85"/>
      <c r="CE265" s="85" t="s">
        <v>179</v>
      </c>
      <c r="CF265" s="85" t="s">
        <v>2724</v>
      </c>
      <c r="CG265" s="85" t="s">
        <v>181</v>
      </c>
      <c r="CH265" s="85"/>
      <c r="CI265" s="85" t="s">
        <v>179</v>
      </c>
      <c r="CJ265" s="85"/>
      <c r="CK265" s="85" t="s">
        <v>203</v>
      </c>
      <c r="CL265" s="85" t="s">
        <v>2725</v>
      </c>
      <c r="CM265" s="85" t="s">
        <v>179</v>
      </c>
      <c r="CN265" s="85"/>
      <c r="CO265" s="85" t="s">
        <v>179</v>
      </c>
      <c r="CP265" s="85"/>
      <c r="CQ265" s="85" t="s">
        <v>179</v>
      </c>
      <c r="CR265" s="85"/>
      <c r="CS265" s="85" t="s">
        <v>179</v>
      </c>
      <c r="CT265" s="85"/>
      <c r="CU265" s="85" t="s">
        <v>179</v>
      </c>
      <c r="CV265" s="85"/>
      <c r="CW265" s="85" t="s">
        <v>179</v>
      </c>
      <c r="CX265" s="85"/>
      <c r="CY265" s="85" t="s">
        <v>179</v>
      </c>
      <c r="CZ265" s="85" t="s">
        <v>2726</v>
      </c>
      <c r="DA265" s="85" t="s">
        <v>179</v>
      </c>
      <c r="DB265" s="85"/>
      <c r="DC265" s="85" t="s">
        <v>179</v>
      </c>
      <c r="DD265" s="85"/>
      <c r="DE265" s="85" t="s">
        <v>179</v>
      </c>
      <c r="DF265" s="85"/>
      <c r="DG265" s="85" t="s">
        <v>179</v>
      </c>
      <c r="DH265" s="85"/>
      <c r="DI265" s="85" t="s">
        <v>179</v>
      </c>
      <c r="DJ265" s="85" t="s">
        <v>2727</v>
      </c>
      <c r="DK265" s="85" t="s">
        <v>179</v>
      </c>
      <c r="DL265" s="85"/>
      <c r="DM265" s="85" t="s">
        <v>179</v>
      </c>
      <c r="DN265" s="85"/>
      <c r="DO265" s="85" t="s">
        <v>179</v>
      </c>
      <c r="DP265" s="85"/>
      <c r="DQ265" s="85" t="s">
        <v>179</v>
      </c>
      <c r="DR265" s="85" t="s">
        <v>2728</v>
      </c>
      <c r="DS265" s="85" t="s">
        <v>179</v>
      </c>
      <c r="DT265" s="85"/>
      <c r="DU265" s="85" t="s">
        <v>179</v>
      </c>
      <c r="DV265" s="85"/>
      <c r="DW265" s="85" t="s">
        <v>179</v>
      </c>
      <c r="DX265" s="85"/>
      <c r="DY265" s="85" t="s">
        <v>179</v>
      </c>
      <c r="DZ265" s="85"/>
      <c r="EA265" s="85" t="s">
        <v>179</v>
      </c>
      <c r="EB265" s="85" t="s">
        <v>2729</v>
      </c>
      <c r="EC265" s="85" t="s">
        <v>179</v>
      </c>
      <c r="ED265" s="85" t="s">
        <v>2729</v>
      </c>
      <c r="EE265" s="85" t="s">
        <v>179</v>
      </c>
      <c r="EF265" s="85"/>
      <c r="EG265" s="85" t="s">
        <v>179</v>
      </c>
      <c r="EH265" s="85"/>
      <c r="EI265" s="85" t="s">
        <v>179</v>
      </c>
      <c r="EJ265" s="85"/>
      <c r="EK265" s="85" t="s">
        <v>179</v>
      </c>
      <c r="EL265" s="85"/>
      <c r="EM265" s="85" t="s">
        <v>179</v>
      </c>
      <c r="EN265" s="85" t="s">
        <v>2730</v>
      </c>
      <c r="EO265" s="85" t="s">
        <v>179</v>
      </c>
      <c r="EP265" s="85"/>
      <c r="EQ265" s="85" t="s">
        <v>179</v>
      </c>
      <c r="ER265" s="85"/>
      <c r="ES265" s="85" t="s">
        <v>179</v>
      </c>
      <c r="ET265" s="85" t="s">
        <v>2731</v>
      </c>
      <c r="EU265" s="85" t="s">
        <v>179</v>
      </c>
      <c r="EV265" s="85"/>
      <c r="EW265" s="85" t="s">
        <v>179</v>
      </c>
      <c r="EX265" s="85"/>
      <c r="EY265" s="85" t="s">
        <v>179</v>
      </c>
      <c r="EZ265" s="85" t="s">
        <v>2732</v>
      </c>
      <c r="FA265" s="85" t="s">
        <v>181</v>
      </c>
      <c r="FB265" s="85"/>
      <c r="FC265" s="85" t="s">
        <v>179</v>
      </c>
      <c r="FD265" s="85" t="s">
        <v>182</v>
      </c>
      <c r="FE265" t="b">
        <v>0</v>
      </c>
    </row>
    <row r="266" spans="1:161" x14ac:dyDescent="0.25">
      <c r="A266">
        <v>2145</v>
      </c>
      <c r="B266" t="s">
        <v>6185</v>
      </c>
      <c r="C266" s="90" t="s">
        <v>3646</v>
      </c>
      <c r="D266" s="91" t="s">
        <v>206</v>
      </c>
      <c r="E266">
        <v>0</v>
      </c>
      <c r="F266">
        <v>95</v>
      </c>
      <c r="G266" s="85" t="s">
        <v>187</v>
      </c>
      <c r="H266">
        <v>1</v>
      </c>
      <c r="I266" s="85" t="s">
        <v>213</v>
      </c>
      <c r="J266" s="85" t="s">
        <v>2717</v>
      </c>
      <c r="K266" s="85" t="s">
        <v>3647</v>
      </c>
      <c r="L266" s="85" t="s">
        <v>3646</v>
      </c>
      <c r="M266" s="85" t="s">
        <v>3648</v>
      </c>
      <c r="N266" s="85" t="s">
        <v>2717</v>
      </c>
      <c r="O266" s="85" t="s">
        <v>2720</v>
      </c>
      <c r="P266" s="85" t="s">
        <v>213</v>
      </c>
      <c r="Q266" s="85" t="s">
        <v>206</v>
      </c>
      <c r="R266" s="85"/>
      <c r="S266" s="85"/>
      <c r="T266" s="85" t="s">
        <v>218</v>
      </c>
      <c r="U266" s="97">
        <v>1</v>
      </c>
      <c r="V266" s="85" t="s">
        <v>181</v>
      </c>
      <c r="W266" s="85" t="s">
        <v>1</v>
      </c>
      <c r="X266" s="85" t="s">
        <v>3645</v>
      </c>
      <c r="Y266">
        <v>5</v>
      </c>
      <c r="Z266" s="85" t="s">
        <v>181</v>
      </c>
      <c r="AA266" s="85" t="s">
        <v>1</v>
      </c>
      <c r="AB266" s="85" t="s">
        <v>180</v>
      </c>
      <c r="AC266" s="85" t="s">
        <v>181</v>
      </c>
      <c r="AD266" s="85" t="s">
        <v>180</v>
      </c>
      <c r="AE266" s="85" t="s">
        <v>181</v>
      </c>
      <c r="AF266" s="85"/>
      <c r="AG266" s="85" t="s">
        <v>181</v>
      </c>
      <c r="AH266" s="85"/>
      <c r="AI266" s="85" t="s">
        <v>181</v>
      </c>
      <c r="AJ266" s="85"/>
      <c r="AK266" s="85" t="s">
        <v>181</v>
      </c>
      <c r="AL266" s="85"/>
      <c r="AM266" s="85" t="s">
        <v>181</v>
      </c>
      <c r="AN266" s="85"/>
      <c r="AO266" s="85" t="s">
        <v>181</v>
      </c>
      <c r="AP266" s="85"/>
      <c r="AQ266" s="85" t="s">
        <v>179</v>
      </c>
      <c r="AR266" s="85"/>
      <c r="AS266" s="85" t="s">
        <v>179</v>
      </c>
      <c r="AT266" s="85"/>
      <c r="AU266" s="85" t="s">
        <v>179</v>
      </c>
      <c r="AV266" s="85"/>
      <c r="AW266" s="85" t="s">
        <v>179</v>
      </c>
      <c r="AX266" s="85"/>
      <c r="AY266" s="85" t="s">
        <v>179</v>
      </c>
      <c r="AZ266" s="85"/>
      <c r="BA266" s="85" t="s">
        <v>179</v>
      </c>
      <c r="BB266" s="85"/>
      <c r="BC266" s="85" t="s">
        <v>179</v>
      </c>
      <c r="BD266" s="85" t="s">
        <v>2722</v>
      </c>
      <c r="BE266" s="85" t="s">
        <v>179</v>
      </c>
      <c r="BF266" s="85"/>
      <c r="BG266" s="85" t="s">
        <v>179</v>
      </c>
      <c r="BH266" s="85"/>
      <c r="BI266" s="85" t="s">
        <v>179</v>
      </c>
      <c r="BJ266" s="85" t="s">
        <v>2723</v>
      </c>
      <c r="BK266" s="85" t="s">
        <v>179</v>
      </c>
      <c r="BL266" s="85"/>
      <c r="BM266" s="85" t="s">
        <v>179</v>
      </c>
      <c r="BN266" s="85"/>
      <c r="BO266" s="85" t="s">
        <v>179</v>
      </c>
      <c r="BP266" s="85"/>
      <c r="BQ266" s="85" t="s">
        <v>179</v>
      </c>
      <c r="BR266" s="85"/>
      <c r="BS266" s="85" t="s">
        <v>179</v>
      </c>
      <c r="BT266" s="85"/>
      <c r="BU266" s="85" t="s">
        <v>179</v>
      </c>
      <c r="BV266" s="85"/>
      <c r="BW266" s="85" t="s">
        <v>179</v>
      </c>
      <c r="BX266" s="85"/>
      <c r="BY266" s="85" t="s">
        <v>179</v>
      </c>
      <c r="BZ266" s="85"/>
      <c r="CA266" s="85" t="s">
        <v>179</v>
      </c>
      <c r="CB266" s="85"/>
      <c r="CC266" s="85" t="s">
        <v>179</v>
      </c>
      <c r="CD266" s="85"/>
      <c r="CE266" s="85" t="s">
        <v>179</v>
      </c>
      <c r="CF266" s="85" t="s">
        <v>2724</v>
      </c>
      <c r="CG266" s="85" t="s">
        <v>181</v>
      </c>
      <c r="CH266" s="85"/>
      <c r="CI266" s="85" t="s">
        <v>199</v>
      </c>
      <c r="CJ266" s="85"/>
      <c r="CK266" s="85" t="s">
        <v>203</v>
      </c>
      <c r="CL266" s="85" t="s">
        <v>2725</v>
      </c>
      <c r="CM266" s="85" t="s">
        <v>179</v>
      </c>
      <c r="CN266" s="85"/>
      <c r="CO266" s="85" t="s">
        <v>179</v>
      </c>
      <c r="CP266" s="85"/>
      <c r="CQ266" s="85" t="s">
        <v>179</v>
      </c>
      <c r="CR266" s="85"/>
      <c r="CS266" s="85" t="s">
        <v>179</v>
      </c>
      <c r="CT266" s="85"/>
      <c r="CU266" s="85" t="s">
        <v>179</v>
      </c>
      <c r="CV266" s="85"/>
      <c r="CW266" s="85" t="s">
        <v>179</v>
      </c>
      <c r="CX266" s="85"/>
      <c r="CY266" s="85" t="s">
        <v>179</v>
      </c>
      <c r="CZ266" s="85" t="s">
        <v>2726</v>
      </c>
      <c r="DA266" s="85" t="s">
        <v>179</v>
      </c>
      <c r="DB266" s="85"/>
      <c r="DC266" s="85" t="s">
        <v>179</v>
      </c>
      <c r="DD266" s="85"/>
      <c r="DE266" s="85" t="s">
        <v>179</v>
      </c>
      <c r="DF266" s="85"/>
      <c r="DG266" s="85" t="s">
        <v>179</v>
      </c>
      <c r="DH266" s="85"/>
      <c r="DI266" s="85" t="s">
        <v>179</v>
      </c>
      <c r="DJ266" s="85" t="s">
        <v>2727</v>
      </c>
      <c r="DK266" s="85" t="s">
        <v>179</v>
      </c>
      <c r="DL266" s="85"/>
      <c r="DM266" s="85" t="s">
        <v>179</v>
      </c>
      <c r="DN266" s="85"/>
      <c r="DO266" s="85" t="s">
        <v>179</v>
      </c>
      <c r="DP266" s="85"/>
      <c r="DQ266" s="85" t="s">
        <v>179</v>
      </c>
      <c r="DR266" s="85" t="s">
        <v>2728</v>
      </c>
      <c r="DS266" s="85" t="s">
        <v>179</v>
      </c>
      <c r="DT266" s="85"/>
      <c r="DU266" s="85" t="s">
        <v>179</v>
      </c>
      <c r="DV266" s="85"/>
      <c r="DW266" s="85" t="s">
        <v>179</v>
      </c>
      <c r="DX266" s="85"/>
      <c r="DY266" s="85" t="s">
        <v>179</v>
      </c>
      <c r="DZ266" s="85"/>
      <c r="EA266" s="85" t="s">
        <v>179</v>
      </c>
      <c r="EB266" s="85"/>
      <c r="EC266" s="85" t="s">
        <v>179</v>
      </c>
      <c r="ED266" s="85" t="s">
        <v>2729</v>
      </c>
      <c r="EE266" s="85" t="s">
        <v>179</v>
      </c>
      <c r="EF266" s="85"/>
      <c r="EG266" s="85" t="s">
        <v>179</v>
      </c>
      <c r="EH266" s="85"/>
      <c r="EI266" s="85" t="s">
        <v>179</v>
      </c>
      <c r="EJ266" s="85"/>
      <c r="EK266" s="85" t="s">
        <v>179</v>
      </c>
      <c r="EL266" s="85"/>
      <c r="EM266" s="85" t="s">
        <v>179</v>
      </c>
      <c r="EN266" s="85" t="s">
        <v>2730</v>
      </c>
      <c r="EO266" s="85" t="s">
        <v>179</v>
      </c>
      <c r="EP266" s="85"/>
      <c r="EQ266" s="85" t="s">
        <v>179</v>
      </c>
      <c r="ER266" s="85"/>
      <c r="ES266" s="85" t="s">
        <v>179</v>
      </c>
      <c r="ET266" s="85" t="s">
        <v>2731</v>
      </c>
      <c r="EU266" s="85" t="s">
        <v>179</v>
      </c>
      <c r="EV266" s="85"/>
      <c r="EW266" s="85" t="s">
        <v>179</v>
      </c>
      <c r="EX266" s="85"/>
      <c r="EY266" s="85" t="s">
        <v>179</v>
      </c>
      <c r="EZ266" s="85" t="s">
        <v>2732</v>
      </c>
      <c r="FA266" s="85" t="s">
        <v>181</v>
      </c>
      <c r="FB266" s="85"/>
      <c r="FC266" s="85" t="s">
        <v>179</v>
      </c>
      <c r="FD266" s="85" t="s">
        <v>182</v>
      </c>
      <c r="FE266" t="b">
        <v>0</v>
      </c>
    </row>
    <row r="267" spans="1:161" x14ac:dyDescent="0.25">
      <c r="A267">
        <v>2146</v>
      </c>
      <c r="B267" t="s">
        <v>6181</v>
      </c>
      <c r="C267" s="90" t="s">
        <v>3649</v>
      </c>
      <c r="D267" s="91" t="s">
        <v>206</v>
      </c>
      <c r="E267">
        <v>0</v>
      </c>
      <c r="F267">
        <v>95</v>
      </c>
      <c r="G267" s="85" t="s">
        <v>187</v>
      </c>
      <c r="H267">
        <v>1</v>
      </c>
      <c r="I267" s="85" t="s">
        <v>213</v>
      </c>
      <c r="J267" s="85" t="s">
        <v>1486</v>
      </c>
      <c r="K267" s="85" t="s">
        <v>3650</v>
      </c>
      <c r="L267" s="85" t="s">
        <v>3649</v>
      </c>
      <c r="M267" s="85" t="s">
        <v>3651</v>
      </c>
      <c r="N267" s="85" t="s">
        <v>1486</v>
      </c>
      <c r="O267" s="85" t="s">
        <v>2550</v>
      </c>
      <c r="P267" s="85" t="s">
        <v>213</v>
      </c>
      <c r="Q267" s="85" t="s">
        <v>206</v>
      </c>
      <c r="R267" s="85"/>
      <c r="S267" s="85"/>
      <c r="T267" s="85" t="s">
        <v>218</v>
      </c>
      <c r="U267" s="97">
        <v>4</v>
      </c>
      <c r="V267" s="85" t="s">
        <v>179</v>
      </c>
      <c r="W267" s="85" t="s">
        <v>191</v>
      </c>
      <c r="X267" s="85" t="s">
        <v>3652</v>
      </c>
      <c r="Y267">
        <v>4</v>
      </c>
      <c r="Z267" s="85" t="s">
        <v>179</v>
      </c>
      <c r="AA267" s="85" t="s">
        <v>191</v>
      </c>
      <c r="AB267" s="85" t="s">
        <v>179</v>
      </c>
      <c r="AC267" s="85" t="s">
        <v>179</v>
      </c>
      <c r="AD267" s="85" t="s">
        <v>179</v>
      </c>
      <c r="AE267" s="85" t="s">
        <v>181</v>
      </c>
      <c r="AF267" s="85"/>
      <c r="AG267" s="85" t="s">
        <v>181</v>
      </c>
      <c r="AH267" s="85"/>
      <c r="AI267" s="85" t="s">
        <v>181</v>
      </c>
      <c r="AJ267" s="85"/>
      <c r="AK267" s="85" t="s">
        <v>181</v>
      </c>
      <c r="AL267" s="85"/>
      <c r="AM267" s="85" t="s">
        <v>181</v>
      </c>
      <c r="AN267" s="85"/>
      <c r="AO267" s="85" t="s">
        <v>181</v>
      </c>
      <c r="AP267" s="85"/>
      <c r="AQ267" s="85" t="s">
        <v>179</v>
      </c>
      <c r="AR267" s="85"/>
      <c r="AS267" s="85" t="s">
        <v>179</v>
      </c>
      <c r="AT267" s="85"/>
      <c r="AU267" s="85" t="s">
        <v>179</v>
      </c>
      <c r="AV267" s="85"/>
      <c r="AW267" s="85" t="s">
        <v>179</v>
      </c>
      <c r="AX267" s="85"/>
      <c r="AY267" s="85" t="s">
        <v>179</v>
      </c>
      <c r="AZ267" s="85"/>
      <c r="BA267" s="85" t="s">
        <v>179</v>
      </c>
      <c r="BB267" s="85"/>
      <c r="BC267" s="85" t="s">
        <v>179</v>
      </c>
      <c r="BD267" s="85" t="s">
        <v>3653</v>
      </c>
      <c r="BE267" s="85" t="s">
        <v>179</v>
      </c>
      <c r="BF267" s="85"/>
      <c r="BG267" s="85" t="s">
        <v>179</v>
      </c>
      <c r="BH267" s="85"/>
      <c r="BI267" s="85" t="s">
        <v>179</v>
      </c>
      <c r="BJ267" s="85" t="s">
        <v>3654</v>
      </c>
      <c r="BK267" s="85" t="s">
        <v>179</v>
      </c>
      <c r="BL267" s="85"/>
      <c r="BM267" s="85" t="s">
        <v>179</v>
      </c>
      <c r="BN267" s="85"/>
      <c r="BO267" s="85" t="s">
        <v>179</v>
      </c>
      <c r="BP267" s="85"/>
      <c r="BQ267" s="85" t="s">
        <v>179</v>
      </c>
      <c r="BR267" s="85"/>
      <c r="BS267" s="85" t="s">
        <v>179</v>
      </c>
      <c r="BT267" s="85"/>
      <c r="BU267" s="85" t="s">
        <v>179</v>
      </c>
      <c r="BV267" s="85"/>
      <c r="BW267" s="85" t="s">
        <v>179</v>
      </c>
      <c r="BX267" s="85"/>
      <c r="BY267" s="85" t="s">
        <v>179</v>
      </c>
      <c r="BZ267" s="85"/>
      <c r="CA267" s="85" t="s">
        <v>179</v>
      </c>
      <c r="CB267" s="85"/>
      <c r="CC267" s="85" t="s">
        <v>179</v>
      </c>
      <c r="CD267" s="85"/>
      <c r="CE267" s="85" t="s">
        <v>181</v>
      </c>
      <c r="CF267" s="85"/>
      <c r="CG267" s="85" t="s">
        <v>181</v>
      </c>
      <c r="CH267" s="85"/>
      <c r="CI267" s="85" t="s">
        <v>181</v>
      </c>
      <c r="CJ267" s="85"/>
      <c r="CK267" s="85" t="s">
        <v>179</v>
      </c>
      <c r="CL267" s="85" t="s">
        <v>3655</v>
      </c>
      <c r="CM267" s="85" t="s">
        <v>179</v>
      </c>
      <c r="CN267" s="85"/>
      <c r="CO267" s="85" t="s">
        <v>179</v>
      </c>
      <c r="CP267" s="85"/>
      <c r="CQ267" s="85" t="s">
        <v>179</v>
      </c>
      <c r="CR267" s="85"/>
      <c r="CS267" s="85" t="s">
        <v>179</v>
      </c>
      <c r="CT267" s="85"/>
      <c r="CU267" s="85" t="s">
        <v>179</v>
      </c>
      <c r="CV267" s="85"/>
      <c r="CW267" s="85" t="s">
        <v>179</v>
      </c>
      <c r="CX267" s="85"/>
      <c r="CY267" s="85" t="s">
        <v>179</v>
      </c>
      <c r="CZ267" s="85" t="s">
        <v>3656</v>
      </c>
      <c r="DA267" s="85" t="s">
        <v>179</v>
      </c>
      <c r="DB267" s="85"/>
      <c r="DC267" s="85" t="s">
        <v>179</v>
      </c>
      <c r="DD267" s="85"/>
      <c r="DE267" s="85" t="s">
        <v>179</v>
      </c>
      <c r="DF267" s="85"/>
      <c r="DG267" s="85" t="s">
        <v>179</v>
      </c>
      <c r="DH267" s="85"/>
      <c r="DI267" s="85" t="s">
        <v>179</v>
      </c>
      <c r="DJ267" s="85" t="s">
        <v>3657</v>
      </c>
      <c r="DK267" s="85" t="s">
        <v>179</v>
      </c>
      <c r="DL267" s="85"/>
      <c r="DM267" s="85" t="s">
        <v>179</v>
      </c>
      <c r="DN267" s="85"/>
      <c r="DO267" s="85" t="s">
        <v>179</v>
      </c>
      <c r="DP267" s="85"/>
      <c r="DQ267" s="85" t="s">
        <v>179</v>
      </c>
      <c r="DR267" s="85" t="s">
        <v>2426</v>
      </c>
      <c r="DS267" s="85" t="s">
        <v>179</v>
      </c>
      <c r="DT267" s="85"/>
      <c r="DU267" s="85" t="s">
        <v>179</v>
      </c>
      <c r="DV267" s="85"/>
      <c r="DW267" s="85" t="s">
        <v>179</v>
      </c>
      <c r="DX267" s="85"/>
      <c r="DY267" s="85" t="s">
        <v>179</v>
      </c>
      <c r="DZ267" s="85"/>
      <c r="EA267" s="85" t="s">
        <v>179</v>
      </c>
      <c r="EB267" s="85"/>
      <c r="EC267" s="85" t="s">
        <v>179</v>
      </c>
      <c r="ED267" s="85" t="s">
        <v>3658</v>
      </c>
      <c r="EE267" s="85" t="s">
        <v>179</v>
      </c>
      <c r="EF267" s="85"/>
      <c r="EG267" s="85" t="s">
        <v>179</v>
      </c>
      <c r="EH267" s="85"/>
      <c r="EI267" s="85" t="s">
        <v>179</v>
      </c>
      <c r="EJ267" s="85"/>
      <c r="EK267" s="85" t="s">
        <v>179</v>
      </c>
      <c r="EL267" s="85"/>
      <c r="EM267" s="85" t="s">
        <v>179</v>
      </c>
      <c r="EN267" s="85" t="s">
        <v>3659</v>
      </c>
      <c r="EO267" s="85" t="s">
        <v>179</v>
      </c>
      <c r="EP267" s="85"/>
      <c r="EQ267" s="85" t="s">
        <v>179</v>
      </c>
      <c r="ER267" s="85"/>
      <c r="ES267" s="85" t="s">
        <v>179</v>
      </c>
      <c r="ET267" s="85" t="s">
        <v>2429</v>
      </c>
      <c r="EU267" s="85" t="s">
        <v>179</v>
      </c>
      <c r="EV267" s="85"/>
      <c r="EW267" s="85" t="s">
        <v>179</v>
      </c>
      <c r="EX267" s="85"/>
      <c r="EY267" s="85" t="s">
        <v>179</v>
      </c>
      <c r="EZ267" s="85" t="s">
        <v>2430</v>
      </c>
      <c r="FA267" s="85" t="s">
        <v>181</v>
      </c>
      <c r="FB267" s="85"/>
      <c r="FC267" s="85" t="s">
        <v>179</v>
      </c>
      <c r="FD267" s="85" t="s">
        <v>182</v>
      </c>
      <c r="FE267" t="b">
        <v>0</v>
      </c>
    </row>
    <row r="268" spans="1:161" x14ac:dyDescent="0.25">
      <c r="A268">
        <v>2147</v>
      </c>
      <c r="B268" t="s">
        <v>6161</v>
      </c>
      <c r="C268" s="90" t="s">
        <v>3660</v>
      </c>
      <c r="D268" s="91" t="s">
        <v>206</v>
      </c>
      <c r="E268">
        <v>0</v>
      </c>
      <c r="F268">
        <v>95</v>
      </c>
      <c r="G268" s="85" t="s">
        <v>187</v>
      </c>
      <c r="H268">
        <v>1</v>
      </c>
      <c r="I268" s="85" t="s">
        <v>213</v>
      </c>
      <c r="J268" s="85" t="s">
        <v>2601</v>
      </c>
      <c r="K268" s="85" t="s">
        <v>2601</v>
      </c>
      <c r="L268" s="85" t="s">
        <v>3660</v>
      </c>
      <c r="M268" s="85" t="s">
        <v>3661</v>
      </c>
      <c r="N268" s="85" t="s">
        <v>2601</v>
      </c>
      <c r="O268" s="85" t="s">
        <v>2603</v>
      </c>
      <c r="P268" s="85" t="s">
        <v>213</v>
      </c>
      <c r="Q268" s="85" t="s">
        <v>206</v>
      </c>
      <c r="R268" s="85"/>
      <c r="S268" s="85"/>
      <c r="T268" s="85" t="s">
        <v>218</v>
      </c>
      <c r="U268" s="97">
        <v>4</v>
      </c>
      <c r="V268" s="85" t="s">
        <v>179</v>
      </c>
      <c r="W268" s="85" t="s">
        <v>186</v>
      </c>
      <c r="X268" s="85" t="s">
        <v>3662</v>
      </c>
      <c r="Y268">
        <v>4</v>
      </c>
      <c r="Z268" s="85" t="s">
        <v>179</v>
      </c>
      <c r="AA268" s="85" t="s">
        <v>186</v>
      </c>
      <c r="AB268" s="85" t="s">
        <v>180</v>
      </c>
      <c r="AC268" s="85" t="s">
        <v>179</v>
      </c>
      <c r="AD268" s="85" t="s">
        <v>179</v>
      </c>
      <c r="AE268" s="85" t="s">
        <v>181</v>
      </c>
      <c r="AF268" s="85" t="s">
        <v>194</v>
      </c>
      <c r="AG268" s="85" t="s">
        <v>181</v>
      </c>
      <c r="AH268" s="85" t="s">
        <v>194</v>
      </c>
      <c r="AI268" s="85" t="s">
        <v>181</v>
      </c>
      <c r="AJ268" s="85" t="s">
        <v>194</v>
      </c>
      <c r="AK268" s="85" t="s">
        <v>181</v>
      </c>
      <c r="AL268" s="85" t="s">
        <v>195</v>
      </c>
      <c r="AM268" s="85" t="s">
        <v>181</v>
      </c>
      <c r="AN268" s="85" t="s">
        <v>195</v>
      </c>
      <c r="AO268" s="85" t="s">
        <v>181</v>
      </c>
      <c r="AP268" s="85" t="s">
        <v>195</v>
      </c>
      <c r="AQ268" s="85" t="s">
        <v>179</v>
      </c>
      <c r="AR268" s="85" t="s">
        <v>195</v>
      </c>
      <c r="AS268" s="85" t="s">
        <v>179</v>
      </c>
      <c r="AT268" s="85" t="s">
        <v>195</v>
      </c>
      <c r="AU268" s="85" t="s">
        <v>179</v>
      </c>
      <c r="AV268" s="85" t="s">
        <v>195</v>
      </c>
      <c r="AW268" s="85" t="s">
        <v>179</v>
      </c>
      <c r="AX268" s="85" t="s">
        <v>195</v>
      </c>
      <c r="AY268" s="85" t="s">
        <v>179</v>
      </c>
      <c r="AZ268" s="85" t="s">
        <v>195</v>
      </c>
      <c r="BA268" s="85" t="s">
        <v>179</v>
      </c>
      <c r="BB268" s="85" t="s">
        <v>195</v>
      </c>
      <c r="BC268" s="85" t="s">
        <v>179</v>
      </c>
      <c r="BD268" s="85" t="s">
        <v>2136</v>
      </c>
      <c r="BE268" s="85" t="s">
        <v>179</v>
      </c>
      <c r="BF268" s="85" t="s">
        <v>195</v>
      </c>
      <c r="BG268" s="85" t="s">
        <v>179</v>
      </c>
      <c r="BH268" s="85" t="s">
        <v>195</v>
      </c>
      <c r="BI268" s="85" t="s">
        <v>179</v>
      </c>
      <c r="BJ268" s="85" t="s">
        <v>1548</v>
      </c>
      <c r="BK268" s="85" t="s">
        <v>179</v>
      </c>
      <c r="BL268" s="85" t="s">
        <v>195</v>
      </c>
      <c r="BM268" s="85" t="s">
        <v>179</v>
      </c>
      <c r="BN268" s="85" t="s">
        <v>195</v>
      </c>
      <c r="BO268" s="85" t="s">
        <v>179</v>
      </c>
      <c r="BP268" s="85" t="s">
        <v>195</v>
      </c>
      <c r="BQ268" s="85" t="s">
        <v>179</v>
      </c>
      <c r="BR268" s="85" t="s">
        <v>195</v>
      </c>
      <c r="BS268" s="85" t="s">
        <v>179</v>
      </c>
      <c r="BT268" s="85" t="s">
        <v>195</v>
      </c>
      <c r="BU268" s="85" t="s">
        <v>179</v>
      </c>
      <c r="BV268" s="85" t="s">
        <v>195</v>
      </c>
      <c r="BW268" s="85" t="s">
        <v>179</v>
      </c>
      <c r="BX268" s="85" t="s">
        <v>195</v>
      </c>
      <c r="BY268" s="85" t="s">
        <v>179</v>
      </c>
      <c r="BZ268" s="85" t="s">
        <v>195</v>
      </c>
      <c r="CA268" s="85" t="s">
        <v>179</v>
      </c>
      <c r="CB268" s="85" t="s">
        <v>195</v>
      </c>
      <c r="CC268" s="85" t="s">
        <v>179</v>
      </c>
      <c r="CD268" s="85" t="s">
        <v>195</v>
      </c>
      <c r="CE268" s="85" t="s">
        <v>179</v>
      </c>
      <c r="CF268" s="85" t="s">
        <v>195</v>
      </c>
      <c r="CG268" s="85" t="s">
        <v>181</v>
      </c>
      <c r="CH268" s="85" t="s">
        <v>195</v>
      </c>
      <c r="CI268" s="85" t="s">
        <v>181</v>
      </c>
      <c r="CJ268" s="85" t="s">
        <v>195</v>
      </c>
      <c r="CK268" s="85" t="s">
        <v>179</v>
      </c>
      <c r="CL268" s="85" t="s">
        <v>2606</v>
      </c>
      <c r="CM268" s="85" t="s">
        <v>179</v>
      </c>
      <c r="CN268" s="85" t="s">
        <v>195</v>
      </c>
      <c r="CO268" s="85" t="s">
        <v>179</v>
      </c>
      <c r="CP268" s="85" t="s">
        <v>195</v>
      </c>
      <c r="CQ268" s="85" t="s">
        <v>179</v>
      </c>
      <c r="CR268" s="85" t="s">
        <v>195</v>
      </c>
      <c r="CS268" s="85" t="s">
        <v>179</v>
      </c>
      <c r="CT268" s="85" t="s">
        <v>195</v>
      </c>
      <c r="CU268" s="85" t="s">
        <v>179</v>
      </c>
      <c r="CV268" s="85" t="s">
        <v>195</v>
      </c>
      <c r="CW268" s="85" t="s">
        <v>179</v>
      </c>
      <c r="CX268" s="85" t="s">
        <v>195</v>
      </c>
      <c r="CY268" s="85" t="s">
        <v>179</v>
      </c>
      <c r="CZ268" s="85" t="s">
        <v>2138</v>
      </c>
      <c r="DA268" s="85" t="s">
        <v>179</v>
      </c>
      <c r="DB268" s="85" t="s">
        <v>195</v>
      </c>
      <c r="DC268" s="85" t="s">
        <v>179</v>
      </c>
      <c r="DD268" s="85" t="s">
        <v>195</v>
      </c>
      <c r="DE268" s="85" t="s">
        <v>179</v>
      </c>
      <c r="DF268" s="85" t="s">
        <v>195</v>
      </c>
      <c r="DG268" s="85" t="s">
        <v>209</v>
      </c>
      <c r="DH268" s="85" t="s">
        <v>195</v>
      </c>
      <c r="DI268" s="85" t="s">
        <v>179</v>
      </c>
      <c r="DJ268" s="85" t="s">
        <v>3663</v>
      </c>
      <c r="DK268" s="85" t="s">
        <v>179</v>
      </c>
      <c r="DL268" s="85" t="s">
        <v>195</v>
      </c>
      <c r="DM268" s="85" t="s">
        <v>179</v>
      </c>
      <c r="DN268" s="85" t="s">
        <v>195</v>
      </c>
      <c r="DO268" s="85" t="s">
        <v>179</v>
      </c>
      <c r="DP268" s="85" t="s">
        <v>195</v>
      </c>
      <c r="DQ268" s="85" t="s">
        <v>179</v>
      </c>
      <c r="DR268" s="85" t="s">
        <v>2608</v>
      </c>
      <c r="DS268" s="85" t="s">
        <v>179</v>
      </c>
      <c r="DT268" s="85" t="s">
        <v>195</v>
      </c>
      <c r="DU268" s="85" t="s">
        <v>179</v>
      </c>
      <c r="DV268" s="85" t="s">
        <v>195</v>
      </c>
      <c r="DW268" s="85" t="s">
        <v>179</v>
      </c>
      <c r="DX268" s="85" t="s">
        <v>195</v>
      </c>
      <c r="DY268" s="85" t="s">
        <v>179</v>
      </c>
      <c r="DZ268" s="85" t="s">
        <v>195</v>
      </c>
      <c r="EA268" s="85" t="s">
        <v>179</v>
      </c>
      <c r="EB268" s="85" t="s">
        <v>3664</v>
      </c>
      <c r="EC268" s="85" t="s">
        <v>179</v>
      </c>
      <c r="ED268" s="85" t="s">
        <v>3665</v>
      </c>
      <c r="EE268" s="85" t="s">
        <v>179</v>
      </c>
      <c r="EF268" s="85" t="s">
        <v>195</v>
      </c>
      <c r="EG268" s="85" t="s">
        <v>179</v>
      </c>
      <c r="EH268" s="85" t="s">
        <v>195</v>
      </c>
      <c r="EI268" s="85" t="s">
        <v>179</v>
      </c>
      <c r="EJ268" s="85" t="s">
        <v>195</v>
      </c>
      <c r="EK268" s="85" t="s">
        <v>179</v>
      </c>
      <c r="EL268" s="85" t="s">
        <v>195</v>
      </c>
      <c r="EM268" s="85" t="s">
        <v>179</v>
      </c>
      <c r="EN268" s="85" t="s">
        <v>2142</v>
      </c>
      <c r="EO268" s="85" t="s">
        <v>179</v>
      </c>
      <c r="EP268" s="85" t="s">
        <v>195</v>
      </c>
      <c r="EQ268" s="85" t="s">
        <v>179</v>
      </c>
      <c r="ER268" s="85" t="s">
        <v>195</v>
      </c>
      <c r="ES268" s="85" t="s">
        <v>179</v>
      </c>
      <c r="ET268" s="85" t="s">
        <v>3666</v>
      </c>
      <c r="EU268" s="85" t="s">
        <v>179</v>
      </c>
      <c r="EV268" s="85" t="s">
        <v>195</v>
      </c>
      <c r="EW268" s="85" t="s">
        <v>179</v>
      </c>
      <c r="EX268" s="85" t="s">
        <v>195</v>
      </c>
      <c r="EY268" s="85" t="s">
        <v>179</v>
      </c>
      <c r="EZ268" s="85" t="s">
        <v>3667</v>
      </c>
      <c r="FA268" s="85" t="s">
        <v>179</v>
      </c>
      <c r="FB268" s="85" t="s">
        <v>195</v>
      </c>
      <c r="FC268" s="85" t="s">
        <v>179</v>
      </c>
      <c r="FD268" s="85" t="s">
        <v>182</v>
      </c>
      <c r="FE268" t="b">
        <v>0</v>
      </c>
    </row>
    <row r="269" spans="1:161" x14ac:dyDescent="0.25">
      <c r="A269">
        <v>2148</v>
      </c>
      <c r="B269" t="s">
        <v>6145</v>
      </c>
      <c r="C269" s="90" t="s">
        <v>3668</v>
      </c>
      <c r="D269" s="91" t="s">
        <v>206</v>
      </c>
      <c r="E269">
        <v>0</v>
      </c>
      <c r="F269">
        <v>94</v>
      </c>
      <c r="G269" s="85" t="s">
        <v>187</v>
      </c>
      <c r="H269">
        <v>1</v>
      </c>
      <c r="I269" s="85" t="s">
        <v>213</v>
      </c>
      <c r="J269" s="85" t="s">
        <v>1730</v>
      </c>
      <c r="K269" s="85" t="s">
        <v>3669</v>
      </c>
      <c r="L269" s="85" t="s">
        <v>3668</v>
      </c>
      <c r="M269" s="85" t="s">
        <v>3670</v>
      </c>
      <c r="N269" s="85" t="s">
        <v>1730</v>
      </c>
      <c r="O269" s="85" t="s">
        <v>1733</v>
      </c>
      <c r="P269" s="85" t="s">
        <v>213</v>
      </c>
      <c r="Q269" s="85" t="s">
        <v>206</v>
      </c>
      <c r="R269" s="85"/>
      <c r="S269" s="85"/>
      <c r="T269" s="85" t="s">
        <v>218</v>
      </c>
      <c r="U269" s="97">
        <v>5</v>
      </c>
      <c r="V269" s="85" t="s">
        <v>179</v>
      </c>
      <c r="W269" s="85" t="s">
        <v>191</v>
      </c>
      <c r="X269" s="85" t="s">
        <v>1836</v>
      </c>
      <c r="Y269">
        <v>5</v>
      </c>
      <c r="Z269" s="85" t="s">
        <v>181</v>
      </c>
      <c r="AA269" s="85"/>
      <c r="AB269" s="85" t="s">
        <v>179</v>
      </c>
      <c r="AC269" s="85" t="s">
        <v>179</v>
      </c>
      <c r="AD269" s="85" t="s">
        <v>179</v>
      </c>
      <c r="AE269" s="85" t="s">
        <v>181</v>
      </c>
      <c r="AF269" s="85"/>
      <c r="AG269" s="85" t="s">
        <v>181</v>
      </c>
      <c r="AH269" s="85"/>
      <c r="AI269" s="85" t="s">
        <v>181</v>
      </c>
      <c r="AJ269" s="85"/>
      <c r="AK269" s="85" t="s">
        <v>181</v>
      </c>
      <c r="AL269" s="85"/>
      <c r="AM269" s="85" t="s">
        <v>181</v>
      </c>
      <c r="AN269" s="85"/>
      <c r="AO269" s="85" t="s">
        <v>181</v>
      </c>
      <c r="AP269" s="85"/>
      <c r="AQ269" s="85" t="s">
        <v>179</v>
      </c>
      <c r="AR269" s="85"/>
      <c r="AS269" s="85" t="s">
        <v>179</v>
      </c>
      <c r="AT269" s="85"/>
      <c r="AU269" s="85" t="s">
        <v>179</v>
      </c>
      <c r="AV269" s="85"/>
      <c r="AW269" s="85" t="s">
        <v>179</v>
      </c>
      <c r="AX269" s="85"/>
      <c r="AY269" s="85" t="s">
        <v>179</v>
      </c>
      <c r="AZ269" s="85"/>
      <c r="BA269" s="85" t="s">
        <v>179</v>
      </c>
      <c r="BB269" s="85"/>
      <c r="BC269" s="85" t="s">
        <v>179</v>
      </c>
      <c r="BD269" s="85" t="s">
        <v>1737</v>
      </c>
      <c r="BE269" s="85" t="s">
        <v>179</v>
      </c>
      <c r="BF269" s="85"/>
      <c r="BG269" s="85" t="s">
        <v>179</v>
      </c>
      <c r="BH269" s="85"/>
      <c r="BI269" s="85" t="s">
        <v>179</v>
      </c>
      <c r="BJ269" s="85" t="s">
        <v>2153</v>
      </c>
      <c r="BK269" s="85" t="s">
        <v>179</v>
      </c>
      <c r="BL269" s="85"/>
      <c r="BM269" s="85" t="s">
        <v>179</v>
      </c>
      <c r="BN269" s="85"/>
      <c r="BO269" s="85" t="s">
        <v>179</v>
      </c>
      <c r="BP269" s="85"/>
      <c r="BQ269" s="85" t="s">
        <v>179</v>
      </c>
      <c r="BR269" s="85"/>
      <c r="BS269" s="85" t="s">
        <v>179</v>
      </c>
      <c r="BT269" s="85"/>
      <c r="BU269" s="85" t="s">
        <v>179</v>
      </c>
      <c r="BV269" s="85"/>
      <c r="BW269" s="85" t="s">
        <v>179</v>
      </c>
      <c r="BX269" s="85"/>
      <c r="BY269" s="85" t="s">
        <v>179</v>
      </c>
      <c r="BZ269" s="85"/>
      <c r="CA269" s="85" t="s">
        <v>179</v>
      </c>
      <c r="CB269" s="85"/>
      <c r="CC269" s="85" t="s">
        <v>179</v>
      </c>
      <c r="CD269" s="85"/>
      <c r="CE269" s="85" t="s">
        <v>181</v>
      </c>
      <c r="CF269" s="85"/>
      <c r="CG269" s="85" t="s">
        <v>181</v>
      </c>
      <c r="CH269" s="85"/>
      <c r="CI269" s="85" t="s">
        <v>181</v>
      </c>
      <c r="CJ269" s="85"/>
      <c r="CK269" s="85" t="s">
        <v>179</v>
      </c>
      <c r="CL269" s="85" t="s">
        <v>2128</v>
      </c>
      <c r="CM269" s="85" t="s">
        <v>179</v>
      </c>
      <c r="CN269" s="85"/>
      <c r="CO269" s="85" t="s">
        <v>179</v>
      </c>
      <c r="CP269" s="85"/>
      <c r="CQ269" s="85" t="s">
        <v>179</v>
      </c>
      <c r="CR269" s="85"/>
      <c r="CS269" s="85" t="s">
        <v>179</v>
      </c>
      <c r="CT269" s="85"/>
      <c r="CU269" s="85" t="s">
        <v>179</v>
      </c>
      <c r="CV269" s="85"/>
      <c r="CW269" s="85" t="s">
        <v>179</v>
      </c>
      <c r="CX269" s="85"/>
      <c r="CY269" s="85" t="s">
        <v>179</v>
      </c>
      <c r="CZ269" s="85" t="s">
        <v>1737</v>
      </c>
      <c r="DA269" s="85" t="s">
        <v>179</v>
      </c>
      <c r="DB269" s="85" t="s">
        <v>2129</v>
      </c>
      <c r="DC269" s="85" t="s">
        <v>179</v>
      </c>
      <c r="DD269" s="85"/>
      <c r="DE269" s="85" t="s">
        <v>179</v>
      </c>
      <c r="DF269" s="85"/>
      <c r="DG269" s="85" t="s">
        <v>179</v>
      </c>
      <c r="DH269" s="85"/>
      <c r="DI269" s="85" t="s">
        <v>179</v>
      </c>
      <c r="DJ269" s="85" t="s">
        <v>1737</v>
      </c>
      <c r="DK269" s="85" t="s">
        <v>179</v>
      </c>
      <c r="DL269" s="85"/>
      <c r="DM269" s="85" t="s">
        <v>179</v>
      </c>
      <c r="DN269" s="85"/>
      <c r="DO269" s="85" t="s">
        <v>179</v>
      </c>
      <c r="DP269" s="85"/>
      <c r="DQ269" s="85" t="s">
        <v>179</v>
      </c>
      <c r="DR269" s="85" t="s">
        <v>1737</v>
      </c>
      <c r="DS269" s="85" t="s">
        <v>179</v>
      </c>
      <c r="DT269" s="85"/>
      <c r="DU269" s="85" t="s">
        <v>179</v>
      </c>
      <c r="DV269" s="85"/>
      <c r="DW269" s="85" t="s">
        <v>179</v>
      </c>
      <c r="DX269" s="85"/>
      <c r="DY269" s="85" t="s">
        <v>199</v>
      </c>
      <c r="DZ269" s="85"/>
      <c r="EA269" s="85" t="s">
        <v>179</v>
      </c>
      <c r="EB269" s="85"/>
      <c r="EC269" s="85" t="s">
        <v>179</v>
      </c>
      <c r="ED269" s="85" t="s">
        <v>1737</v>
      </c>
      <c r="EE269" s="85" t="s">
        <v>179</v>
      </c>
      <c r="EF269" s="85"/>
      <c r="EG269" s="85" t="s">
        <v>199</v>
      </c>
      <c r="EH269" s="85"/>
      <c r="EI269" s="85" t="s">
        <v>199</v>
      </c>
      <c r="EJ269" s="85"/>
      <c r="EK269" s="85" t="s">
        <v>179</v>
      </c>
      <c r="EL269" s="85"/>
      <c r="EM269" s="85" t="s">
        <v>179</v>
      </c>
      <c r="EN269" s="85" t="s">
        <v>1737</v>
      </c>
      <c r="EO269" s="85" t="s">
        <v>179</v>
      </c>
      <c r="EP269" s="85"/>
      <c r="EQ269" s="85" t="s">
        <v>179</v>
      </c>
      <c r="ER269" s="85"/>
      <c r="ES269" s="85" t="s">
        <v>179</v>
      </c>
      <c r="ET269" s="85" t="s">
        <v>1737</v>
      </c>
      <c r="EU269" s="85" t="s">
        <v>179</v>
      </c>
      <c r="EV269" s="85"/>
      <c r="EW269" s="85" t="s">
        <v>179</v>
      </c>
      <c r="EX269" s="85"/>
      <c r="EY269" s="85" t="s">
        <v>179</v>
      </c>
      <c r="EZ269" s="85" t="s">
        <v>1737</v>
      </c>
      <c r="FA269" s="85" t="s">
        <v>179</v>
      </c>
      <c r="FB269" s="85"/>
      <c r="FC269" s="85" t="s">
        <v>179</v>
      </c>
      <c r="FD269" s="85" t="s">
        <v>182</v>
      </c>
      <c r="FE269" t="b">
        <v>0</v>
      </c>
    </row>
    <row r="270" spans="1:161" x14ac:dyDescent="0.25">
      <c r="A270">
        <v>10264</v>
      </c>
      <c r="B270" t="s">
        <v>6209</v>
      </c>
      <c r="C270" s="90" t="s">
        <v>3671</v>
      </c>
      <c r="D270" s="91" t="s">
        <v>206</v>
      </c>
      <c r="E270">
        <v>0</v>
      </c>
      <c r="F270">
        <v>95</v>
      </c>
      <c r="G270" s="85" t="s">
        <v>177</v>
      </c>
      <c r="H270">
        <v>1</v>
      </c>
      <c r="I270" s="85" t="s">
        <v>213</v>
      </c>
      <c r="J270" s="85" t="s">
        <v>3672</v>
      </c>
      <c r="K270" s="85" t="s">
        <v>3673</v>
      </c>
      <c r="L270" s="85" t="s">
        <v>3671</v>
      </c>
      <c r="M270" s="85" t="s">
        <v>3674</v>
      </c>
      <c r="N270" s="85" t="s">
        <v>3675</v>
      </c>
      <c r="O270" s="85" t="s">
        <v>3676</v>
      </c>
      <c r="P270" s="85" t="s">
        <v>213</v>
      </c>
      <c r="Q270" s="85" t="s">
        <v>206</v>
      </c>
      <c r="R270" s="85"/>
      <c r="S270" s="85"/>
      <c r="T270" s="85" t="s">
        <v>218</v>
      </c>
      <c r="U270" s="97">
        <v>4</v>
      </c>
      <c r="V270" s="85" t="s">
        <v>179</v>
      </c>
      <c r="W270" s="85" t="s">
        <v>191</v>
      </c>
      <c r="X270" s="85" t="s">
        <v>3677</v>
      </c>
      <c r="Y270">
        <v>4</v>
      </c>
      <c r="Z270" s="85" t="s">
        <v>179</v>
      </c>
      <c r="AA270" s="85" t="s">
        <v>186</v>
      </c>
      <c r="AB270" s="85" t="s">
        <v>180</v>
      </c>
      <c r="AC270" s="85" t="s">
        <v>179</v>
      </c>
      <c r="AD270" s="85" t="s">
        <v>179</v>
      </c>
      <c r="AE270" s="85" t="s">
        <v>181</v>
      </c>
      <c r="AF270" s="85"/>
      <c r="AG270" s="85" t="s">
        <v>181</v>
      </c>
      <c r="AH270" s="85"/>
      <c r="AI270" s="85" t="s">
        <v>181</v>
      </c>
      <c r="AJ270" s="85"/>
      <c r="AK270" s="85" t="s">
        <v>181</v>
      </c>
      <c r="AL270" s="85"/>
      <c r="AM270" s="85" t="s">
        <v>181</v>
      </c>
      <c r="AN270" s="85"/>
      <c r="AO270" s="85" t="s">
        <v>181</v>
      </c>
      <c r="AP270" s="85"/>
      <c r="AQ270" s="85" t="s">
        <v>179</v>
      </c>
      <c r="AR270" s="85" t="s">
        <v>3678</v>
      </c>
      <c r="AS270" s="85" t="s">
        <v>179</v>
      </c>
      <c r="AT270" s="85" t="s">
        <v>3679</v>
      </c>
      <c r="AU270" s="85" t="s">
        <v>181</v>
      </c>
      <c r="AV270" s="85" t="s">
        <v>3680</v>
      </c>
      <c r="AW270" s="85" t="s">
        <v>179</v>
      </c>
      <c r="AX270" s="85" t="s">
        <v>3681</v>
      </c>
      <c r="AY270" s="85" t="s">
        <v>179</v>
      </c>
      <c r="AZ270" s="85" t="s">
        <v>3682</v>
      </c>
      <c r="BA270" s="85" t="s">
        <v>265</v>
      </c>
      <c r="BB270" s="85" t="s">
        <v>3683</v>
      </c>
      <c r="BC270" s="85" t="s">
        <v>179</v>
      </c>
      <c r="BD270" s="85" t="s">
        <v>3684</v>
      </c>
      <c r="BE270" s="85" t="s">
        <v>179</v>
      </c>
      <c r="BF270" s="85"/>
      <c r="BG270" s="85" t="s">
        <v>179</v>
      </c>
      <c r="BH270" s="85"/>
      <c r="BI270" s="85" t="s">
        <v>179</v>
      </c>
      <c r="BJ270" s="85" t="s">
        <v>3685</v>
      </c>
      <c r="BK270" s="85" t="s">
        <v>179</v>
      </c>
      <c r="BL270" s="85"/>
      <c r="BM270" s="85" t="s">
        <v>179</v>
      </c>
      <c r="BN270" s="85"/>
      <c r="BO270" s="85" t="s">
        <v>179</v>
      </c>
      <c r="BP270" s="85"/>
      <c r="BQ270" s="85" t="s">
        <v>179</v>
      </c>
      <c r="BR270" s="85"/>
      <c r="BS270" s="85" t="s">
        <v>179</v>
      </c>
      <c r="BT270" s="85"/>
      <c r="BU270" s="85" t="s">
        <v>179</v>
      </c>
      <c r="BV270" s="85"/>
      <c r="BW270" s="85" t="s">
        <v>179</v>
      </c>
      <c r="BX270" s="85"/>
      <c r="BY270" s="85" t="s">
        <v>179</v>
      </c>
      <c r="BZ270" s="85"/>
      <c r="CA270" s="85" t="s">
        <v>179</v>
      </c>
      <c r="CB270" s="85"/>
      <c r="CC270" s="85" t="s">
        <v>179</v>
      </c>
      <c r="CD270" s="85"/>
      <c r="CE270" s="85" t="s">
        <v>179</v>
      </c>
      <c r="CF270" s="85"/>
      <c r="CG270" s="85" t="s">
        <v>181</v>
      </c>
      <c r="CH270" s="85"/>
      <c r="CI270" s="85" t="s">
        <v>199</v>
      </c>
      <c r="CJ270" s="85"/>
      <c r="CK270" s="85" t="s">
        <v>179</v>
      </c>
      <c r="CL270" s="85" t="s">
        <v>3686</v>
      </c>
      <c r="CM270" s="85" t="s">
        <v>179</v>
      </c>
      <c r="CN270" s="85"/>
      <c r="CO270" s="85" t="s">
        <v>181</v>
      </c>
      <c r="CP270" s="85"/>
      <c r="CQ270" s="85" t="s">
        <v>179</v>
      </c>
      <c r="CR270" s="85"/>
      <c r="CS270" s="85" t="s">
        <v>179</v>
      </c>
      <c r="CT270" s="85"/>
      <c r="CU270" s="85" t="s">
        <v>181</v>
      </c>
      <c r="CV270" s="85"/>
      <c r="CW270" s="85" t="s">
        <v>179</v>
      </c>
      <c r="CX270" s="85"/>
      <c r="CY270" s="85" t="s">
        <v>179</v>
      </c>
      <c r="CZ270" s="85" t="s">
        <v>3687</v>
      </c>
      <c r="DA270" s="85" t="s">
        <v>179</v>
      </c>
      <c r="DB270" s="85" t="s">
        <v>3688</v>
      </c>
      <c r="DC270" s="85" t="s">
        <v>179</v>
      </c>
      <c r="DD270" s="85" t="s">
        <v>3689</v>
      </c>
      <c r="DE270" s="85" t="s">
        <v>179</v>
      </c>
      <c r="DF270" s="85"/>
      <c r="DG270" s="85" t="s">
        <v>179</v>
      </c>
      <c r="DH270" s="85"/>
      <c r="DI270" s="85" t="s">
        <v>179</v>
      </c>
      <c r="DJ270" s="85" t="s">
        <v>3690</v>
      </c>
      <c r="DK270" s="85" t="s">
        <v>179</v>
      </c>
      <c r="DL270" s="85" t="s">
        <v>3691</v>
      </c>
      <c r="DM270" s="85" t="s">
        <v>179</v>
      </c>
      <c r="DN270" s="85" t="s">
        <v>3692</v>
      </c>
      <c r="DO270" s="85" t="s">
        <v>179</v>
      </c>
      <c r="DP270" s="85" t="s">
        <v>3693</v>
      </c>
      <c r="DQ270" s="85" t="s">
        <v>179</v>
      </c>
      <c r="DR270" s="85" t="s">
        <v>3694</v>
      </c>
      <c r="DS270" s="85" t="s">
        <v>179</v>
      </c>
      <c r="DT270" s="85" t="s">
        <v>3695</v>
      </c>
      <c r="DU270" s="85" t="s">
        <v>179</v>
      </c>
      <c r="DV270" s="85" t="s">
        <v>3696</v>
      </c>
      <c r="DW270" s="85" t="s">
        <v>179</v>
      </c>
      <c r="DX270" s="85" t="s">
        <v>3697</v>
      </c>
      <c r="DY270" s="85" t="s">
        <v>181</v>
      </c>
      <c r="DZ270" s="85" t="s">
        <v>3698</v>
      </c>
      <c r="EA270" s="85" t="s">
        <v>179</v>
      </c>
      <c r="EB270" s="85" t="s">
        <v>3699</v>
      </c>
      <c r="EC270" s="85" t="s">
        <v>179</v>
      </c>
      <c r="ED270" s="85" t="s">
        <v>3700</v>
      </c>
      <c r="EE270" s="85" t="s">
        <v>179</v>
      </c>
      <c r="EF270" s="85" t="s">
        <v>3701</v>
      </c>
      <c r="EG270" s="85" t="s">
        <v>227</v>
      </c>
      <c r="EH270" s="85" t="s">
        <v>3702</v>
      </c>
      <c r="EI270" s="85" t="s">
        <v>179</v>
      </c>
      <c r="EJ270" s="85" t="s">
        <v>3703</v>
      </c>
      <c r="EK270" s="85" t="s">
        <v>179</v>
      </c>
      <c r="EL270" s="85" t="s">
        <v>3704</v>
      </c>
      <c r="EM270" s="85" t="s">
        <v>179</v>
      </c>
      <c r="EN270" s="85" t="s">
        <v>3704</v>
      </c>
      <c r="EO270" s="85" t="s">
        <v>181</v>
      </c>
      <c r="EP270" s="85" t="s">
        <v>372</v>
      </c>
      <c r="EQ270" s="85" t="s">
        <v>179</v>
      </c>
      <c r="ER270" s="85" t="s">
        <v>3705</v>
      </c>
      <c r="ES270" s="85" t="s">
        <v>179</v>
      </c>
      <c r="ET270" s="85" t="s">
        <v>3706</v>
      </c>
      <c r="EU270" s="85" t="s">
        <v>179</v>
      </c>
      <c r="EV270" s="85" t="s">
        <v>3707</v>
      </c>
      <c r="EW270" s="85" t="s">
        <v>179</v>
      </c>
      <c r="EX270" s="85"/>
      <c r="EY270" s="85" t="s">
        <v>179</v>
      </c>
      <c r="EZ270" s="85" t="s">
        <v>3708</v>
      </c>
      <c r="FA270" s="85" t="s">
        <v>181</v>
      </c>
      <c r="FB270" s="85"/>
      <c r="FC270" s="85" t="s">
        <v>181</v>
      </c>
      <c r="FD270" s="85" t="s">
        <v>182</v>
      </c>
      <c r="FE270" t="b">
        <v>0</v>
      </c>
    </row>
    <row r="271" spans="1:161" x14ac:dyDescent="0.25">
      <c r="A271" t="s">
        <v>6486</v>
      </c>
      <c r="B271" t="s">
        <v>6662</v>
      </c>
      <c r="C271" s="90" t="s">
        <v>3709</v>
      </c>
      <c r="D271" s="91" t="s">
        <v>206</v>
      </c>
      <c r="G271" s="85" t="s">
        <v>177</v>
      </c>
      <c r="I271" t="s">
        <v>213</v>
      </c>
      <c r="J271" s="85"/>
      <c r="K271" s="85" t="s">
        <v>6659</v>
      </c>
      <c r="L271" s="85"/>
      <c r="M271" s="85" t="s">
        <v>6537</v>
      </c>
      <c r="N271" s="85" t="s">
        <v>6660</v>
      </c>
      <c r="O271" s="85" t="s">
        <v>6661</v>
      </c>
      <c r="P271" s="85"/>
      <c r="Q271" s="85"/>
      <c r="R271" s="85"/>
      <c r="S271" s="85"/>
      <c r="T271" s="85"/>
      <c r="U271" s="97" t="s">
        <v>190</v>
      </c>
      <c r="V271" s="85"/>
      <c r="W271" s="85"/>
      <c r="X271" s="85"/>
      <c r="Z271" s="85"/>
      <c r="AA271" s="85"/>
      <c r="AB271" s="85"/>
      <c r="AC271" s="85"/>
      <c r="AD271" s="85"/>
      <c r="AE271" t="s">
        <v>1497</v>
      </c>
      <c r="AG271" t="s">
        <v>1497</v>
      </c>
      <c r="AI271" t="s">
        <v>1497</v>
      </c>
      <c r="AK271" t="s">
        <v>1497</v>
      </c>
      <c r="AM271" t="s">
        <v>1497</v>
      </c>
      <c r="AN271" s="85"/>
      <c r="AO271" s="85"/>
      <c r="AP271" s="85"/>
      <c r="AQ271" s="85"/>
      <c r="AR271" s="85"/>
      <c r="AS271" s="85"/>
      <c r="AT271" s="85"/>
      <c r="AU271" s="85"/>
      <c r="AV271" s="85"/>
      <c r="AW271" s="85"/>
      <c r="AX271" s="85"/>
      <c r="AY271" s="85"/>
      <c r="AZ271" s="85"/>
      <c r="BA271" s="85"/>
      <c r="BB271" s="85"/>
      <c r="BC271" t="s">
        <v>203</v>
      </c>
      <c r="BD271" s="85"/>
      <c r="BE271" s="85"/>
      <c r="BF271" s="85"/>
      <c r="BG271" s="85"/>
      <c r="BH271" s="85"/>
      <c r="BI271" t="s">
        <v>182</v>
      </c>
      <c r="BJ271" s="85"/>
      <c r="BK271" s="85"/>
      <c r="BL271" s="85"/>
      <c r="BM271" s="85"/>
      <c r="BN271" s="85"/>
      <c r="BO271" s="85"/>
      <c r="BP271" s="85"/>
      <c r="BQ271" s="85"/>
      <c r="BR271" s="85"/>
      <c r="BS271" s="85"/>
      <c r="BT271" s="85"/>
      <c r="BU271" s="85"/>
      <c r="BV271" s="85"/>
      <c r="BW271" s="85"/>
      <c r="BX271" s="85"/>
      <c r="BY271" s="85"/>
      <c r="BZ271" s="85"/>
      <c r="CA271" s="85"/>
      <c r="CB271" s="85"/>
      <c r="CC271" s="85"/>
      <c r="CD271" s="85"/>
      <c r="CE271" s="85"/>
      <c r="CF271" s="85"/>
      <c r="CG271" s="85"/>
      <c r="CH271" s="85"/>
      <c r="CI271" s="85"/>
      <c r="CJ271" s="85"/>
      <c r="CK271" t="s">
        <v>203</v>
      </c>
      <c r="CL271" s="85"/>
      <c r="CM271" s="85"/>
      <c r="CN271" s="85"/>
      <c r="CO271" s="85"/>
      <c r="CP271" s="85"/>
      <c r="CQ271" s="85"/>
      <c r="CR271" s="85"/>
      <c r="CS271" s="85"/>
      <c r="CT271" s="85"/>
      <c r="CU271" s="85"/>
      <c r="CV271" s="85"/>
      <c r="CW271" s="85"/>
      <c r="CX271" s="85"/>
      <c r="CY271" t="s">
        <v>182</v>
      </c>
      <c r="CZ271" s="85"/>
      <c r="DA271" s="85"/>
      <c r="DB271" s="85"/>
      <c r="DC271" s="85"/>
      <c r="DD271" s="85"/>
      <c r="DE271" s="85"/>
      <c r="DF271" s="85"/>
      <c r="DG271" s="85"/>
      <c r="DH271" s="85"/>
      <c r="DI271" t="s">
        <v>182</v>
      </c>
      <c r="DJ271" s="85"/>
      <c r="DK271" s="85"/>
      <c r="DL271" s="85"/>
      <c r="DM271" s="85"/>
      <c r="DN271" s="85"/>
      <c r="DO271" s="85"/>
      <c r="DP271" s="85"/>
      <c r="DQ271" t="s">
        <v>182</v>
      </c>
      <c r="DR271" s="85"/>
      <c r="DS271" s="85"/>
      <c r="DT271" s="85"/>
      <c r="DU271" s="85"/>
      <c r="DV271" s="85"/>
      <c r="DW271" s="85"/>
      <c r="DX271" s="85"/>
      <c r="DY271" s="85"/>
      <c r="DZ271" s="85"/>
      <c r="EA271" s="85"/>
      <c r="EB271" s="85"/>
      <c r="EC271" t="s">
        <v>203</v>
      </c>
      <c r="ED271" s="85"/>
      <c r="EE271" s="85"/>
      <c r="EF271" s="85"/>
      <c r="EG271" s="85"/>
      <c r="EH271" s="85"/>
      <c r="EI271" s="85"/>
      <c r="EJ271" s="85"/>
      <c r="EK271" s="85"/>
      <c r="EL271" s="85"/>
      <c r="EM271" t="s">
        <v>203</v>
      </c>
      <c r="EN271" s="85"/>
      <c r="EO271" s="85"/>
      <c r="EP271" s="85"/>
      <c r="EQ271" s="85"/>
      <c r="ER271" s="85"/>
      <c r="ES271" t="s">
        <v>203</v>
      </c>
      <c r="ET271" s="85"/>
      <c r="EU271" s="85"/>
      <c r="EV271" s="85"/>
      <c r="EW271" s="85"/>
      <c r="EX271" s="85"/>
      <c r="EY271" t="s">
        <v>182</v>
      </c>
      <c r="EZ271" s="85"/>
      <c r="FA271" t="s">
        <v>182</v>
      </c>
      <c r="FB271" s="85"/>
      <c r="FC271" s="85" t="s">
        <v>182</v>
      </c>
      <c r="FD271" s="85"/>
      <c r="FE271" t="b">
        <v>0</v>
      </c>
    </row>
    <row r="272" spans="1:161" x14ac:dyDescent="0.25">
      <c r="A272">
        <v>12786</v>
      </c>
      <c r="B272" t="s">
        <v>6210</v>
      </c>
      <c r="C272" s="90" t="s">
        <v>3710</v>
      </c>
      <c r="D272" s="91" t="s">
        <v>206</v>
      </c>
      <c r="E272">
        <v>0</v>
      </c>
      <c r="F272">
        <v>94</v>
      </c>
      <c r="G272" s="85" t="s">
        <v>177</v>
      </c>
      <c r="H272">
        <v>1</v>
      </c>
      <c r="I272" s="85" t="s">
        <v>213</v>
      </c>
      <c r="J272" s="85" t="s">
        <v>3711</v>
      </c>
      <c r="K272" s="85" t="s">
        <v>3712</v>
      </c>
      <c r="L272" s="85" t="s">
        <v>3710</v>
      </c>
      <c r="M272" s="85" t="s">
        <v>3713</v>
      </c>
      <c r="N272" s="85" t="s">
        <v>3711</v>
      </c>
      <c r="O272" s="85" t="s">
        <v>3714</v>
      </c>
      <c r="P272" s="85" t="s">
        <v>213</v>
      </c>
      <c r="Q272" s="85" t="s">
        <v>206</v>
      </c>
      <c r="R272" s="85"/>
      <c r="S272" s="85"/>
      <c r="T272" s="85" t="s">
        <v>218</v>
      </c>
      <c r="U272" s="97">
        <v>4</v>
      </c>
      <c r="V272" s="85" t="s">
        <v>179</v>
      </c>
      <c r="W272" s="85" t="s">
        <v>186</v>
      </c>
      <c r="X272" s="85" t="s">
        <v>3715</v>
      </c>
      <c r="Y272">
        <v>4</v>
      </c>
      <c r="Z272" s="85" t="s">
        <v>181</v>
      </c>
      <c r="AA272" s="85" t="s">
        <v>186</v>
      </c>
      <c r="AB272" s="85" t="s">
        <v>180</v>
      </c>
      <c r="AC272" s="85" t="s">
        <v>179</v>
      </c>
      <c r="AD272" s="85" t="s">
        <v>180</v>
      </c>
      <c r="AE272" s="85" t="s">
        <v>181</v>
      </c>
      <c r="AF272" s="85"/>
      <c r="AG272" s="85" t="s">
        <v>181</v>
      </c>
      <c r="AH272" s="85"/>
      <c r="AI272" s="85" t="s">
        <v>181</v>
      </c>
      <c r="AJ272" s="85"/>
      <c r="AK272" s="85" t="s">
        <v>181</v>
      </c>
      <c r="AL272" s="85"/>
      <c r="AM272" s="85" t="s">
        <v>181</v>
      </c>
      <c r="AN272" s="85"/>
      <c r="AO272" s="85" t="s">
        <v>181</v>
      </c>
      <c r="AP272" s="85"/>
      <c r="AQ272" s="85" t="s">
        <v>179</v>
      </c>
      <c r="AR272" s="85"/>
      <c r="AS272" s="85" t="s">
        <v>179</v>
      </c>
      <c r="AT272" s="85"/>
      <c r="AU272" s="85" t="s">
        <v>179</v>
      </c>
      <c r="AV272" s="85"/>
      <c r="AW272" s="85" t="s">
        <v>179</v>
      </c>
      <c r="AX272" s="85"/>
      <c r="AY272" s="85" t="s">
        <v>179</v>
      </c>
      <c r="AZ272" s="85"/>
      <c r="BA272" s="85" t="s">
        <v>179</v>
      </c>
      <c r="BB272" s="85"/>
      <c r="BC272" s="85" t="s">
        <v>179</v>
      </c>
      <c r="BD272" s="85" t="s">
        <v>3716</v>
      </c>
      <c r="BE272" s="85" t="s">
        <v>179</v>
      </c>
      <c r="BF272" s="85"/>
      <c r="BG272" s="85" t="s">
        <v>179</v>
      </c>
      <c r="BH272" s="85"/>
      <c r="BI272" s="85" t="s">
        <v>179</v>
      </c>
      <c r="BJ272" s="85" t="s">
        <v>3717</v>
      </c>
      <c r="BK272" s="85" t="s">
        <v>179</v>
      </c>
      <c r="BL272" s="85"/>
      <c r="BM272" s="85" t="s">
        <v>179</v>
      </c>
      <c r="BN272" s="85"/>
      <c r="BO272" s="85" t="s">
        <v>179</v>
      </c>
      <c r="BP272" s="85"/>
      <c r="BQ272" s="85" t="s">
        <v>179</v>
      </c>
      <c r="BR272" s="85"/>
      <c r="BS272" s="85" t="s">
        <v>179</v>
      </c>
      <c r="BT272" s="85"/>
      <c r="BU272" s="85" t="s">
        <v>179</v>
      </c>
      <c r="BV272" s="85"/>
      <c r="BW272" s="85" t="s">
        <v>179</v>
      </c>
      <c r="BX272" s="85"/>
      <c r="BY272" s="85" t="s">
        <v>179</v>
      </c>
      <c r="BZ272" s="85"/>
      <c r="CA272" s="85" t="s">
        <v>179</v>
      </c>
      <c r="CB272" s="85"/>
      <c r="CC272" s="85" t="s">
        <v>179</v>
      </c>
      <c r="CD272" s="85"/>
      <c r="CE272" s="85" t="s">
        <v>181</v>
      </c>
      <c r="CF272" s="85"/>
      <c r="CG272" s="85" t="s">
        <v>181</v>
      </c>
      <c r="CH272" s="85"/>
      <c r="CI272" s="85" t="s">
        <v>181</v>
      </c>
      <c r="CJ272" s="85"/>
      <c r="CK272" s="85" t="s">
        <v>179</v>
      </c>
      <c r="CL272" s="85" t="s">
        <v>3718</v>
      </c>
      <c r="CM272" s="85" t="s">
        <v>179</v>
      </c>
      <c r="CN272" s="85"/>
      <c r="CO272" s="85" t="s">
        <v>179</v>
      </c>
      <c r="CP272" s="85"/>
      <c r="CQ272" s="85" t="s">
        <v>179</v>
      </c>
      <c r="CR272" s="85"/>
      <c r="CS272" s="85" t="s">
        <v>179</v>
      </c>
      <c r="CT272" s="85"/>
      <c r="CU272" s="85" t="s">
        <v>179</v>
      </c>
      <c r="CV272" s="85"/>
      <c r="CW272" s="85" t="s">
        <v>179</v>
      </c>
      <c r="CX272" s="85"/>
      <c r="CY272" s="85" t="s">
        <v>179</v>
      </c>
      <c r="CZ272" s="85" t="s">
        <v>3719</v>
      </c>
      <c r="DA272" s="85" t="s">
        <v>179</v>
      </c>
      <c r="DB272" s="85"/>
      <c r="DC272" s="85" t="s">
        <v>179</v>
      </c>
      <c r="DD272" s="85"/>
      <c r="DE272" s="85" t="s">
        <v>179</v>
      </c>
      <c r="DF272" s="85"/>
      <c r="DG272" s="85" t="s">
        <v>179</v>
      </c>
      <c r="DH272" s="85"/>
      <c r="DI272" s="85" t="s">
        <v>179</v>
      </c>
      <c r="DJ272" s="85" t="s">
        <v>3720</v>
      </c>
      <c r="DK272" s="85" t="s">
        <v>179</v>
      </c>
      <c r="DL272" s="85"/>
      <c r="DM272" s="85" t="s">
        <v>179</v>
      </c>
      <c r="DN272" s="85"/>
      <c r="DO272" s="85" t="s">
        <v>179</v>
      </c>
      <c r="DP272" s="85"/>
      <c r="DQ272" s="85" t="s">
        <v>179</v>
      </c>
      <c r="DR272" s="85" t="s">
        <v>3721</v>
      </c>
      <c r="DS272" s="85" t="s">
        <v>179</v>
      </c>
      <c r="DT272" s="85"/>
      <c r="DU272" s="85" t="s">
        <v>179</v>
      </c>
      <c r="DV272" s="85"/>
      <c r="DW272" s="85" t="s">
        <v>179</v>
      </c>
      <c r="DX272" s="85"/>
      <c r="DY272" s="85" t="s">
        <v>179</v>
      </c>
      <c r="DZ272" s="85"/>
      <c r="EA272" s="85" t="s">
        <v>179</v>
      </c>
      <c r="EB272" s="85"/>
      <c r="EC272" s="85" t="s">
        <v>179</v>
      </c>
      <c r="ED272" s="85" t="s">
        <v>3722</v>
      </c>
      <c r="EE272" s="85" t="s">
        <v>179</v>
      </c>
      <c r="EF272" s="85"/>
      <c r="EG272" s="85" t="s">
        <v>179</v>
      </c>
      <c r="EH272" s="85"/>
      <c r="EI272" s="85" t="s">
        <v>179</v>
      </c>
      <c r="EJ272" s="85"/>
      <c r="EK272" s="85" t="s">
        <v>179</v>
      </c>
      <c r="EL272" s="85"/>
      <c r="EM272" s="85" t="s">
        <v>179</v>
      </c>
      <c r="EN272" s="85" t="s">
        <v>370</v>
      </c>
      <c r="EO272" s="85" t="s">
        <v>179</v>
      </c>
      <c r="EP272" s="85"/>
      <c r="EQ272" s="85" t="s">
        <v>179</v>
      </c>
      <c r="ER272" s="85"/>
      <c r="ES272" s="85" t="s">
        <v>179</v>
      </c>
      <c r="ET272" s="85" t="s">
        <v>3723</v>
      </c>
      <c r="EU272" s="85" t="s">
        <v>179</v>
      </c>
      <c r="EV272" s="85"/>
      <c r="EW272" s="85" t="s">
        <v>179</v>
      </c>
      <c r="EX272" s="85"/>
      <c r="EY272" s="85" t="s">
        <v>179</v>
      </c>
      <c r="EZ272" s="85" t="s">
        <v>1494</v>
      </c>
      <c r="FA272" s="85" t="s">
        <v>181</v>
      </c>
      <c r="FB272" s="85"/>
      <c r="FC272" s="85" t="s">
        <v>179</v>
      </c>
      <c r="FD272" s="85" t="s">
        <v>182</v>
      </c>
      <c r="FE272" t="b">
        <v>0</v>
      </c>
    </row>
    <row r="273" spans="1:161" x14ac:dyDescent="0.25">
      <c r="A273">
        <v>2152</v>
      </c>
      <c r="B273" t="s">
        <v>6211</v>
      </c>
      <c r="C273" s="90" t="s">
        <v>3724</v>
      </c>
      <c r="D273" s="91" t="s">
        <v>206</v>
      </c>
      <c r="E273">
        <v>0</v>
      </c>
      <c r="F273">
        <v>95</v>
      </c>
      <c r="G273" s="85" t="s">
        <v>187</v>
      </c>
      <c r="H273">
        <v>1</v>
      </c>
      <c r="I273" s="85" t="s">
        <v>213</v>
      </c>
      <c r="J273" s="85" t="s">
        <v>3725</v>
      </c>
      <c r="K273" s="85" t="s">
        <v>3726</v>
      </c>
      <c r="L273" s="85" t="s">
        <v>3724</v>
      </c>
      <c r="M273" s="85" t="s">
        <v>3727</v>
      </c>
      <c r="N273" s="85" t="s">
        <v>3725</v>
      </c>
      <c r="O273" s="85" t="s">
        <v>3728</v>
      </c>
      <c r="P273" s="85" t="s">
        <v>213</v>
      </c>
      <c r="Q273" s="85" t="s">
        <v>206</v>
      </c>
      <c r="R273" s="85"/>
      <c r="S273" s="85"/>
      <c r="T273" s="85" t="s">
        <v>354</v>
      </c>
      <c r="U273" s="97">
        <v>4</v>
      </c>
      <c r="V273" s="85" t="s">
        <v>179</v>
      </c>
      <c r="W273" s="85" t="s">
        <v>191</v>
      </c>
      <c r="X273" s="85" t="s">
        <v>3729</v>
      </c>
      <c r="Y273">
        <v>4</v>
      </c>
      <c r="Z273" s="85" t="s">
        <v>179</v>
      </c>
      <c r="AA273" s="85" t="s">
        <v>356</v>
      </c>
      <c r="AB273" s="85" t="s">
        <v>179</v>
      </c>
      <c r="AC273" s="85" t="s">
        <v>179</v>
      </c>
      <c r="AD273" s="85" t="s">
        <v>179</v>
      </c>
      <c r="AE273" s="85" t="s">
        <v>181</v>
      </c>
      <c r="AF273" s="85"/>
      <c r="AG273" s="85" t="s">
        <v>181</v>
      </c>
      <c r="AH273" s="85"/>
      <c r="AI273" s="85" t="s">
        <v>181</v>
      </c>
      <c r="AJ273" s="85"/>
      <c r="AK273" s="85" t="s">
        <v>181</v>
      </c>
      <c r="AL273" s="85"/>
      <c r="AM273" s="85" t="s">
        <v>181</v>
      </c>
      <c r="AN273" s="85"/>
      <c r="AO273" s="85" t="s">
        <v>181</v>
      </c>
      <c r="AP273" s="85"/>
      <c r="AQ273" s="85" t="s">
        <v>179</v>
      </c>
      <c r="AR273" s="85"/>
      <c r="AS273" s="85" t="s">
        <v>179</v>
      </c>
      <c r="AT273" s="85"/>
      <c r="AU273" s="85" t="s">
        <v>179</v>
      </c>
      <c r="AV273" s="85"/>
      <c r="AW273" s="85" t="s">
        <v>179</v>
      </c>
      <c r="AX273" s="85"/>
      <c r="AY273" s="85" t="s">
        <v>179</v>
      </c>
      <c r="AZ273" s="85"/>
      <c r="BA273" s="85" t="s">
        <v>179</v>
      </c>
      <c r="BB273" s="85"/>
      <c r="BC273" s="85" t="s">
        <v>179</v>
      </c>
      <c r="BD273" s="85" t="s">
        <v>3730</v>
      </c>
      <c r="BE273" s="85" t="s">
        <v>179</v>
      </c>
      <c r="BF273" s="85"/>
      <c r="BG273" s="85" t="s">
        <v>265</v>
      </c>
      <c r="BH273" s="85" t="s">
        <v>3731</v>
      </c>
      <c r="BI273" s="85" t="s">
        <v>203</v>
      </c>
      <c r="BJ273" s="85" t="s">
        <v>3731</v>
      </c>
      <c r="BK273" s="85" t="s">
        <v>179</v>
      </c>
      <c r="BL273" s="85"/>
      <c r="BM273" s="85" t="s">
        <v>179</v>
      </c>
      <c r="BN273" s="85"/>
      <c r="BO273" s="85" t="s">
        <v>179</v>
      </c>
      <c r="BP273" s="85"/>
      <c r="BQ273" s="85" t="s">
        <v>179</v>
      </c>
      <c r="BR273" s="85"/>
      <c r="BS273" s="85" t="s">
        <v>179</v>
      </c>
      <c r="BT273" s="85"/>
      <c r="BU273" s="85" t="s">
        <v>179</v>
      </c>
      <c r="BV273" s="85"/>
      <c r="BW273" s="85" t="s">
        <v>179</v>
      </c>
      <c r="BX273" s="85"/>
      <c r="BY273" s="85" t="s">
        <v>179</v>
      </c>
      <c r="BZ273" s="85"/>
      <c r="CA273" s="85" t="s">
        <v>179</v>
      </c>
      <c r="CB273" s="85"/>
      <c r="CC273" s="85" t="s">
        <v>179</v>
      </c>
      <c r="CD273" s="85"/>
      <c r="CE273" s="85" t="s">
        <v>181</v>
      </c>
      <c r="CF273" s="85"/>
      <c r="CG273" s="85" t="s">
        <v>181</v>
      </c>
      <c r="CH273" s="85"/>
      <c r="CI273" s="85" t="s">
        <v>181</v>
      </c>
      <c r="CJ273" s="85"/>
      <c r="CK273" s="85" t="s">
        <v>179</v>
      </c>
      <c r="CL273" s="85" t="s">
        <v>3732</v>
      </c>
      <c r="CM273" s="85" t="s">
        <v>179</v>
      </c>
      <c r="CN273" s="85"/>
      <c r="CO273" s="85" t="s">
        <v>179</v>
      </c>
      <c r="CP273" s="85"/>
      <c r="CQ273" s="85" t="s">
        <v>179</v>
      </c>
      <c r="CR273" s="85"/>
      <c r="CS273" s="85" t="s">
        <v>179</v>
      </c>
      <c r="CT273" s="85"/>
      <c r="CU273" s="85" t="s">
        <v>179</v>
      </c>
      <c r="CV273" s="85"/>
      <c r="CW273" s="85" t="s">
        <v>179</v>
      </c>
      <c r="CX273" s="85"/>
      <c r="CY273" s="85" t="s">
        <v>179</v>
      </c>
      <c r="CZ273" s="85" t="s">
        <v>3733</v>
      </c>
      <c r="DA273" s="85" t="s">
        <v>179</v>
      </c>
      <c r="DB273" s="85"/>
      <c r="DC273" s="85" t="s">
        <v>181</v>
      </c>
      <c r="DD273" s="85" t="s">
        <v>3734</v>
      </c>
      <c r="DE273" s="85" t="s">
        <v>179</v>
      </c>
      <c r="DF273" s="85"/>
      <c r="DG273" s="85" t="s">
        <v>179</v>
      </c>
      <c r="DH273" s="85"/>
      <c r="DI273" s="85" t="s">
        <v>203</v>
      </c>
      <c r="DJ273" s="85" t="s">
        <v>3734</v>
      </c>
      <c r="DK273" s="85" t="s">
        <v>181</v>
      </c>
      <c r="DL273" s="85" t="s">
        <v>3735</v>
      </c>
      <c r="DM273" s="85" t="s">
        <v>179</v>
      </c>
      <c r="DN273" s="85"/>
      <c r="DO273" s="85" t="s">
        <v>179</v>
      </c>
      <c r="DP273" s="85"/>
      <c r="DQ273" s="85" t="s">
        <v>203</v>
      </c>
      <c r="DR273" s="85" t="s">
        <v>3736</v>
      </c>
      <c r="DS273" s="85" t="s">
        <v>179</v>
      </c>
      <c r="DT273" s="85"/>
      <c r="DU273" s="85" t="s">
        <v>179</v>
      </c>
      <c r="DV273" s="85"/>
      <c r="DW273" s="85" t="s">
        <v>179</v>
      </c>
      <c r="DX273" s="85"/>
      <c r="DY273" s="85" t="s">
        <v>179</v>
      </c>
      <c r="DZ273" s="85"/>
      <c r="EA273" s="85" t="s">
        <v>179</v>
      </c>
      <c r="EB273" s="85"/>
      <c r="EC273" s="85" t="s">
        <v>179</v>
      </c>
      <c r="ED273" s="85" t="s">
        <v>3737</v>
      </c>
      <c r="EE273" s="85" t="s">
        <v>179</v>
      </c>
      <c r="EF273" s="85"/>
      <c r="EG273" s="85" t="s">
        <v>179</v>
      </c>
      <c r="EH273" s="85"/>
      <c r="EI273" s="85" t="s">
        <v>179</v>
      </c>
      <c r="EJ273" s="85"/>
      <c r="EK273" s="85" t="s">
        <v>179</v>
      </c>
      <c r="EL273" s="85"/>
      <c r="EM273" s="85" t="s">
        <v>179</v>
      </c>
      <c r="EN273" s="85" t="s">
        <v>3738</v>
      </c>
      <c r="EO273" s="85" t="s">
        <v>179</v>
      </c>
      <c r="EP273" s="85" t="s">
        <v>3739</v>
      </c>
      <c r="EQ273" s="85" t="s">
        <v>179</v>
      </c>
      <c r="ER273" s="85"/>
      <c r="ES273" s="85" t="s">
        <v>179</v>
      </c>
      <c r="ET273" s="85" t="s">
        <v>3740</v>
      </c>
      <c r="EU273" s="85" t="s">
        <v>179</v>
      </c>
      <c r="EV273" s="85"/>
      <c r="EW273" s="85" t="s">
        <v>179</v>
      </c>
      <c r="EX273" s="85"/>
      <c r="EY273" s="85" t="s">
        <v>179</v>
      </c>
      <c r="EZ273" s="85" t="s">
        <v>3741</v>
      </c>
      <c r="FA273" s="85" t="s">
        <v>179</v>
      </c>
      <c r="FB273" s="85"/>
      <c r="FC273" s="85" t="s">
        <v>179</v>
      </c>
      <c r="FD273" s="85" t="s">
        <v>182</v>
      </c>
      <c r="FE273" t="b">
        <v>0</v>
      </c>
    </row>
    <row r="274" spans="1:161" x14ac:dyDescent="0.25">
      <c r="A274">
        <v>2153</v>
      </c>
      <c r="B274" t="s">
        <v>6212</v>
      </c>
      <c r="C274" s="90" t="s">
        <v>3742</v>
      </c>
      <c r="D274" s="91" t="s">
        <v>206</v>
      </c>
      <c r="E274">
        <v>0</v>
      </c>
      <c r="G274" s="85" t="s">
        <v>177</v>
      </c>
      <c r="H274">
        <v>1</v>
      </c>
      <c r="I274" s="85" t="s">
        <v>213</v>
      </c>
      <c r="J274" s="85" t="s">
        <v>3743</v>
      </c>
      <c r="K274" s="85" t="s">
        <v>3744</v>
      </c>
      <c r="L274" s="85" t="s">
        <v>3742</v>
      </c>
      <c r="M274" s="85" t="s">
        <v>3745</v>
      </c>
      <c r="N274" s="85" t="s">
        <v>3746</v>
      </c>
      <c r="O274" s="85" t="s">
        <v>3747</v>
      </c>
      <c r="P274" s="85" t="s">
        <v>213</v>
      </c>
      <c r="Q274" s="85" t="s">
        <v>206</v>
      </c>
      <c r="R274" s="85"/>
      <c r="S274" s="85"/>
      <c r="T274" s="85" t="s">
        <v>218</v>
      </c>
      <c r="U274" s="97">
        <v>4</v>
      </c>
      <c r="V274" s="85" t="s">
        <v>179</v>
      </c>
      <c r="W274" s="85" t="s">
        <v>191</v>
      </c>
      <c r="X274" s="85"/>
      <c r="Y274">
        <v>8</v>
      </c>
      <c r="Z274" s="85" t="s">
        <v>179</v>
      </c>
      <c r="AA274" s="85" t="s">
        <v>191</v>
      </c>
      <c r="AB274" s="85" t="s">
        <v>181</v>
      </c>
      <c r="AC274" s="85" t="s">
        <v>179</v>
      </c>
      <c r="AD274" s="85" t="s">
        <v>180</v>
      </c>
      <c r="AE274" s="85" t="s">
        <v>181</v>
      </c>
      <c r="AF274" s="85"/>
      <c r="AG274" s="85" t="s">
        <v>181</v>
      </c>
      <c r="AH274" s="85"/>
      <c r="AI274" s="85" t="s">
        <v>181</v>
      </c>
      <c r="AJ274" s="85"/>
      <c r="AK274" s="85" t="s">
        <v>181</v>
      </c>
      <c r="AL274" s="85"/>
      <c r="AM274" s="85" t="s">
        <v>181</v>
      </c>
      <c r="AN274" s="85"/>
      <c r="AO274" s="85" t="s">
        <v>181</v>
      </c>
      <c r="AP274" s="85"/>
      <c r="AQ274" s="85" t="s">
        <v>179</v>
      </c>
      <c r="AR274" s="85" t="s">
        <v>3748</v>
      </c>
      <c r="AS274" s="85" t="s">
        <v>179</v>
      </c>
      <c r="AT274" s="85"/>
      <c r="AU274" s="85" t="s">
        <v>265</v>
      </c>
      <c r="AV274" s="85"/>
      <c r="AW274" s="85" t="s">
        <v>179</v>
      </c>
      <c r="AX274" s="85"/>
      <c r="AY274" s="85" t="s">
        <v>179</v>
      </c>
      <c r="AZ274" s="85"/>
      <c r="BA274" s="85" t="s">
        <v>179</v>
      </c>
      <c r="BB274" s="85"/>
      <c r="BC274" s="85" t="s">
        <v>179</v>
      </c>
      <c r="BD274" s="85"/>
      <c r="BE274" s="85" t="s">
        <v>179</v>
      </c>
      <c r="BF274" s="85"/>
      <c r="BG274" s="85" t="s">
        <v>179</v>
      </c>
      <c r="BH274" s="85"/>
      <c r="BI274" s="85" t="s">
        <v>179</v>
      </c>
      <c r="BJ274" s="85"/>
      <c r="BK274" s="85" t="s">
        <v>179</v>
      </c>
      <c r="BL274" s="85"/>
      <c r="BM274" s="85" t="s">
        <v>179</v>
      </c>
      <c r="BN274" s="85"/>
      <c r="BO274" s="85" t="s">
        <v>179</v>
      </c>
      <c r="BP274" s="85"/>
      <c r="BQ274" s="85" t="s">
        <v>179</v>
      </c>
      <c r="BR274" s="85"/>
      <c r="BS274" s="85" t="s">
        <v>179</v>
      </c>
      <c r="BT274" s="85"/>
      <c r="BU274" s="85" t="s">
        <v>179</v>
      </c>
      <c r="BV274" s="85"/>
      <c r="BW274" s="85" t="s">
        <v>179</v>
      </c>
      <c r="BX274" s="85"/>
      <c r="BY274" s="85" t="s">
        <v>179</v>
      </c>
      <c r="BZ274" s="85"/>
      <c r="CA274" s="85" t="s">
        <v>179</v>
      </c>
      <c r="CB274" s="85"/>
      <c r="CC274" s="85" t="s">
        <v>179</v>
      </c>
      <c r="CD274" s="85"/>
      <c r="CE274" s="85" t="s">
        <v>181</v>
      </c>
      <c r="CF274" s="85"/>
      <c r="CG274" s="85" t="s">
        <v>181</v>
      </c>
      <c r="CH274" s="85"/>
      <c r="CI274" s="85" t="s">
        <v>181</v>
      </c>
      <c r="CJ274" s="85"/>
      <c r="CK274" s="85" t="s">
        <v>179</v>
      </c>
      <c r="CL274" s="85"/>
      <c r="CM274" s="85" t="s">
        <v>179</v>
      </c>
      <c r="CN274" s="85"/>
      <c r="CO274" s="85" t="s">
        <v>179</v>
      </c>
      <c r="CP274" s="85"/>
      <c r="CQ274" s="85" t="s">
        <v>179</v>
      </c>
      <c r="CR274" s="85"/>
      <c r="CS274" s="85" t="s">
        <v>179</v>
      </c>
      <c r="CT274" s="85"/>
      <c r="CU274" s="85" t="s">
        <v>179</v>
      </c>
      <c r="CV274" s="85"/>
      <c r="CW274" s="85" t="s">
        <v>179</v>
      </c>
      <c r="CX274" s="85"/>
      <c r="CY274" s="85" t="s">
        <v>179</v>
      </c>
      <c r="CZ274" s="85" t="s">
        <v>3749</v>
      </c>
      <c r="DA274" s="85" t="s">
        <v>179</v>
      </c>
      <c r="DB274" s="85"/>
      <c r="DC274" s="85" t="s">
        <v>179</v>
      </c>
      <c r="DD274" s="85"/>
      <c r="DE274" s="85" t="s">
        <v>179</v>
      </c>
      <c r="DF274" s="85"/>
      <c r="DG274" s="85" t="s">
        <v>209</v>
      </c>
      <c r="DH274" s="85"/>
      <c r="DI274" s="85" t="s">
        <v>179</v>
      </c>
      <c r="DJ274" s="85"/>
      <c r="DK274" s="85" t="s">
        <v>179</v>
      </c>
      <c r="DL274" s="85"/>
      <c r="DM274" s="85" t="s">
        <v>179</v>
      </c>
      <c r="DN274" s="85"/>
      <c r="DO274" s="85" t="s">
        <v>179</v>
      </c>
      <c r="DP274" s="85"/>
      <c r="DQ274" s="85" t="s">
        <v>179</v>
      </c>
      <c r="DR274" s="85"/>
      <c r="DS274" s="85" t="s">
        <v>179</v>
      </c>
      <c r="DT274" s="85"/>
      <c r="DU274" s="85" t="s">
        <v>179</v>
      </c>
      <c r="DV274" s="85"/>
      <c r="DW274" s="85" t="s">
        <v>179</v>
      </c>
      <c r="DX274" s="85"/>
      <c r="DY274" s="85" t="s">
        <v>179</v>
      </c>
      <c r="DZ274" s="85"/>
      <c r="EA274" s="85" t="s">
        <v>179</v>
      </c>
      <c r="EB274" s="85"/>
      <c r="EC274" s="85" t="s">
        <v>179</v>
      </c>
      <c r="ED274" s="85"/>
      <c r="EE274" s="85" t="s">
        <v>179</v>
      </c>
      <c r="EF274" s="85"/>
      <c r="EG274" s="85" t="s">
        <v>179</v>
      </c>
      <c r="EH274" s="85"/>
      <c r="EI274" s="85" t="s">
        <v>179</v>
      </c>
      <c r="EJ274" s="85"/>
      <c r="EK274" s="85" t="s">
        <v>179</v>
      </c>
      <c r="EL274" s="85"/>
      <c r="EM274" s="85" t="s">
        <v>179</v>
      </c>
      <c r="EN274" s="85"/>
      <c r="EO274" s="85" t="s">
        <v>179</v>
      </c>
      <c r="EP274" s="85"/>
      <c r="EQ274" s="85" t="s">
        <v>179</v>
      </c>
      <c r="ER274" s="85"/>
      <c r="ES274" s="85" t="s">
        <v>179</v>
      </c>
      <c r="ET274" s="85"/>
      <c r="EU274" s="85" t="s">
        <v>179</v>
      </c>
      <c r="EV274" s="85"/>
      <c r="EW274" s="85" t="s">
        <v>179</v>
      </c>
      <c r="EX274" s="85"/>
      <c r="EY274" s="85" t="s">
        <v>179</v>
      </c>
      <c r="EZ274" s="85"/>
      <c r="FA274" s="85" t="s">
        <v>181</v>
      </c>
      <c r="FB274" s="85"/>
      <c r="FC274" s="85" t="s">
        <v>181</v>
      </c>
      <c r="FD274" s="85" t="s">
        <v>182</v>
      </c>
      <c r="FE274" t="b">
        <v>0</v>
      </c>
    </row>
    <row r="275" spans="1:161" x14ac:dyDescent="0.25">
      <c r="A275">
        <v>2154</v>
      </c>
      <c r="B275" t="s">
        <v>6181</v>
      </c>
      <c r="C275" s="90" t="s">
        <v>3750</v>
      </c>
      <c r="D275" s="91" t="s">
        <v>206</v>
      </c>
      <c r="E275">
        <v>0</v>
      </c>
      <c r="F275">
        <v>95</v>
      </c>
      <c r="G275" s="85" t="s">
        <v>187</v>
      </c>
      <c r="H275">
        <v>1</v>
      </c>
      <c r="I275" s="85" t="s">
        <v>213</v>
      </c>
      <c r="J275" s="85" t="s">
        <v>1486</v>
      </c>
      <c r="K275" s="85" t="s">
        <v>3751</v>
      </c>
      <c r="L275" s="85" t="s">
        <v>3750</v>
      </c>
      <c r="M275" s="85" t="s">
        <v>3752</v>
      </c>
      <c r="N275" s="85" t="s">
        <v>1486</v>
      </c>
      <c r="O275" s="85" t="s">
        <v>3753</v>
      </c>
      <c r="P275" s="85" t="s">
        <v>213</v>
      </c>
      <c r="Q275" s="85" t="s">
        <v>206</v>
      </c>
      <c r="R275" s="85"/>
      <c r="S275" s="85"/>
      <c r="T275" s="85" t="s">
        <v>218</v>
      </c>
      <c r="U275" s="97">
        <v>4</v>
      </c>
      <c r="V275" s="85" t="s">
        <v>179</v>
      </c>
      <c r="W275" s="85" t="s">
        <v>191</v>
      </c>
      <c r="X275" s="85" t="s">
        <v>3754</v>
      </c>
      <c r="Y275">
        <v>4</v>
      </c>
      <c r="Z275" s="85" t="s">
        <v>179</v>
      </c>
      <c r="AA275" s="85" t="s">
        <v>191</v>
      </c>
      <c r="AB275" s="85" t="s">
        <v>179</v>
      </c>
      <c r="AC275" s="85" t="s">
        <v>179</v>
      </c>
      <c r="AD275" s="85" t="s">
        <v>179</v>
      </c>
      <c r="AE275" s="85" t="s">
        <v>181</v>
      </c>
      <c r="AF275" s="85"/>
      <c r="AG275" s="85" t="s">
        <v>181</v>
      </c>
      <c r="AH275" s="85"/>
      <c r="AI275" s="85" t="s">
        <v>181</v>
      </c>
      <c r="AJ275" s="85"/>
      <c r="AK275" s="85" t="s">
        <v>181</v>
      </c>
      <c r="AL275" s="85"/>
      <c r="AM275" s="85" t="s">
        <v>181</v>
      </c>
      <c r="AN275" s="85"/>
      <c r="AO275" s="85" t="s">
        <v>181</v>
      </c>
      <c r="AP275" s="85"/>
      <c r="AQ275" s="85" t="s">
        <v>179</v>
      </c>
      <c r="AR275" s="85"/>
      <c r="AS275" s="85" t="s">
        <v>179</v>
      </c>
      <c r="AT275" s="85"/>
      <c r="AU275" s="85" t="s">
        <v>179</v>
      </c>
      <c r="AV275" s="85"/>
      <c r="AW275" s="85" t="s">
        <v>179</v>
      </c>
      <c r="AX275" s="85"/>
      <c r="AY275" s="85" t="s">
        <v>179</v>
      </c>
      <c r="AZ275" s="85"/>
      <c r="BA275" s="85" t="s">
        <v>179</v>
      </c>
      <c r="BB275" s="85"/>
      <c r="BC275" s="85" t="s">
        <v>179</v>
      </c>
      <c r="BD275" s="85" t="s">
        <v>3653</v>
      </c>
      <c r="BE275" s="85" t="s">
        <v>179</v>
      </c>
      <c r="BF275" s="85"/>
      <c r="BG275" s="85" t="s">
        <v>179</v>
      </c>
      <c r="BH275" s="85"/>
      <c r="BI275" s="85" t="s">
        <v>179</v>
      </c>
      <c r="BJ275" s="85" t="s">
        <v>3654</v>
      </c>
      <c r="BK275" s="85" t="s">
        <v>179</v>
      </c>
      <c r="BL275" s="85"/>
      <c r="BM275" s="85" t="s">
        <v>179</v>
      </c>
      <c r="BN275" s="85"/>
      <c r="BO275" s="85" t="s">
        <v>179</v>
      </c>
      <c r="BP275" s="85"/>
      <c r="BQ275" s="85" t="s">
        <v>179</v>
      </c>
      <c r="BR275" s="85"/>
      <c r="BS275" s="85" t="s">
        <v>179</v>
      </c>
      <c r="BT275" s="85"/>
      <c r="BU275" s="85" t="s">
        <v>179</v>
      </c>
      <c r="BV275" s="85"/>
      <c r="BW275" s="85" t="s">
        <v>179</v>
      </c>
      <c r="BX275" s="85"/>
      <c r="BY275" s="85" t="s">
        <v>179</v>
      </c>
      <c r="BZ275" s="85"/>
      <c r="CA275" s="85" t="s">
        <v>179</v>
      </c>
      <c r="CB275" s="85"/>
      <c r="CC275" s="85" t="s">
        <v>179</v>
      </c>
      <c r="CD275" s="85"/>
      <c r="CE275" s="85" t="s">
        <v>181</v>
      </c>
      <c r="CF275" s="85"/>
      <c r="CG275" s="85" t="s">
        <v>181</v>
      </c>
      <c r="CH275" s="85"/>
      <c r="CI275" s="85" t="s">
        <v>181</v>
      </c>
      <c r="CJ275" s="85"/>
      <c r="CK275" s="85" t="s">
        <v>179</v>
      </c>
      <c r="CL275" s="85" t="s">
        <v>3655</v>
      </c>
      <c r="CM275" s="85" t="s">
        <v>179</v>
      </c>
      <c r="CN275" s="85"/>
      <c r="CO275" s="85" t="s">
        <v>179</v>
      </c>
      <c r="CP275" s="85"/>
      <c r="CQ275" s="85" t="s">
        <v>179</v>
      </c>
      <c r="CR275" s="85"/>
      <c r="CS275" s="85" t="s">
        <v>179</v>
      </c>
      <c r="CT275" s="85"/>
      <c r="CU275" s="85" t="s">
        <v>179</v>
      </c>
      <c r="CV275" s="85"/>
      <c r="CW275" s="85" t="s">
        <v>179</v>
      </c>
      <c r="CX275" s="85"/>
      <c r="CY275" s="85" t="s">
        <v>179</v>
      </c>
      <c r="CZ275" s="85" t="s">
        <v>3656</v>
      </c>
      <c r="DA275" s="85" t="s">
        <v>179</v>
      </c>
      <c r="DB275" s="85"/>
      <c r="DC275" s="85" t="s">
        <v>179</v>
      </c>
      <c r="DD275" s="85"/>
      <c r="DE275" s="85" t="s">
        <v>179</v>
      </c>
      <c r="DF275" s="85"/>
      <c r="DG275" s="85" t="s">
        <v>179</v>
      </c>
      <c r="DH275" s="85"/>
      <c r="DI275" s="85" t="s">
        <v>179</v>
      </c>
      <c r="DJ275" s="85" t="s">
        <v>3657</v>
      </c>
      <c r="DK275" s="85" t="s">
        <v>179</v>
      </c>
      <c r="DL275" s="85"/>
      <c r="DM275" s="85" t="s">
        <v>179</v>
      </c>
      <c r="DN275" s="85"/>
      <c r="DO275" s="85" t="s">
        <v>179</v>
      </c>
      <c r="DP275" s="85"/>
      <c r="DQ275" s="85" t="s">
        <v>179</v>
      </c>
      <c r="DR275" s="85" t="s">
        <v>2426</v>
      </c>
      <c r="DS275" s="85" t="s">
        <v>179</v>
      </c>
      <c r="DT275" s="85"/>
      <c r="DU275" s="85" t="s">
        <v>179</v>
      </c>
      <c r="DV275" s="85"/>
      <c r="DW275" s="85" t="s">
        <v>179</v>
      </c>
      <c r="DX275" s="85"/>
      <c r="DY275" s="85" t="s">
        <v>179</v>
      </c>
      <c r="DZ275" s="85"/>
      <c r="EA275" s="85" t="s">
        <v>179</v>
      </c>
      <c r="EB275" s="85"/>
      <c r="EC275" s="85" t="s">
        <v>179</v>
      </c>
      <c r="ED275" s="85" t="s">
        <v>3658</v>
      </c>
      <c r="EE275" s="85" t="s">
        <v>179</v>
      </c>
      <c r="EF275" s="85"/>
      <c r="EG275" s="85" t="s">
        <v>179</v>
      </c>
      <c r="EH275" s="85"/>
      <c r="EI275" s="85" t="s">
        <v>179</v>
      </c>
      <c r="EJ275" s="85"/>
      <c r="EK275" s="85" t="s">
        <v>179</v>
      </c>
      <c r="EL275" s="85"/>
      <c r="EM275" s="85" t="s">
        <v>179</v>
      </c>
      <c r="EN275" s="85" t="s">
        <v>3659</v>
      </c>
      <c r="EO275" s="85" t="s">
        <v>179</v>
      </c>
      <c r="EP275" s="85"/>
      <c r="EQ275" s="85" t="s">
        <v>179</v>
      </c>
      <c r="ER275" s="85"/>
      <c r="ES275" s="85" t="s">
        <v>179</v>
      </c>
      <c r="ET275" s="85" t="s">
        <v>2429</v>
      </c>
      <c r="EU275" s="85" t="s">
        <v>179</v>
      </c>
      <c r="EV275" s="85"/>
      <c r="EW275" s="85" t="s">
        <v>179</v>
      </c>
      <c r="EX275" s="85"/>
      <c r="EY275" s="85" t="s">
        <v>179</v>
      </c>
      <c r="EZ275" s="85" t="s">
        <v>2430</v>
      </c>
      <c r="FA275" s="85" t="s">
        <v>181</v>
      </c>
      <c r="FB275" s="85"/>
      <c r="FC275" s="85" t="s">
        <v>179</v>
      </c>
      <c r="FD275" s="85" t="s">
        <v>182</v>
      </c>
      <c r="FE275" t="b">
        <v>0</v>
      </c>
    </row>
    <row r="276" spans="1:161" x14ac:dyDescent="0.25">
      <c r="A276">
        <v>2155</v>
      </c>
      <c r="B276" t="s">
        <v>6129</v>
      </c>
      <c r="C276" s="90" t="s">
        <v>3755</v>
      </c>
      <c r="D276" s="91" t="s">
        <v>200</v>
      </c>
      <c r="E276">
        <v>0</v>
      </c>
      <c r="F276">
        <v>95</v>
      </c>
      <c r="G276" s="85" t="s">
        <v>187</v>
      </c>
      <c r="H276">
        <v>1</v>
      </c>
      <c r="I276" s="85" t="s">
        <v>213</v>
      </c>
      <c r="J276" s="85" t="s">
        <v>1507</v>
      </c>
      <c r="K276" s="85" t="s">
        <v>1508</v>
      </c>
      <c r="L276" s="85" t="s">
        <v>3755</v>
      </c>
      <c r="M276" s="85" t="s">
        <v>3756</v>
      </c>
      <c r="N276" s="85" t="s">
        <v>1509</v>
      </c>
      <c r="O276" s="85" t="s">
        <v>1510</v>
      </c>
      <c r="P276" s="85" t="s">
        <v>213</v>
      </c>
      <c r="Q276" s="85" t="s">
        <v>200</v>
      </c>
      <c r="R276" s="85"/>
      <c r="S276" s="85"/>
      <c r="T276" s="85" t="s">
        <v>218</v>
      </c>
      <c r="U276" s="97">
        <v>4</v>
      </c>
      <c r="V276" s="85" t="s">
        <v>179</v>
      </c>
      <c r="W276" s="85" t="s">
        <v>1</v>
      </c>
      <c r="X276" s="85" t="s">
        <v>1511</v>
      </c>
      <c r="Y276">
        <v>4</v>
      </c>
      <c r="Z276" s="85" t="s">
        <v>181</v>
      </c>
      <c r="AA276" s="85" t="s">
        <v>1</v>
      </c>
      <c r="AB276" s="85" t="s">
        <v>181</v>
      </c>
      <c r="AC276" s="85" t="s">
        <v>181</v>
      </c>
      <c r="AD276" s="85" t="s">
        <v>179</v>
      </c>
      <c r="AE276" s="85" t="s">
        <v>181</v>
      </c>
      <c r="AF276" s="85"/>
      <c r="AG276" s="85" t="s">
        <v>181</v>
      </c>
      <c r="AH276" s="85"/>
      <c r="AI276" s="85" t="s">
        <v>181</v>
      </c>
      <c r="AJ276" s="85"/>
      <c r="AK276" s="85" t="s">
        <v>181</v>
      </c>
      <c r="AL276" s="85"/>
      <c r="AM276" s="85" t="s">
        <v>181</v>
      </c>
      <c r="AN276" s="85"/>
      <c r="AO276" s="85" t="s">
        <v>181</v>
      </c>
      <c r="AP276" s="85"/>
      <c r="AQ276" s="85" t="s">
        <v>179</v>
      </c>
      <c r="AR276" s="85"/>
      <c r="AS276" s="85" t="s">
        <v>179</v>
      </c>
      <c r="AT276" s="85"/>
      <c r="AU276" s="85" t="s">
        <v>179</v>
      </c>
      <c r="AV276" s="85"/>
      <c r="AW276" s="85" t="s">
        <v>179</v>
      </c>
      <c r="AX276" s="85"/>
      <c r="AY276" s="85" t="s">
        <v>179</v>
      </c>
      <c r="AZ276" s="85" t="s">
        <v>1512</v>
      </c>
      <c r="BA276" s="85" t="s">
        <v>179</v>
      </c>
      <c r="BB276" s="85"/>
      <c r="BC276" s="85" t="s">
        <v>179</v>
      </c>
      <c r="BD276" s="85" t="s">
        <v>1513</v>
      </c>
      <c r="BE276" s="85" t="s">
        <v>179</v>
      </c>
      <c r="BF276" s="85"/>
      <c r="BG276" s="85" t="s">
        <v>179</v>
      </c>
      <c r="BH276" s="85"/>
      <c r="BI276" s="85" t="s">
        <v>179</v>
      </c>
      <c r="BJ276" s="85" t="s">
        <v>1527</v>
      </c>
      <c r="BK276" s="85" t="s">
        <v>179</v>
      </c>
      <c r="BL276" s="85" t="s">
        <v>1515</v>
      </c>
      <c r="BM276" s="85" t="s">
        <v>179</v>
      </c>
      <c r="BN276" s="85"/>
      <c r="BO276" s="85" t="s">
        <v>179</v>
      </c>
      <c r="BP276" s="85"/>
      <c r="BQ276" s="85" t="s">
        <v>179</v>
      </c>
      <c r="BR276" s="85"/>
      <c r="BS276" s="85" t="s">
        <v>179</v>
      </c>
      <c r="BT276" s="85"/>
      <c r="BU276" s="85" t="s">
        <v>179</v>
      </c>
      <c r="BV276" s="85"/>
      <c r="BW276" s="85" t="s">
        <v>179</v>
      </c>
      <c r="BX276" s="85"/>
      <c r="BY276" s="85" t="s">
        <v>179</v>
      </c>
      <c r="BZ276" s="85"/>
      <c r="CA276" s="85" t="s">
        <v>179</v>
      </c>
      <c r="CB276" s="85"/>
      <c r="CC276" s="85" t="s">
        <v>179</v>
      </c>
      <c r="CD276" s="85" t="s">
        <v>1517</v>
      </c>
      <c r="CE276" s="85" t="s">
        <v>179</v>
      </c>
      <c r="CF276" s="85"/>
      <c r="CG276" s="85" t="s">
        <v>179</v>
      </c>
      <c r="CH276" s="85" t="s">
        <v>1518</v>
      </c>
      <c r="CI276" s="85" t="s">
        <v>181</v>
      </c>
      <c r="CJ276" s="85"/>
      <c r="CK276" s="85" t="s">
        <v>179</v>
      </c>
      <c r="CL276" s="85" t="s">
        <v>1519</v>
      </c>
      <c r="CM276" s="85" t="s">
        <v>179</v>
      </c>
      <c r="CN276" s="85"/>
      <c r="CO276" s="85" t="s">
        <v>179</v>
      </c>
      <c r="CP276" s="85"/>
      <c r="CQ276" s="85" t="s">
        <v>179</v>
      </c>
      <c r="CR276" s="85"/>
      <c r="CS276" s="85" t="s">
        <v>179</v>
      </c>
      <c r="CT276" s="85"/>
      <c r="CU276" s="85" t="s">
        <v>179</v>
      </c>
      <c r="CV276" s="85"/>
      <c r="CW276" s="85" t="s">
        <v>179</v>
      </c>
      <c r="CX276" s="85"/>
      <c r="CY276" s="85" t="s">
        <v>179</v>
      </c>
      <c r="CZ276" s="85" t="s">
        <v>1520</v>
      </c>
      <c r="DA276" s="85" t="s">
        <v>181</v>
      </c>
      <c r="DB276" s="85"/>
      <c r="DC276" s="85" t="s">
        <v>179</v>
      </c>
      <c r="DD276" s="85"/>
      <c r="DE276" s="85" t="s">
        <v>179</v>
      </c>
      <c r="DF276" s="85"/>
      <c r="DG276" s="85" t="s">
        <v>179</v>
      </c>
      <c r="DH276" s="85"/>
      <c r="DI276" s="85" t="s">
        <v>203</v>
      </c>
      <c r="DJ276" s="85" t="s">
        <v>1521</v>
      </c>
      <c r="DK276" s="85" t="s">
        <v>179</v>
      </c>
      <c r="DL276" s="85"/>
      <c r="DM276" s="85" t="s">
        <v>179</v>
      </c>
      <c r="DN276" s="85"/>
      <c r="DO276" s="85" t="s">
        <v>179</v>
      </c>
      <c r="DP276" s="85"/>
      <c r="DQ276" s="85" t="s">
        <v>179</v>
      </c>
      <c r="DR276" s="85" t="s">
        <v>1522</v>
      </c>
      <c r="DS276" s="85" t="s">
        <v>179</v>
      </c>
      <c r="DT276" s="85"/>
      <c r="DU276" s="85" t="s">
        <v>181</v>
      </c>
      <c r="DV276" s="85"/>
      <c r="DW276" s="85" t="s">
        <v>179</v>
      </c>
      <c r="DX276" s="85"/>
      <c r="DY276" s="85" t="s">
        <v>179</v>
      </c>
      <c r="DZ276" s="85"/>
      <c r="EA276" s="85" t="s">
        <v>181</v>
      </c>
      <c r="EB276" s="85"/>
      <c r="EC276" s="85" t="s">
        <v>203</v>
      </c>
      <c r="ED276" s="85" t="s">
        <v>1523</v>
      </c>
      <c r="EE276" s="85" t="s">
        <v>179</v>
      </c>
      <c r="EF276" s="85"/>
      <c r="EG276" s="85" t="s">
        <v>179</v>
      </c>
      <c r="EH276" s="85"/>
      <c r="EI276" s="85" t="s">
        <v>179</v>
      </c>
      <c r="EJ276" s="85"/>
      <c r="EK276" s="85" t="s">
        <v>179</v>
      </c>
      <c r="EL276" s="85"/>
      <c r="EM276" s="85" t="s">
        <v>179</v>
      </c>
      <c r="EN276" s="85" t="s">
        <v>3757</v>
      </c>
      <c r="EO276" s="85" t="s">
        <v>179</v>
      </c>
      <c r="EP276" s="85"/>
      <c r="EQ276" s="85" t="s">
        <v>179</v>
      </c>
      <c r="ER276" s="85"/>
      <c r="ES276" s="85" t="s">
        <v>179</v>
      </c>
      <c r="ET276" s="85" t="s">
        <v>1525</v>
      </c>
      <c r="EU276" s="85" t="s">
        <v>179</v>
      </c>
      <c r="EV276" s="85"/>
      <c r="EW276" s="85" t="s">
        <v>179</v>
      </c>
      <c r="EX276" s="85"/>
      <c r="EY276" s="85" t="s">
        <v>179</v>
      </c>
      <c r="EZ276" s="85" t="s">
        <v>1528</v>
      </c>
      <c r="FA276" s="85" t="s">
        <v>179</v>
      </c>
      <c r="FB276" s="85"/>
      <c r="FC276" s="85" t="s">
        <v>179</v>
      </c>
      <c r="FD276" s="85" t="s">
        <v>182</v>
      </c>
      <c r="FE276" t="b">
        <v>0</v>
      </c>
    </row>
    <row r="277" spans="1:161" x14ac:dyDescent="0.25">
      <c r="A277">
        <v>2156</v>
      </c>
      <c r="B277" t="s">
        <v>6129</v>
      </c>
      <c r="C277" s="90" t="s">
        <v>3758</v>
      </c>
      <c r="D277" s="91" t="s">
        <v>200</v>
      </c>
      <c r="E277">
        <v>0</v>
      </c>
      <c r="F277">
        <v>95</v>
      </c>
      <c r="G277" s="85" t="s">
        <v>187</v>
      </c>
      <c r="H277">
        <v>1</v>
      </c>
      <c r="I277" s="85" t="s">
        <v>213</v>
      </c>
      <c r="J277" s="85" t="s">
        <v>1507</v>
      </c>
      <c r="K277" s="85" t="s">
        <v>1508</v>
      </c>
      <c r="L277" s="85" t="s">
        <v>3758</v>
      </c>
      <c r="M277" s="85" t="s">
        <v>3759</v>
      </c>
      <c r="N277" s="85" t="s">
        <v>1509</v>
      </c>
      <c r="O277" s="85" t="s">
        <v>1510</v>
      </c>
      <c r="P277" s="85" t="s">
        <v>213</v>
      </c>
      <c r="Q277" s="85" t="s">
        <v>200</v>
      </c>
      <c r="R277" s="85"/>
      <c r="S277" s="85"/>
      <c r="T277" s="85" t="s">
        <v>218</v>
      </c>
      <c r="U277" s="97">
        <v>3</v>
      </c>
      <c r="V277" s="85" t="s">
        <v>179</v>
      </c>
      <c r="W277" s="85" t="s">
        <v>1</v>
      </c>
      <c r="X277" s="85" t="s">
        <v>3760</v>
      </c>
      <c r="Y277">
        <v>3</v>
      </c>
      <c r="Z277" s="85" t="s">
        <v>181</v>
      </c>
      <c r="AA277" s="85" t="s">
        <v>1</v>
      </c>
      <c r="AB277" s="85" t="s">
        <v>181</v>
      </c>
      <c r="AC277" s="85" t="s">
        <v>181</v>
      </c>
      <c r="AD277" s="85" t="s">
        <v>179</v>
      </c>
      <c r="AE277" s="85" t="s">
        <v>181</v>
      </c>
      <c r="AF277" s="85"/>
      <c r="AG277" s="85" t="s">
        <v>181</v>
      </c>
      <c r="AH277" s="85"/>
      <c r="AI277" s="85" t="s">
        <v>181</v>
      </c>
      <c r="AJ277" s="85"/>
      <c r="AK277" s="85" t="s">
        <v>181</v>
      </c>
      <c r="AL277" s="85"/>
      <c r="AM277" s="85" t="s">
        <v>181</v>
      </c>
      <c r="AN277" s="85"/>
      <c r="AO277" s="85" t="s">
        <v>181</v>
      </c>
      <c r="AP277" s="85"/>
      <c r="AQ277" s="85" t="s">
        <v>179</v>
      </c>
      <c r="AR277" s="85"/>
      <c r="AS277" s="85" t="s">
        <v>179</v>
      </c>
      <c r="AT277" s="85"/>
      <c r="AU277" s="85" t="s">
        <v>179</v>
      </c>
      <c r="AV277" s="85"/>
      <c r="AW277" s="85" t="s">
        <v>179</v>
      </c>
      <c r="AX277" s="85"/>
      <c r="AY277" s="85" t="s">
        <v>179</v>
      </c>
      <c r="AZ277" s="85"/>
      <c r="BA277" s="85" t="s">
        <v>179</v>
      </c>
      <c r="BB277" s="85" t="s">
        <v>3761</v>
      </c>
      <c r="BC277" s="85" t="s">
        <v>179</v>
      </c>
      <c r="BD277" s="85" t="s">
        <v>3762</v>
      </c>
      <c r="BE277" s="85" t="s">
        <v>179</v>
      </c>
      <c r="BF277" s="85"/>
      <c r="BG277" s="85" t="s">
        <v>179</v>
      </c>
      <c r="BH277" s="85"/>
      <c r="BI277" s="85" t="s">
        <v>179</v>
      </c>
      <c r="BJ277" s="85" t="s">
        <v>1514</v>
      </c>
      <c r="BK277" s="85" t="s">
        <v>179</v>
      </c>
      <c r="BL277" s="85" t="s">
        <v>1515</v>
      </c>
      <c r="BM277" s="85" t="s">
        <v>179</v>
      </c>
      <c r="BN277" s="85"/>
      <c r="BO277" s="85" t="s">
        <v>179</v>
      </c>
      <c r="BP277" s="85"/>
      <c r="BQ277" s="85" t="s">
        <v>179</v>
      </c>
      <c r="BR277" s="85"/>
      <c r="BS277" s="85" t="s">
        <v>179</v>
      </c>
      <c r="BT277" s="85"/>
      <c r="BU277" s="85" t="s">
        <v>179</v>
      </c>
      <c r="BV277" s="85" t="s">
        <v>1516</v>
      </c>
      <c r="BW277" s="85" t="s">
        <v>179</v>
      </c>
      <c r="BX277" s="85"/>
      <c r="BY277" s="85" t="s">
        <v>179</v>
      </c>
      <c r="BZ277" s="85"/>
      <c r="CA277" s="85" t="s">
        <v>179</v>
      </c>
      <c r="CB277" s="85"/>
      <c r="CC277" s="85" t="s">
        <v>179</v>
      </c>
      <c r="CD277" s="85" t="s">
        <v>1517</v>
      </c>
      <c r="CE277" s="85" t="s">
        <v>181</v>
      </c>
      <c r="CF277" s="85"/>
      <c r="CG277" s="85" t="s">
        <v>179</v>
      </c>
      <c r="CH277" s="85" t="s">
        <v>3763</v>
      </c>
      <c r="CI277" s="85" t="s">
        <v>181</v>
      </c>
      <c r="CJ277" s="85"/>
      <c r="CK277" s="85" t="s">
        <v>179</v>
      </c>
      <c r="CL277" s="85" t="s">
        <v>3764</v>
      </c>
      <c r="CM277" s="85" t="s">
        <v>179</v>
      </c>
      <c r="CN277" s="85"/>
      <c r="CO277" s="85" t="s">
        <v>179</v>
      </c>
      <c r="CP277" s="85"/>
      <c r="CQ277" s="85" t="s">
        <v>179</v>
      </c>
      <c r="CR277" s="85"/>
      <c r="CS277" s="85" t="s">
        <v>179</v>
      </c>
      <c r="CT277" s="85"/>
      <c r="CU277" s="85" t="s">
        <v>179</v>
      </c>
      <c r="CV277" s="85"/>
      <c r="CW277" s="85" t="s">
        <v>179</v>
      </c>
      <c r="CX277" s="85"/>
      <c r="CY277" s="85" t="s">
        <v>179</v>
      </c>
      <c r="CZ277" s="85" t="s">
        <v>1520</v>
      </c>
      <c r="DA277" s="85" t="s">
        <v>181</v>
      </c>
      <c r="DB277" s="85"/>
      <c r="DC277" s="85" t="s">
        <v>179</v>
      </c>
      <c r="DD277" s="85"/>
      <c r="DE277" s="85" t="s">
        <v>179</v>
      </c>
      <c r="DF277" s="85"/>
      <c r="DG277" s="85" t="s">
        <v>179</v>
      </c>
      <c r="DH277" s="85"/>
      <c r="DI277" s="85" t="s">
        <v>203</v>
      </c>
      <c r="DJ277" s="85" t="s">
        <v>3765</v>
      </c>
      <c r="DK277" s="85" t="s">
        <v>179</v>
      </c>
      <c r="DL277" s="85"/>
      <c r="DM277" s="85" t="s">
        <v>179</v>
      </c>
      <c r="DN277" s="85"/>
      <c r="DO277" s="85" t="s">
        <v>179</v>
      </c>
      <c r="DP277" s="85"/>
      <c r="DQ277" s="85" t="s">
        <v>179</v>
      </c>
      <c r="DR277" s="85" t="s">
        <v>3766</v>
      </c>
      <c r="DS277" s="85" t="s">
        <v>179</v>
      </c>
      <c r="DT277" s="85"/>
      <c r="DU277" s="85" t="s">
        <v>181</v>
      </c>
      <c r="DV277" s="85"/>
      <c r="DW277" s="85" t="s">
        <v>179</v>
      </c>
      <c r="DX277" s="85"/>
      <c r="DY277" s="85" t="s">
        <v>179</v>
      </c>
      <c r="DZ277" s="85"/>
      <c r="EA277" s="85" t="s">
        <v>181</v>
      </c>
      <c r="EB277" s="85"/>
      <c r="EC277" s="85" t="s">
        <v>203</v>
      </c>
      <c r="ED277" s="85" t="s">
        <v>3766</v>
      </c>
      <c r="EE277" s="85" t="s">
        <v>179</v>
      </c>
      <c r="EF277" s="85"/>
      <c r="EG277" s="85" t="s">
        <v>179</v>
      </c>
      <c r="EH277" s="85"/>
      <c r="EI277" s="85" t="s">
        <v>179</v>
      </c>
      <c r="EJ277" s="85"/>
      <c r="EK277" s="85" t="s">
        <v>179</v>
      </c>
      <c r="EL277" s="85"/>
      <c r="EM277" s="85" t="s">
        <v>179</v>
      </c>
      <c r="EN277" s="85" t="s">
        <v>3757</v>
      </c>
      <c r="EO277" s="85" t="s">
        <v>179</v>
      </c>
      <c r="EP277" s="85"/>
      <c r="EQ277" s="85" t="s">
        <v>179</v>
      </c>
      <c r="ER277" s="85"/>
      <c r="ES277" s="85" t="s">
        <v>179</v>
      </c>
      <c r="ET277" s="85" t="s">
        <v>1525</v>
      </c>
      <c r="EU277" s="85" t="s">
        <v>179</v>
      </c>
      <c r="EV277" s="85"/>
      <c r="EW277" s="85" t="s">
        <v>179</v>
      </c>
      <c r="EX277" s="85"/>
      <c r="EY277" s="85" t="s">
        <v>179</v>
      </c>
      <c r="EZ277" s="85" t="s">
        <v>1528</v>
      </c>
      <c r="FA277" s="85" t="s">
        <v>179</v>
      </c>
      <c r="FB277" s="85"/>
      <c r="FC277" s="85" t="s">
        <v>179</v>
      </c>
      <c r="FD277" s="85" t="s">
        <v>182</v>
      </c>
      <c r="FE277" t="b">
        <v>0</v>
      </c>
    </row>
    <row r="278" spans="1:161" x14ac:dyDescent="0.25">
      <c r="A278">
        <v>10291</v>
      </c>
      <c r="B278" t="s">
        <v>6213</v>
      </c>
      <c r="C278" s="90" t="s">
        <v>3767</v>
      </c>
      <c r="D278" s="91" t="s">
        <v>206</v>
      </c>
      <c r="E278">
        <v>0</v>
      </c>
      <c r="G278" s="85" t="s">
        <v>177</v>
      </c>
      <c r="H278">
        <v>1</v>
      </c>
      <c r="I278" s="85" t="s">
        <v>213</v>
      </c>
      <c r="J278" s="85" t="s">
        <v>3768</v>
      </c>
      <c r="K278" s="85" t="s">
        <v>3769</v>
      </c>
      <c r="L278" s="85" t="s">
        <v>3767</v>
      </c>
      <c r="M278" s="85" t="s">
        <v>3770</v>
      </c>
      <c r="N278" s="85" t="s">
        <v>3771</v>
      </c>
      <c r="O278" s="85" t="s">
        <v>3772</v>
      </c>
      <c r="P278" s="85" t="s">
        <v>213</v>
      </c>
      <c r="Q278" s="85" t="s">
        <v>206</v>
      </c>
      <c r="R278" s="85" t="s">
        <v>1451</v>
      </c>
      <c r="S278" s="85"/>
      <c r="T278" s="85" t="s">
        <v>218</v>
      </c>
      <c r="U278" s="97">
        <v>2</v>
      </c>
      <c r="V278" s="85" t="s">
        <v>181</v>
      </c>
      <c r="W278" s="85" t="s">
        <v>186</v>
      </c>
      <c r="X278" s="85"/>
      <c r="Z278" s="85" t="s">
        <v>181</v>
      </c>
      <c r="AA278" s="85" t="s">
        <v>186</v>
      </c>
      <c r="AB278" s="85" t="s">
        <v>179</v>
      </c>
      <c r="AC278" s="85" t="s">
        <v>181</v>
      </c>
      <c r="AD278" s="85" t="s">
        <v>180</v>
      </c>
      <c r="AE278" s="85" t="s">
        <v>181</v>
      </c>
      <c r="AF278" s="85" t="s">
        <v>427</v>
      </c>
      <c r="AG278" s="85" t="s">
        <v>181</v>
      </c>
      <c r="AH278" s="85" t="s">
        <v>427</v>
      </c>
      <c r="AI278" s="85" t="s">
        <v>181</v>
      </c>
      <c r="AJ278" s="85" t="s">
        <v>427</v>
      </c>
      <c r="AK278" s="85" t="s">
        <v>181</v>
      </c>
      <c r="AL278" s="85" t="s">
        <v>823</v>
      </c>
      <c r="AM278" s="85" t="s">
        <v>181</v>
      </c>
      <c r="AN278" s="85" t="s">
        <v>823</v>
      </c>
      <c r="AO278" s="85" t="s">
        <v>181</v>
      </c>
      <c r="AP278" s="85" t="s">
        <v>823</v>
      </c>
      <c r="AQ278" s="85" t="s">
        <v>179</v>
      </c>
      <c r="AR278" s="85" t="s">
        <v>823</v>
      </c>
      <c r="AS278" s="85" t="s">
        <v>179</v>
      </c>
      <c r="AT278" s="85" t="s">
        <v>823</v>
      </c>
      <c r="AU278" s="85" t="s">
        <v>179</v>
      </c>
      <c r="AV278" s="85" t="s">
        <v>823</v>
      </c>
      <c r="AW278" s="85" t="s">
        <v>179</v>
      </c>
      <c r="AX278" s="85" t="s">
        <v>823</v>
      </c>
      <c r="AY278" s="85" t="s">
        <v>179</v>
      </c>
      <c r="AZ278" s="85" t="s">
        <v>823</v>
      </c>
      <c r="BA278" s="85" t="s">
        <v>179</v>
      </c>
      <c r="BB278" s="85" t="s">
        <v>823</v>
      </c>
      <c r="BC278" s="85" t="s">
        <v>179</v>
      </c>
      <c r="BD278" s="85" t="s">
        <v>3773</v>
      </c>
      <c r="BE278" s="85" t="s">
        <v>179</v>
      </c>
      <c r="BF278" s="85" t="s">
        <v>823</v>
      </c>
      <c r="BG278" s="85" t="s">
        <v>179</v>
      </c>
      <c r="BH278" s="85" t="s">
        <v>823</v>
      </c>
      <c r="BI278" s="85" t="s">
        <v>179</v>
      </c>
      <c r="BJ278" s="85" t="s">
        <v>823</v>
      </c>
      <c r="BK278" s="85" t="s">
        <v>179</v>
      </c>
      <c r="BL278" s="85" t="s">
        <v>823</v>
      </c>
      <c r="BM278" s="85" t="s">
        <v>179</v>
      </c>
      <c r="BN278" s="85" t="s">
        <v>823</v>
      </c>
      <c r="BO278" s="85" t="s">
        <v>179</v>
      </c>
      <c r="BP278" s="85" t="s">
        <v>823</v>
      </c>
      <c r="BQ278" s="85" t="s">
        <v>179</v>
      </c>
      <c r="BR278" s="85" t="s">
        <v>823</v>
      </c>
      <c r="BS278" s="85" t="s">
        <v>179</v>
      </c>
      <c r="BT278" s="85" t="s">
        <v>823</v>
      </c>
      <c r="BU278" s="85" t="s">
        <v>179</v>
      </c>
      <c r="BV278" s="85" t="s">
        <v>823</v>
      </c>
      <c r="BW278" s="85" t="s">
        <v>179</v>
      </c>
      <c r="BX278" s="85" t="s">
        <v>823</v>
      </c>
      <c r="BY278" s="85" t="s">
        <v>179</v>
      </c>
      <c r="BZ278" s="85" t="s">
        <v>823</v>
      </c>
      <c r="CA278" s="85" t="s">
        <v>179</v>
      </c>
      <c r="CB278" s="85" t="s">
        <v>823</v>
      </c>
      <c r="CC278" s="85" t="s">
        <v>179</v>
      </c>
      <c r="CD278" s="85" t="s">
        <v>823</v>
      </c>
      <c r="CE278" s="85" t="s">
        <v>179</v>
      </c>
      <c r="CF278" s="85" t="s">
        <v>3774</v>
      </c>
      <c r="CG278" s="85" t="s">
        <v>181</v>
      </c>
      <c r="CH278" s="85" t="s">
        <v>823</v>
      </c>
      <c r="CI278" s="85" t="s">
        <v>181</v>
      </c>
      <c r="CJ278" s="85" t="s">
        <v>823</v>
      </c>
      <c r="CK278" s="85" t="s">
        <v>179</v>
      </c>
      <c r="CL278" s="85" t="s">
        <v>3773</v>
      </c>
      <c r="CM278" s="85" t="s">
        <v>179</v>
      </c>
      <c r="CN278" s="85" t="s">
        <v>823</v>
      </c>
      <c r="CO278" s="85" t="s">
        <v>179</v>
      </c>
      <c r="CP278" s="85" t="s">
        <v>823</v>
      </c>
      <c r="CQ278" s="85" t="s">
        <v>179</v>
      </c>
      <c r="CR278" s="85" t="s">
        <v>823</v>
      </c>
      <c r="CS278" s="85" t="s">
        <v>179</v>
      </c>
      <c r="CT278" s="85" t="s">
        <v>823</v>
      </c>
      <c r="CU278" s="85" t="s">
        <v>179</v>
      </c>
      <c r="CV278" s="85" t="s">
        <v>823</v>
      </c>
      <c r="CW278" s="85" t="s">
        <v>179</v>
      </c>
      <c r="CX278" s="85" t="s">
        <v>823</v>
      </c>
      <c r="CY278" s="85" t="s">
        <v>179</v>
      </c>
      <c r="CZ278" s="85" t="s">
        <v>3773</v>
      </c>
      <c r="DA278" s="85" t="s">
        <v>179</v>
      </c>
      <c r="DB278" s="85" t="s">
        <v>823</v>
      </c>
      <c r="DC278" s="85" t="s">
        <v>179</v>
      </c>
      <c r="DD278" s="85" t="s">
        <v>823</v>
      </c>
      <c r="DE278" s="85" t="s">
        <v>179</v>
      </c>
      <c r="DF278" s="85" t="s">
        <v>823</v>
      </c>
      <c r="DG278" s="85" t="s">
        <v>209</v>
      </c>
      <c r="DH278" s="85" t="s">
        <v>823</v>
      </c>
      <c r="DI278" s="85" t="s">
        <v>179</v>
      </c>
      <c r="DJ278" s="85" t="s">
        <v>3773</v>
      </c>
      <c r="DK278" s="85" t="s">
        <v>179</v>
      </c>
      <c r="DL278" s="85" t="s">
        <v>823</v>
      </c>
      <c r="DM278" s="85" t="s">
        <v>179</v>
      </c>
      <c r="DN278" s="85" t="s">
        <v>823</v>
      </c>
      <c r="DO278" s="85" t="s">
        <v>179</v>
      </c>
      <c r="DP278" s="85" t="s">
        <v>823</v>
      </c>
      <c r="DQ278" s="85" t="s">
        <v>179</v>
      </c>
      <c r="DR278" s="85" t="s">
        <v>3773</v>
      </c>
      <c r="DS278" s="85" t="s">
        <v>179</v>
      </c>
      <c r="DT278" s="85" t="s">
        <v>823</v>
      </c>
      <c r="DU278" s="85" t="s">
        <v>179</v>
      </c>
      <c r="DV278" s="85" t="s">
        <v>823</v>
      </c>
      <c r="DW278" s="85" t="s">
        <v>179</v>
      </c>
      <c r="DX278" s="85" t="s">
        <v>823</v>
      </c>
      <c r="DY278" s="85" t="s">
        <v>179</v>
      </c>
      <c r="DZ278" s="85" t="s">
        <v>823</v>
      </c>
      <c r="EA278" s="85" t="s">
        <v>179</v>
      </c>
      <c r="EB278" s="85" t="s">
        <v>823</v>
      </c>
      <c r="EC278" s="85" t="s">
        <v>179</v>
      </c>
      <c r="ED278" s="85" t="s">
        <v>3773</v>
      </c>
      <c r="EE278" s="85" t="s">
        <v>179</v>
      </c>
      <c r="EF278" s="85" t="s">
        <v>823</v>
      </c>
      <c r="EG278" s="85" t="s">
        <v>179</v>
      </c>
      <c r="EH278" s="85" t="s">
        <v>823</v>
      </c>
      <c r="EI278" s="85" t="s">
        <v>179</v>
      </c>
      <c r="EJ278" s="85" t="s">
        <v>823</v>
      </c>
      <c r="EK278" s="85" t="s">
        <v>179</v>
      </c>
      <c r="EL278" s="85" t="s">
        <v>823</v>
      </c>
      <c r="EM278" s="85" t="s">
        <v>179</v>
      </c>
      <c r="EN278" s="85" t="s">
        <v>3773</v>
      </c>
      <c r="EO278" s="85" t="s">
        <v>181</v>
      </c>
      <c r="EP278" s="85" t="s">
        <v>3775</v>
      </c>
      <c r="EQ278" s="85" t="s">
        <v>179</v>
      </c>
      <c r="ER278" s="85" t="s">
        <v>823</v>
      </c>
      <c r="ES278" s="85" t="s">
        <v>179</v>
      </c>
      <c r="ET278" s="85" t="s">
        <v>3773</v>
      </c>
      <c r="EU278" s="85" t="s">
        <v>179</v>
      </c>
      <c r="EV278" s="85" t="s">
        <v>823</v>
      </c>
      <c r="EW278" s="85" t="s">
        <v>179</v>
      </c>
      <c r="EX278" s="85" t="s">
        <v>823</v>
      </c>
      <c r="EY278" s="85" t="s">
        <v>179</v>
      </c>
      <c r="EZ278" s="85" t="s">
        <v>3773</v>
      </c>
      <c r="FA278" s="85" t="s">
        <v>181</v>
      </c>
      <c r="FB278" s="85" t="s">
        <v>823</v>
      </c>
      <c r="FC278" s="85" t="s">
        <v>179</v>
      </c>
      <c r="FD278" s="85" t="s">
        <v>182</v>
      </c>
      <c r="FE278" t="b">
        <v>0</v>
      </c>
    </row>
    <row r="279" spans="1:161" x14ac:dyDescent="0.25">
      <c r="A279" t="s">
        <v>6486</v>
      </c>
      <c r="B279" t="s">
        <v>6666</v>
      </c>
      <c r="C279" s="90" t="s">
        <v>3776</v>
      </c>
      <c r="D279" s="91" t="s">
        <v>183</v>
      </c>
      <c r="G279" s="85" t="s">
        <v>177</v>
      </c>
      <c r="I279" t="s">
        <v>213</v>
      </c>
      <c r="J279" s="85"/>
      <c r="K279" s="85" t="s">
        <v>6663</v>
      </c>
      <c r="L279" s="85"/>
      <c r="M279" s="85" t="s">
        <v>6538</v>
      </c>
      <c r="N279" s="85" t="s">
        <v>6664</v>
      </c>
      <c r="O279" s="85" t="s">
        <v>6665</v>
      </c>
      <c r="P279" s="85"/>
      <c r="Q279" s="85"/>
      <c r="R279" s="85"/>
      <c r="S279" s="85"/>
      <c r="T279" s="85"/>
      <c r="U279" s="97" t="s">
        <v>198</v>
      </c>
      <c r="V279" s="85"/>
      <c r="W279" s="85"/>
      <c r="X279" s="85"/>
      <c r="Z279" s="85"/>
      <c r="AA279" s="85"/>
      <c r="AB279" s="85"/>
      <c r="AC279" s="85"/>
      <c r="AD279" s="85"/>
      <c r="AE279" t="s">
        <v>1497</v>
      </c>
      <c r="AG279" t="s">
        <v>1497</v>
      </c>
      <c r="AI279" t="s">
        <v>1497</v>
      </c>
      <c r="AK279" t="s">
        <v>1497</v>
      </c>
      <c r="AM279" t="s">
        <v>1497</v>
      </c>
      <c r="AN279" s="85"/>
      <c r="AO279" s="85"/>
      <c r="AP279" s="85"/>
      <c r="AQ279" s="85"/>
      <c r="AR279" s="85"/>
      <c r="AS279" s="85"/>
      <c r="AT279" s="85"/>
      <c r="AU279" s="85"/>
      <c r="AV279" s="85"/>
      <c r="AW279" s="85"/>
      <c r="AX279" s="85"/>
      <c r="AY279" s="85"/>
      <c r="AZ279" s="85"/>
      <c r="BA279" s="85"/>
      <c r="BB279" s="85"/>
      <c r="BC279" t="s">
        <v>203</v>
      </c>
      <c r="BD279" s="85"/>
      <c r="BE279" s="85"/>
      <c r="BF279" s="85"/>
      <c r="BG279" s="85"/>
      <c r="BH279" s="85"/>
      <c r="BI279" t="s">
        <v>182</v>
      </c>
      <c r="BJ279" s="85"/>
      <c r="BK279" s="85"/>
      <c r="BL279" s="85"/>
      <c r="BM279" s="85"/>
      <c r="BN279" s="85"/>
      <c r="BO279" s="85"/>
      <c r="BP279" s="85"/>
      <c r="BQ279" s="85"/>
      <c r="BR279" s="85"/>
      <c r="BS279" s="85"/>
      <c r="BT279" s="85"/>
      <c r="BU279" s="85"/>
      <c r="BV279" s="85"/>
      <c r="BW279" s="85"/>
      <c r="BX279" s="85"/>
      <c r="BY279" s="85"/>
      <c r="BZ279" s="85"/>
      <c r="CA279" s="85"/>
      <c r="CB279" s="85"/>
      <c r="CC279" s="85"/>
      <c r="CD279" s="85"/>
      <c r="CE279" s="85"/>
      <c r="CF279" s="85"/>
      <c r="CG279" s="85"/>
      <c r="CH279" s="85"/>
      <c r="CI279" s="85"/>
      <c r="CJ279" s="85"/>
      <c r="CK279" t="s">
        <v>203</v>
      </c>
      <c r="CL279" s="85"/>
      <c r="CM279" s="85"/>
      <c r="CN279" s="85"/>
      <c r="CO279" s="85"/>
      <c r="CP279" s="85"/>
      <c r="CQ279" s="85"/>
      <c r="CR279" s="85"/>
      <c r="CS279" s="85"/>
      <c r="CT279" s="85"/>
      <c r="CU279" s="85"/>
      <c r="CV279" s="85"/>
      <c r="CW279" s="85"/>
      <c r="CX279" s="85"/>
      <c r="CY279" t="s">
        <v>203</v>
      </c>
      <c r="CZ279" s="85"/>
      <c r="DA279" s="85"/>
      <c r="DB279" s="85"/>
      <c r="DC279" s="85"/>
      <c r="DD279" s="85"/>
      <c r="DE279" s="85"/>
      <c r="DF279" s="85"/>
      <c r="DG279" s="85"/>
      <c r="DH279" s="85"/>
      <c r="DI279" t="s">
        <v>182</v>
      </c>
      <c r="DJ279" s="85"/>
      <c r="DK279" s="85"/>
      <c r="DL279" s="85"/>
      <c r="DM279" s="85"/>
      <c r="DN279" s="85"/>
      <c r="DO279" s="85"/>
      <c r="DP279" s="85"/>
      <c r="DQ279" t="s">
        <v>182</v>
      </c>
      <c r="DR279" s="85"/>
      <c r="DS279" s="85"/>
      <c r="DT279" s="85"/>
      <c r="DU279" s="85"/>
      <c r="DV279" s="85"/>
      <c r="DW279" s="85"/>
      <c r="DX279" s="85"/>
      <c r="DY279" s="85"/>
      <c r="DZ279" s="85"/>
      <c r="EA279" s="85"/>
      <c r="EB279" s="85"/>
      <c r="EC279" t="s">
        <v>203</v>
      </c>
      <c r="ED279" s="85"/>
      <c r="EE279" s="85"/>
      <c r="EF279" s="85"/>
      <c r="EG279" s="85"/>
      <c r="EH279" s="85"/>
      <c r="EI279" s="85"/>
      <c r="EJ279" s="85"/>
      <c r="EK279" s="85"/>
      <c r="EL279" s="85"/>
      <c r="EM279" t="s">
        <v>203</v>
      </c>
      <c r="EN279" s="85"/>
      <c r="EO279" s="85"/>
      <c r="EP279" s="85"/>
      <c r="EQ279" s="85"/>
      <c r="ER279" s="85"/>
      <c r="ES279" t="s">
        <v>203</v>
      </c>
      <c r="ET279" s="85"/>
      <c r="EU279" s="85"/>
      <c r="EV279" s="85"/>
      <c r="EW279" s="85"/>
      <c r="EX279" s="85"/>
      <c r="EY279" t="s">
        <v>182</v>
      </c>
      <c r="EZ279" s="85"/>
      <c r="FA279" t="s">
        <v>182</v>
      </c>
      <c r="FB279" s="85"/>
      <c r="FC279" s="85" t="s">
        <v>182</v>
      </c>
      <c r="FD279" s="85"/>
      <c r="FE279" t="b">
        <v>0</v>
      </c>
    </row>
    <row r="280" spans="1:161" x14ac:dyDescent="0.25">
      <c r="A280" t="s">
        <v>6486</v>
      </c>
      <c r="B280" t="s">
        <v>6668</v>
      </c>
      <c r="C280" s="90" t="s">
        <v>3777</v>
      </c>
      <c r="D280" s="91" t="s">
        <v>206</v>
      </c>
      <c r="G280" s="85" t="s">
        <v>177</v>
      </c>
      <c r="I280" t="s">
        <v>213</v>
      </c>
      <c r="J280" s="85"/>
      <c r="K280" s="85" t="s">
        <v>6667</v>
      </c>
      <c r="L280" s="85"/>
      <c r="M280" s="85" t="s">
        <v>6539</v>
      </c>
      <c r="N280" s="85" t="s">
        <v>2791</v>
      </c>
      <c r="O280" s="85" t="s">
        <v>2805</v>
      </c>
      <c r="P280" s="85"/>
      <c r="Q280" s="85"/>
      <c r="R280" s="85"/>
      <c r="S280" s="85"/>
      <c r="T280" s="85"/>
      <c r="U280" s="97" t="s">
        <v>198</v>
      </c>
      <c r="V280" s="85"/>
      <c r="W280" s="85"/>
      <c r="X280" s="85"/>
      <c r="Z280" s="85"/>
      <c r="AA280" s="85"/>
      <c r="AB280" s="85"/>
      <c r="AC280" s="85"/>
      <c r="AD280" s="85"/>
      <c r="AE280" t="s">
        <v>1497</v>
      </c>
      <c r="AG280" t="s">
        <v>1497</v>
      </c>
      <c r="AI280" t="s">
        <v>1497</v>
      </c>
      <c r="AK280" t="s">
        <v>1497</v>
      </c>
      <c r="AM280" t="s">
        <v>1497</v>
      </c>
      <c r="AN280" s="85"/>
      <c r="AO280" s="85"/>
      <c r="AP280" s="85"/>
      <c r="AQ280" s="85"/>
      <c r="AR280" s="85"/>
      <c r="AS280" s="85"/>
      <c r="AT280" s="85"/>
      <c r="AU280" s="85"/>
      <c r="AV280" s="85"/>
      <c r="AW280" s="85"/>
      <c r="AX280" s="85"/>
      <c r="AY280" s="85"/>
      <c r="AZ280" s="85"/>
      <c r="BA280" s="85"/>
      <c r="BB280" s="85"/>
      <c r="BC280" t="s">
        <v>182</v>
      </c>
      <c r="BD280" s="85"/>
      <c r="BE280" s="85"/>
      <c r="BF280" s="85"/>
      <c r="BG280" s="85"/>
      <c r="BH280" s="85"/>
      <c r="BI280" t="s">
        <v>203</v>
      </c>
      <c r="BJ280" s="85"/>
      <c r="BK280" s="85"/>
      <c r="BL280" s="85"/>
      <c r="BM280" s="85"/>
      <c r="BN280" s="85"/>
      <c r="BO280" s="85"/>
      <c r="BP280" s="85"/>
      <c r="BQ280" s="85"/>
      <c r="BR280" s="85"/>
      <c r="BS280" s="85"/>
      <c r="BT280" s="85"/>
      <c r="BU280" s="85"/>
      <c r="BV280" s="85"/>
      <c r="BW280" s="85"/>
      <c r="BX280" s="85"/>
      <c r="BY280" s="85"/>
      <c r="BZ280" s="85"/>
      <c r="CA280" s="85"/>
      <c r="CB280" s="85"/>
      <c r="CC280" s="85"/>
      <c r="CD280" s="85"/>
      <c r="CE280" s="85"/>
      <c r="CF280" s="85"/>
      <c r="CG280" s="85"/>
      <c r="CH280" s="85"/>
      <c r="CI280" s="85"/>
      <c r="CJ280" s="85"/>
      <c r="CK280" t="s">
        <v>203</v>
      </c>
      <c r="CL280" s="85"/>
      <c r="CM280" s="85"/>
      <c r="CN280" s="85"/>
      <c r="CO280" s="85"/>
      <c r="CP280" s="85"/>
      <c r="CQ280" s="85"/>
      <c r="CR280" s="85"/>
      <c r="CS280" s="85"/>
      <c r="CT280" s="85"/>
      <c r="CU280" s="85"/>
      <c r="CV280" s="85"/>
      <c r="CW280" s="85"/>
      <c r="CX280" s="85"/>
      <c r="CY280" t="s">
        <v>182</v>
      </c>
      <c r="CZ280" s="85"/>
      <c r="DA280" s="85"/>
      <c r="DB280" s="85"/>
      <c r="DC280" s="85"/>
      <c r="DD280" s="85"/>
      <c r="DE280" s="85"/>
      <c r="DF280" s="85"/>
      <c r="DG280" s="85"/>
      <c r="DH280" s="85"/>
      <c r="DI280" t="s">
        <v>182</v>
      </c>
      <c r="DJ280" s="85"/>
      <c r="DK280" s="85"/>
      <c r="DL280" s="85"/>
      <c r="DM280" s="85"/>
      <c r="DN280" s="85"/>
      <c r="DO280" s="85"/>
      <c r="DP280" s="85"/>
      <c r="DQ280" t="s">
        <v>182</v>
      </c>
      <c r="DR280" s="85"/>
      <c r="DS280" s="85"/>
      <c r="DT280" s="85"/>
      <c r="DU280" s="85"/>
      <c r="DV280" s="85"/>
      <c r="DW280" s="85"/>
      <c r="DX280" s="85"/>
      <c r="DY280" s="85"/>
      <c r="DZ280" s="85"/>
      <c r="EA280" s="85"/>
      <c r="EB280" s="85"/>
      <c r="EC280" t="s">
        <v>182</v>
      </c>
      <c r="ED280" s="85"/>
      <c r="EE280" s="85"/>
      <c r="EF280" s="85"/>
      <c r="EG280" s="85"/>
      <c r="EH280" s="85"/>
      <c r="EI280" s="85"/>
      <c r="EJ280" s="85"/>
      <c r="EK280" s="85"/>
      <c r="EL280" s="85"/>
      <c r="EM280" t="s">
        <v>203</v>
      </c>
      <c r="EN280" s="85"/>
      <c r="EO280" s="85"/>
      <c r="EP280" s="85"/>
      <c r="EQ280" s="85"/>
      <c r="ER280" s="85"/>
      <c r="ES280" t="s">
        <v>203</v>
      </c>
      <c r="ET280" s="85"/>
      <c r="EU280" s="85"/>
      <c r="EV280" s="85"/>
      <c r="EW280" s="85"/>
      <c r="EX280" s="85"/>
      <c r="EY280" t="s">
        <v>182</v>
      </c>
      <c r="EZ280" s="85"/>
      <c r="FA280" t="s">
        <v>182</v>
      </c>
      <c r="FB280" s="85"/>
      <c r="FC280" s="85" t="s">
        <v>182</v>
      </c>
      <c r="FD280" s="85"/>
      <c r="FE280" t="b">
        <v>0</v>
      </c>
    </row>
    <row r="281" spans="1:161" x14ac:dyDescent="0.25">
      <c r="A281">
        <v>2159</v>
      </c>
      <c r="B281" t="s">
        <v>6214</v>
      </c>
      <c r="C281" s="90" t="s">
        <v>3778</v>
      </c>
      <c r="D281" s="91" t="s">
        <v>206</v>
      </c>
      <c r="E281">
        <v>0</v>
      </c>
      <c r="F281">
        <v>92</v>
      </c>
      <c r="G281" s="85" t="s">
        <v>187</v>
      </c>
      <c r="H281">
        <v>1</v>
      </c>
      <c r="I281" s="85" t="s">
        <v>213</v>
      </c>
      <c r="J281" s="85" t="s">
        <v>3779</v>
      </c>
      <c r="K281" s="85" t="s">
        <v>3780</v>
      </c>
      <c r="L281" s="85" t="s">
        <v>3778</v>
      </c>
      <c r="M281" s="85" t="s">
        <v>3781</v>
      </c>
      <c r="N281" s="85" t="s">
        <v>3782</v>
      </c>
      <c r="O281" s="85" t="s">
        <v>3783</v>
      </c>
      <c r="P281" s="85" t="s">
        <v>213</v>
      </c>
      <c r="Q281" s="85" t="s">
        <v>206</v>
      </c>
      <c r="R281" s="85"/>
      <c r="S281" s="85"/>
      <c r="T281" s="85" t="s">
        <v>218</v>
      </c>
      <c r="U281" s="97">
        <v>4</v>
      </c>
      <c r="V281" s="85" t="s">
        <v>181</v>
      </c>
      <c r="W281" s="85" t="s">
        <v>1</v>
      </c>
      <c r="X281" s="85" t="s">
        <v>251</v>
      </c>
      <c r="Y281">
        <v>0</v>
      </c>
      <c r="Z281" s="85" t="s">
        <v>181</v>
      </c>
      <c r="AA281" s="85" t="s">
        <v>1</v>
      </c>
      <c r="AB281" s="85" t="s">
        <v>181</v>
      </c>
      <c r="AC281" s="85" t="s">
        <v>181</v>
      </c>
      <c r="AD281" s="85" t="s">
        <v>181</v>
      </c>
      <c r="AE281" s="85" t="s">
        <v>181</v>
      </c>
      <c r="AF281" s="85"/>
      <c r="AG281" s="85" t="s">
        <v>181</v>
      </c>
      <c r="AH281" s="85"/>
      <c r="AI281" s="85" t="s">
        <v>181</v>
      </c>
      <c r="AJ281" s="85"/>
      <c r="AK281" s="85" t="s">
        <v>181</v>
      </c>
      <c r="AL281" s="85"/>
      <c r="AM281" s="85" t="s">
        <v>181</v>
      </c>
      <c r="AN281" s="85"/>
      <c r="AO281" s="85" t="s">
        <v>181</v>
      </c>
      <c r="AP281" s="85"/>
      <c r="AQ281" s="85" t="s">
        <v>179</v>
      </c>
      <c r="AR281" s="85"/>
      <c r="AS281" s="85" t="s">
        <v>179</v>
      </c>
      <c r="AT281" s="85" t="s">
        <v>3784</v>
      </c>
      <c r="AU281" s="85" t="s">
        <v>179</v>
      </c>
      <c r="AV281" s="85"/>
      <c r="AW281" s="85" t="s">
        <v>179</v>
      </c>
      <c r="AX281" s="85" t="s">
        <v>3785</v>
      </c>
      <c r="AY281" s="85" t="s">
        <v>179</v>
      </c>
      <c r="AZ281" s="85"/>
      <c r="BA281" s="85" t="s">
        <v>179</v>
      </c>
      <c r="BB281" s="85"/>
      <c r="BC281" s="85" t="s">
        <v>179</v>
      </c>
      <c r="BD281" s="85" t="s">
        <v>3786</v>
      </c>
      <c r="BE281" s="85" t="s">
        <v>179</v>
      </c>
      <c r="BF281" s="85"/>
      <c r="BG281" s="85" t="s">
        <v>179</v>
      </c>
      <c r="BH281" s="85"/>
      <c r="BI281" s="85" t="s">
        <v>179</v>
      </c>
      <c r="BJ281" s="85" t="s">
        <v>3787</v>
      </c>
      <c r="BK281" s="85" t="s">
        <v>179</v>
      </c>
      <c r="BL281" s="85"/>
      <c r="BM281" s="85" t="s">
        <v>179</v>
      </c>
      <c r="BN281" s="85"/>
      <c r="BO281" s="85" t="s">
        <v>179</v>
      </c>
      <c r="BP281" s="85"/>
      <c r="BQ281" s="85" t="s">
        <v>179</v>
      </c>
      <c r="BR281" s="85"/>
      <c r="BS281" s="85" t="s">
        <v>179</v>
      </c>
      <c r="BT281" s="85"/>
      <c r="BU281" s="85" t="s">
        <v>179</v>
      </c>
      <c r="BV281" s="85"/>
      <c r="BW281" s="85" t="s">
        <v>179</v>
      </c>
      <c r="BX281" s="85"/>
      <c r="BY281" s="85" t="s">
        <v>179</v>
      </c>
      <c r="BZ281" s="85"/>
      <c r="CA281" s="85" t="s">
        <v>179</v>
      </c>
      <c r="CB281" s="85"/>
      <c r="CC281" s="85" t="s">
        <v>179</v>
      </c>
      <c r="CD281" s="85"/>
      <c r="CE281" s="85" t="s">
        <v>179</v>
      </c>
      <c r="CF281" s="85" t="s">
        <v>3788</v>
      </c>
      <c r="CG281" s="85" t="s">
        <v>181</v>
      </c>
      <c r="CH281" s="85" t="s">
        <v>3789</v>
      </c>
      <c r="CI281" s="85" t="s">
        <v>181</v>
      </c>
      <c r="CJ281" s="85"/>
      <c r="CK281" s="85" t="s">
        <v>179</v>
      </c>
      <c r="CL281" s="85" t="s">
        <v>3790</v>
      </c>
      <c r="CM281" s="85" t="s">
        <v>179</v>
      </c>
      <c r="CN281" s="85"/>
      <c r="CO281" s="85" t="s">
        <v>179</v>
      </c>
      <c r="CP281" s="85" t="s">
        <v>3791</v>
      </c>
      <c r="CQ281" s="85" t="s">
        <v>179</v>
      </c>
      <c r="CR281" s="85"/>
      <c r="CS281" s="85" t="s">
        <v>179</v>
      </c>
      <c r="CT281" s="85"/>
      <c r="CU281" s="85" t="s">
        <v>179</v>
      </c>
      <c r="CV281" s="85"/>
      <c r="CW281" s="85" t="s">
        <v>179</v>
      </c>
      <c r="CX281" s="85"/>
      <c r="CY281" s="85" t="s">
        <v>179</v>
      </c>
      <c r="CZ281" s="85" t="s">
        <v>3792</v>
      </c>
      <c r="DA281" s="85" t="s">
        <v>179</v>
      </c>
      <c r="DB281" s="85" t="s">
        <v>3793</v>
      </c>
      <c r="DC281" s="85" t="s">
        <v>179</v>
      </c>
      <c r="DD281" s="85"/>
      <c r="DE281" s="85" t="s">
        <v>179</v>
      </c>
      <c r="DF281" s="85"/>
      <c r="DG281" s="85" t="s">
        <v>179</v>
      </c>
      <c r="DH281" s="85"/>
      <c r="DI281" s="85" t="s">
        <v>179</v>
      </c>
      <c r="DJ281" s="85" t="s">
        <v>3794</v>
      </c>
      <c r="DK281" s="85" t="s">
        <v>179</v>
      </c>
      <c r="DL281" s="85" t="s">
        <v>3795</v>
      </c>
      <c r="DM281" s="85" t="s">
        <v>179</v>
      </c>
      <c r="DN281" s="85"/>
      <c r="DO281" s="85" t="s">
        <v>179</v>
      </c>
      <c r="DP281" s="85"/>
      <c r="DQ281" s="85" t="s">
        <v>179</v>
      </c>
      <c r="DR281" s="85" t="s">
        <v>3796</v>
      </c>
      <c r="DS281" s="85" t="s">
        <v>179</v>
      </c>
      <c r="DT281" s="85"/>
      <c r="DU281" s="85" t="s">
        <v>181</v>
      </c>
      <c r="DV281" s="85"/>
      <c r="DW281" s="85" t="s">
        <v>179</v>
      </c>
      <c r="DX281" s="85"/>
      <c r="DY281" s="85" t="s">
        <v>181</v>
      </c>
      <c r="DZ281" s="85" t="s">
        <v>3797</v>
      </c>
      <c r="EA281" s="85" t="s">
        <v>179</v>
      </c>
      <c r="EB281" s="85"/>
      <c r="EC281" s="85" t="s">
        <v>179</v>
      </c>
      <c r="ED281" s="85" t="s">
        <v>3792</v>
      </c>
      <c r="EE281" s="85" t="s">
        <v>179</v>
      </c>
      <c r="EF281" s="85"/>
      <c r="EG281" s="85" t="s">
        <v>179</v>
      </c>
      <c r="EH281" s="85"/>
      <c r="EI281" s="85" t="s">
        <v>179</v>
      </c>
      <c r="EJ281" s="85"/>
      <c r="EK281" s="85" t="s">
        <v>179</v>
      </c>
      <c r="EL281" s="85"/>
      <c r="EM281" s="85" t="s">
        <v>179</v>
      </c>
      <c r="EN281" s="85" t="s">
        <v>3798</v>
      </c>
      <c r="EO281" s="85" t="s">
        <v>179</v>
      </c>
      <c r="EP281" s="85"/>
      <c r="EQ281" s="85" t="s">
        <v>179</v>
      </c>
      <c r="ER281" s="85" t="s">
        <v>3799</v>
      </c>
      <c r="ES281" s="85" t="s">
        <v>179</v>
      </c>
      <c r="ET281" s="85" t="s">
        <v>3800</v>
      </c>
      <c r="EU281" s="85" t="s">
        <v>179</v>
      </c>
      <c r="EV281" s="85"/>
      <c r="EW281" s="85" t="s">
        <v>179</v>
      </c>
      <c r="EX281" s="85"/>
      <c r="EY281" s="85" t="s">
        <v>179</v>
      </c>
      <c r="EZ281" s="85" t="s">
        <v>3801</v>
      </c>
      <c r="FA281" s="85" t="s">
        <v>181</v>
      </c>
      <c r="FB281" s="85"/>
      <c r="FC281" s="85" t="s">
        <v>179</v>
      </c>
      <c r="FD281" s="85" t="s">
        <v>182</v>
      </c>
      <c r="FE281" t="b">
        <v>0</v>
      </c>
    </row>
    <row r="282" spans="1:161" x14ac:dyDescent="0.25">
      <c r="A282">
        <v>2160</v>
      </c>
      <c r="B282" t="s">
        <v>6214</v>
      </c>
      <c r="C282" s="90" t="s">
        <v>3802</v>
      </c>
      <c r="D282" s="91" t="s">
        <v>206</v>
      </c>
      <c r="E282">
        <v>0</v>
      </c>
      <c r="F282">
        <v>92</v>
      </c>
      <c r="G282" s="85" t="s">
        <v>187</v>
      </c>
      <c r="H282">
        <v>1</v>
      </c>
      <c r="I282" s="85" t="s">
        <v>213</v>
      </c>
      <c r="J282" s="85" t="s">
        <v>3782</v>
      </c>
      <c r="K282" s="85" t="s">
        <v>3803</v>
      </c>
      <c r="L282" s="85" t="s">
        <v>3802</v>
      </c>
      <c r="M282" s="85" t="s">
        <v>3804</v>
      </c>
      <c r="N282" s="85" t="s">
        <v>3782</v>
      </c>
      <c r="O282" s="85" t="s">
        <v>3783</v>
      </c>
      <c r="P282" s="85" t="s">
        <v>213</v>
      </c>
      <c r="Q282" s="85" t="s">
        <v>206</v>
      </c>
      <c r="R282" s="85"/>
      <c r="S282" s="85"/>
      <c r="T282" s="85" t="s">
        <v>218</v>
      </c>
      <c r="U282" s="97">
        <v>2</v>
      </c>
      <c r="V282" s="85" t="s">
        <v>181</v>
      </c>
      <c r="W282" s="85"/>
      <c r="X282" s="85" t="s">
        <v>251</v>
      </c>
      <c r="Y282">
        <v>0</v>
      </c>
      <c r="Z282" s="85" t="s">
        <v>181</v>
      </c>
      <c r="AA282" s="85"/>
      <c r="AB282" s="85" t="s">
        <v>181</v>
      </c>
      <c r="AC282" s="85" t="s">
        <v>181</v>
      </c>
      <c r="AD282" s="85" t="s">
        <v>181</v>
      </c>
      <c r="AE282" s="85" t="s">
        <v>181</v>
      </c>
      <c r="AF282" s="85"/>
      <c r="AG282" s="85" t="s">
        <v>181</v>
      </c>
      <c r="AH282" s="85"/>
      <c r="AI282" s="85" t="s">
        <v>181</v>
      </c>
      <c r="AJ282" s="85"/>
      <c r="AK282" s="85" t="s">
        <v>181</v>
      </c>
      <c r="AL282" s="85"/>
      <c r="AM282" s="85" t="s">
        <v>181</v>
      </c>
      <c r="AN282" s="85"/>
      <c r="AO282" s="85" t="s">
        <v>181</v>
      </c>
      <c r="AP282" s="85"/>
      <c r="AQ282" s="85" t="s">
        <v>179</v>
      </c>
      <c r="AR282" s="85"/>
      <c r="AS282" s="85" t="s">
        <v>179</v>
      </c>
      <c r="AT282" s="85" t="s">
        <v>3784</v>
      </c>
      <c r="AU282" s="85" t="s">
        <v>179</v>
      </c>
      <c r="AV282" s="85"/>
      <c r="AW282" s="85" t="s">
        <v>179</v>
      </c>
      <c r="AX282" s="85" t="s">
        <v>3785</v>
      </c>
      <c r="AY282" s="85" t="s">
        <v>179</v>
      </c>
      <c r="AZ282" s="85"/>
      <c r="BA282" s="85" t="s">
        <v>179</v>
      </c>
      <c r="BB282" s="85"/>
      <c r="BC282" s="85" t="s">
        <v>179</v>
      </c>
      <c r="BD282" s="85" t="s">
        <v>3786</v>
      </c>
      <c r="BE282" s="85" t="s">
        <v>179</v>
      </c>
      <c r="BF282" s="85"/>
      <c r="BG282" s="85" t="s">
        <v>179</v>
      </c>
      <c r="BH282" s="85"/>
      <c r="BI282" s="85" t="s">
        <v>179</v>
      </c>
      <c r="BJ282" s="85" t="s">
        <v>3787</v>
      </c>
      <c r="BK282" s="85" t="s">
        <v>179</v>
      </c>
      <c r="BL282" s="85"/>
      <c r="BM282" s="85" t="s">
        <v>179</v>
      </c>
      <c r="BN282" s="85"/>
      <c r="BO282" s="85" t="s">
        <v>179</v>
      </c>
      <c r="BP282" s="85"/>
      <c r="BQ282" s="85" t="s">
        <v>179</v>
      </c>
      <c r="BR282" s="85"/>
      <c r="BS282" s="85" t="s">
        <v>179</v>
      </c>
      <c r="BT282" s="85"/>
      <c r="BU282" s="85" t="s">
        <v>179</v>
      </c>
      <c r="BV282" s="85"/>
      <c r="BW282" s="85" t="s">
        <v>179</v>
      </c>
      <c r="BX282" s="85"/>
      <c r="BY282" s="85" t="s">
        <v>179</v>
      </c>
      <c r="BZ282" s="85"/>
      <c r="CA282" s="85" t="s">
        <v>179</v>
      </c>
      <c r="CB282" s="85"/>
      <c r="CC282" s="85" t="s">
        <v>179</v>
      </c>
      <c r="CD282" s="85"/>
      <c r="CE282" s="85" t="s">
        <v>179</v>
      </c>
      <c r="CF282" s="85" t="s">
        <v>3788</v>
      </c>
      <c r="CG282" s="85" t="s">
        <v>181</v>
      </c>
      <c r="CH282" s="85" t="s">
        <v>3789</v>
      </c>
      <c r="CI282" s="85" t="s">
        <v>181</v>
      </c>
      <c r="CJ282" s="85"/>
      <c r="CK282" s="85" t="s">
        <v>179</v>
      </c>
      <c r="CL282" s="85" t="s">
        <v>3790</v>
      </c>
      <c r="CM282" s="85" t="s">
        <v>179</v>
      </c>
      <c r="CN282" s="85"/>
      <c r="CO282" s="85" t="s">
        <v>179</v>
      </c>
      <c r="CP282" s="85" t="s">
        <v>3791</v>
      </c>
      <c r="CQ282" s="85" t="s">
        <v>179</v>
      </c>
      <c r="CR282" s="85"/>
      <c r="CS282" s="85" t="s">
        <v>179</v>
      </c>
      <c r="CT282" s="85"/>
      <c r="CU282" s="85" t="s">
        <v>179</v>
      </c>
      <c r="CV282" s="85"/>
      <c r="CW282" s="85" t="s">
        <v>179</v>
      </c>
      <c r="CX282" s="85"/>
      <c r="CY282" s="85" t="s">
        <v>179</v>
      </c>
      <c r="CZ282" s="85" t="s">
        <v>3792</v>
      </c>
      <c r="DA282" s="85" t="s">
        <v>179</v>
      </c>
      <c r="DB282" s="85" t="s">
        <v>3793</v>
      </c>
      <c r="DC282" s="85" t="s">
        <v>179</v>
      </c>
      <c r="DD282" s="85"/>
      <c r="DE282" s="85" t="s">
        <v>179</v>
      </c>
      <c r="DF282" s="85"/>
      <c r="DG282" s="85" t="s">
        <v>179</v>
      </c>
      <c r="DH282" s="85"/>
      <c r="DI282" s="85" t="s">
        <v>179</v>
      </c>
      <c r="DJ282" s="85" t="s">
        <v>3794</v>
      </c>
      <c r="DK282" s="85" t="s">
        <v>179</v>
      </c>
      <c r="DL282" s="85" t="s">
        <v>3795</v>
      </c>
      <c r="DM282" s="85" t="s">
        <v>179</v>
      </c>
      <c r="DN282" s="85"/>
      <c r="DO282" s="85" t="s">
        <v>179</v>
      </c>
      <c r="DP282" s="85"/>
      <c r="DQ282" s="85" t="s">
        <v>179</v>
      </c>
      <c r="DR282" s="85" t="s">
        <v>3796</v>
      </c>
      <c r="DS282" s="85" t="s">
        <v>179</v>
      </c>
      <c r="DT282" s="85"/>
      <c r="DU282" s="85" t="s">
        <v>181</v>
      </c>
      <c r="DV282" s="85"/>
      <c r="DW282" s="85" t="s">
        <v>179</v>
      </c>
      <c r="DX282" s="85"/>
      <c r="DY282" s="85" t="s">
        <v>181</v>
      </c>
      <c r="DZ282" s="85" t="s">
        <v>3797</v>
      </c>
      <c r="EA282" s="85" t="s">
        <v>179</v>
      </c>
      <c r="EB282" s="85"/>
      <c r="EC282" s="85" t="s">
        <v>179</v>
      </c>
      <c r="ED282" s="85" t="s">
        <v>3792</v>
      </c>
      <c r="EE282" s="85" t="s">
        <v>179</v>
      </c>
      <c r="EF282" s="85"/>
      <c r="EG282" s="85" t="s">
        <v>179</v>
      </c>
      <c r="EH282" s="85"/>
      <c r="EI282" s="85" t="s">
        <v>179</v>
      </c>
      <c r="EJ282" s="85"/>
      <c r="EK282" s="85" t="s">
        <v>179</v>
      </c>
      <c r="EL282" s="85"/>
      <c r="EM282" s="85" t="s">
        <v>179</v>
      </c>
      <c r="EN282" s="85" t="s">
        <v>3798</v>
      </c>
      <c r="EO282" s="85" t="s">
        <v>179</v>
      </c>
      <c r="EP282" s="85"/>
      <c r="EQ282" s="85" t="s">
        <v>179</v>
      </c>
      <c r="ER282" s="85" t="s">
        <v>3799</v>
      </c>
      <c r="ES282" s="85" t="s">
        <v>179</v>
      </c>
      <c r="ET282" s="85" t="s">
        <v>3800</v>
      </c>
      <c r="EU282" s="85" t="s">
        <v>179</v>
      </c>
      <c r="EV282" s="85"/>
      <c r="EW282" s="85" t="s">
        <v>179</v>
      </c>
      <c r="EX282" s="85"/>
      <c r="EY282" s="85" t="s">
        <v>179</v>
      </c>
      <c r="EZ282" s="85" t="s">
        <v>3801</v>
      </c>
      <c r="FA282" s="85" t="s">
        <v>181</v>
      </c>
      <c r="FB282" s="85"/>
      <c r="FC282" s="85" t="s">
        <v>179</v>
      </c>
      <c r="FD282" s="85" t="s">
        <v>182</v>
      </c>
      <c r="FE282" t="b">
        <v>0</v>
      </c>
    </row>
    <row r="283" spans="1:161" x14ac:dyDescent="0.25">
      <c r="A283">
        <v>12795</v>
      </c>
      <c r="B283" t="s">
        <v>6196</v>
      </c>
      <c r="C283" s="90" t="s">
        <v>3805</v>
      </c>
      <c r="D283" s="91" t="s">
        <v>200</v>
      </c>
      <c r="E283">
        <v>0</v>
      </c>
      <c r="F283">
        <v>92</v>
      </c>
      <c r="G283" s="85" t="s">
        <v>177</v>
      </c>
      <c r="H283">
        <v>1</v>
      </c>
      <c r="I283" s="85" t="s">
        <v>213</v>
      </c>
      <c r="J283" s="85" t="s">
        <v>3149</v>
      </c>
      <c r="K283" s="85" t="s">
        <v>3150</v>
      </c>
      <c r="L283" s="85" t="s">
        <v>3805</v>
      </c>
      <c r="M283" s="85" t="s">
        <v>3806</v>
      </c>
      <c r="N283" s="85" t="s">
        <v>3149</v>
      </c>
      <c r="O283" s="85" t="s">
        <v>3152</v>
      </c>
      <c r="P283" s="85" t="s">
        <v>213</v>
      </c>
      <c r="Q283" s="85" t="s">
        <v>200</v>
      </c>
      <c r="R283" s="85"/>
      <c r="S283" s="85"/>
      <c r="T283" s="85" t="s">
        <v>218</v>
      </c>
      <c r="U283" s="97">
        <v>4</v>
      </c>
      <c r="V283" s="85" t="s">
        <v>181</v>
      </c>
      <c r="W283" s="85"/>
      <c r="X283" s="85"/>
      <c r="Y283">
        <v>0</v>
      </c>
      <c r="Z283" s="85" t="s">
        <v>181</v>
      </c>
      <c r="AA283" s="85"/>
      <c r="AB283" s="85" t="s">
        <v>179</v>
      </c>
      <c r="AC283" s="85" t="s">
        <v>181</v>
      </c>
      <c r="AD283" s="85" t="s">
        <v>181</v>
      </c>
      <c r="AE283" s="85" t="s">
        <v>181</v>
      </c>
      <c r="AF283" s="85"/>
      <c r="AG283" s="85" t="s">
        <v>181</v>
      </c>
      <c r="AH283" s="85"/>
      <c r="AI283" s="85" t="s">
        <v>181</v>
      </c>
      <c r="AJ283" s="85"/>
      <c r="AK283" s="85" t="s">
        <v>181</v>
      </c>
      <c r="AL283" s="85"/>
      <c r="AM283" s="85" t="s">
        <v>181</v>
      </c>
      <c r="AN283" s="85"/>
      <c r="AO283" s="85" t="s">
        <v>181</v>
      </c>
      <c r="AP283" s="85"/>
      <c r="AQ283" s="85" t="s">
        <v>179</v>
      </c>
      <c r="AR283" s="85"/>
      <c r="AS283" s="85" t="s">
        <v>179</v>
      </c>
      <c r="AT283" s="85"/>
      <c r="AU283" s="85" t="s">
        <v>179</v>
      </c>
      <c r="AV283" s="85"/>
      <c r="AW283" s="85" t="s">
        <v>179</v>
      </c>
      <c r="AX283" s="85"/>
      <c r="AY283" s="85" t="s">
        <v>179</v>
      </c>
      <c r="AZ283" s="85"/>
      <c r="BA283" s="85" t="s">
        <v>265</v>
      </c>
      <c r="BB283" s="85" t="s">
        <v>3153</v>
      </c>
      <c r="BC283" s="85" t="s">
        <v>179</v>
      </c>
      <c r="BD283" s="85" t="s">
        <v>3154</v>
      </c>
      <c r="BE283" s="85" t="s">
        <v>179</v>
      </c>
      <c r="BF283" s="85"/>
      <c r="BG283" s="85" t="s">
        <v>179</v>
      </c>
      <c r="BH283" s="85"/>
      <c r="BI283" s="85" t="s">
        <v>179</v>
      </c>
      <c r="BJ283" s="85" t="s">
        <v>3155</v>
      </c>
      <c r="BK283" s="85" t="s">
        <v>179</v>
      </c>
      <c r="BL283" s="85"/>
      <c r="BM283" s="85" t="s">
        <v>179</v>
      </c>
      <c r="BN283" s="85"/>
      <c r="BO283" s="85" t="s">
        <v>179</v>
      </c>
      <c r="BP283" s="85"/>
      <c r="BQ283" s="85" t="s">
        <v>179</v>
      </c>
      <c r="BR283" s="85"/>
      <c r="BS283" s="85" t="s">
        <v>179</v>
      </c>
      <c r="BT283" s="85"/>
      <c r="BU283" s="85" t="s">
        <v>179</v>
      </c>
      <c r="BV283" s="85"/>
      <c r="BW283" s="85" t="s">
        <v>179</v>
      </c>
      <c r="BX283" s="85"/>
      <c r="BY283" s="85" t="s">
        <v>179</v>
      </c>
      <c r="BZ283" s="85"/>
      <c r="CA283" s="85" t="s">
        <v>179</v>
      </c>
      <c r="CB283" s="85"/>
      <c r="CC283" s="85" t="s">
        <v>179</v>
      </c>
      <c r="CD283" s="85"/>
      <c r="CE283" s="85" t="s">
        <v>179</v>
      </c>
      <c r="CF283" s="85" t="s">
        <v>3156</v>
      </c>
      <c r="CG283" s="85" t="s">
        <v>181</v>
      </c>
      <c r="CH283" s="85"/>
      <c r="CI283" s="85" t="s">
        <v>181</v>
      </c>
      <c r="CJ283" s="85"/>
      <c r="CK283" s="85" t="s">
        <v>179</v>
      </c>
      <c r="CL283" s="85" t="s">
        <v>195</v>
      </c>
      <c r="CM283" s="85" t="s">
        <v>227</v>
      </c>
      <c r="CN283" s="85" t="s">
        <v>3157</v>
      </c>
      <c r="CO283" s="85" t="s">
        <v>179</v>
      </c>
      <c r="CP283" s="85"/>
      <c r="CQ283" s="85" t="s">
        <v>179</v>
      </c>
      <c r="CR283" s="85"/>
      <c r="CS283" s="85" t="s">
        <v>227</v>
      </c>
      <c r="CT283" s="85" t="s">
        <v>3157</v>
      </c>
      <c r="CU283" s="85" t="s">
        <v>179</v>
      </c>
      <c r="CV283" s="85"/>
      <c r="CW283" s="85" t="s">
        <v>179</v>
      </c>
      <c r="CX283" s="85"/>
      <c r="CY283" s="85" t="s">
        <v>179</v>
      </c>
      <c r="CZ283" s="85" t="s">
        <v>3154</v>
      </c>
      <c r="DA283" s="85" t="s">
        <v>179</v>
      </c>
      <c r="DB283" s="85"/>
      <c r="DC283" s="85" t="s">
        <v>179</v>
      </c>
      <c r="DD283" s="85"/>
      <c r="DE283" s="85" t="s">
        <v>179</v>
      </c>
      <c r="DF283" s="85"/>
      <c r="DG283" s="85" t="s">
        <v>209</v>
      </c>
      <c r="DH283" s="85"/>
      <c r="DI283" s="85" t="s">
        <v>179</v>
      </c>
      <c r="DJ283" s="85" t="s">
        <v>3154</v>
      </c>
      <c r="DK283" s="85" t="s">
        <v>179</v>
      </c>
      <c r="DL283" s="85"/>
      <c r="DM283" s="85" t="s">
        <v>179</v>
      </c>
      <c r="DN283" s="85"/>
      <c r="DO283" s="85" t="s">
        <v>179</v>
      </c>
      <c r="DP283" s="85"/>
      <c r="DQ283" s="85" t="s">
        <v>179</v>
      </c>
      <c r="DR283" s="85" t="s">
        <v>3158</v>
      </c>
      <c r="DS283" s="85" t="s">
        <v>179</v>
      </c>
      <c r="DT283" s="85"/>
      <c r="DU283" s="85" t="s">
        <v>179</v>
      </c>
      <c r="DV283" s="85"/>
      <c r="DW283" s="85" t="s">
        <v>179</v>
      </c>
      <c r="DX283" s="85"/>
      <c r="DY283" s="85" t="s">
        <v>179</v>
      </c>
      <c r="DZ283" s="85"/>
      <c r="EA283" s="85" t="s">
        <v>179</v>
      </c>
      <c r="EB283" s="85"/>
      <c r="EC283" s="85" t="s">
        <v>179</v>
      </c>
      <c r="ED283" s="85" t="s">
        <v>3807</v>
      </c>
      <c r="EE283" s="85" t="s">
        <v>179</v>
      </c>
      <c r="EF283" s="85"/>
      <c r="EG283" s="85" t="s">
        <v>179</v>
      </c>
      <c r="EH283" s="85"/>
      <c r="EI283" s="85" t="s">
        <v>179</v>
      </c>
      <c r="EJ283" s="85"/>
      <c r="EK283" s="85" t="s">
        <v>179</v>
      </c>
      <c r="EL283" s="85"/>
      <c r="EM283" s="85" t="s">
        <v>179</v>
      </c>
      <c r="EN283" s="85" t="s">
        <v>3160</v>
      </c>
      <c r="EO283" s="85" t="s">
        <v>179</v>
      </c>
      <c r="EP283" s="85" t="s">
        <v>3161</v>
      </c>
      <c r="EQ283" s="85" t="s">
        <v>179</v>
      </c>
      <c r="ER283" s="85"/>
      <c r="ES283" s="85" t="s">
        <v>179</v>
      </c>
      <c r="ET283" s="85" t="s">
        <v>3162</v>
      </c>
      <c r="EU283" s="85" t="s">
        <v>179</v>
      </c>
      <c r="EV283" s="85"/>
      <c r="EW283" s="85" t="s">
        <v>179</v>
      </c>
      <c r="EX283" s="85"/>
      <c r="EY283" s="85" t="s">
        <v>179</v>
      </c>
      <c r="EZ283" s="85" t="s">
        <v>3163</v>
      </c>
      <c r="FA283" s="85" t="s">
        <v>181</v>
      </c>
      <c r="FB283" s="85"/>
      <c r="FC283" s="85" t="s">
        <v>181</v>
      </c>
      <c r="FD283" s="85" t="s">
        <v>182</v>
      </c>
      <c r="FE283" t="b">
        <v>0</v>
      </c>
    </row>
    <row r="284" spans="1:161" x14ac:dyDescent="0.25">
      <c r="A284">
        <v>2162</v>
      </c>
      <c r="B284" t="s">
        <v>6215</v>
      </c>
      <c r="C284" s="90" t="s">
        <v>3808</v>
      </c>
      <c r="D284" s="91" t="s">
        <v>192</v>
      </c>
      <c r="E284">
        <v>0</v>
      </c>
      <c r="F284">
        <v>95</v>
      </c>
      <c r="G284" s="85" t="s">
        <v>177</v>
      </c>
      <c r="H284">
        <v>1</v>
      </c>
      <c r="I284" s="85" t="s">
        <v>213</v>
      </c>
      <c r="J284" s="85" t="s">
        <v>3809</v>
      </c>
      <c r="K284" s="85" t="s">
        <v>3810</v>
      </c>
      <c r="L284" s="85" t="s">
        <v>3808</v>
      </c>
      <c r="M284" s="85" t="s">
        <v>3811</v>
      </c>
      <c r="N284" s="85" t="s">
        <v>3812</v>
      </c>
      <c r="O284" s="85" t="s">
        <v>3813</v>
      </c>
      <c r="P284" s="85" t="s">
        <v>213</v>
      </c>
      <c r="Q284" s="85" t="s">
        <v>192</v>
      </c>
      <c r="R284" s="85" t="s">
        <v>831</v>
      </c>
      <c r="S284" s="85"/>
      <c r="T284" s="85" t="s">
        <v>218</v>
      </c>
      <c r="U284" s="97">
        <v>3</v>
      </c>
      <c r="V284" s="85" t="s">
        <v>179</v>
      </c>
      <c r="W284" s="85" t="s">
        <v>191</v>
      </c>
      <c r="X284" s="85" t="s">
        <v>3814</v>
      </c>
      <c r="Y284">
        <v>3</v>
      </c>
      <c r="Z284" s="85" t="s">
        <v>179</v>
      </c>
      <c r="AA284" s="85" t="s">
        <v>191</v>
      </c>
      <c r="AB284" s="85" t="s">
        <v>180</v>
      </c>
      <c r="AC284" s="85" t="s">
        <v>179</v>
      </c>
      <c r="AD284" s="85" t="s">
        <v>180</v>
      </c>
      <c r="AE284" s="85" t="s">
        <v>181</v>
      </c>
      <c r="AF284" s="85"/>
      <c r="AG284" s="85" t="s">
        <v>181</v>
      </c>
      <c r="AH284" s="85"/>
      <c r="AI284" s="85" t="s">
        <v>181</v>
      </c>
      <c r="AJ284" s="85"/>
      <c r="AK284" s="85" t="s">
        <v>181</v>
      </c>
      <c r="AL284" s="85"/>
      <c r="AM284" s="85" t="s">
        <v>181</v>
      </c>
      <c r="AN284" s="85"/>
      <c r="AO284" s="85" t="s">
        <v>181</v>
      </c>
      <c r="AP284" s="85"/>
      <c r="AQ284" s="85" t="s">
        <v>179</v>
      </c>
      <c r="AR284" s="85" t="s">
        <v>3815</v>
      </c>
      <c r="AS284" s="85" t="s">
        <v>179</v>
      </c>
      <c r="AT284" s="85" t="s">
        <v>3816</v>
      </c>
      <c r="AU284" s="85" t="s">
        <v>179</v>
      </c>
      <c r="AV284" s="85" t="s">
        <v>3817</v>
      </c>
      <c r="AW284" s="85" t="s">
        <v>179</v>
      </c>
      <c r="AX284" s="85"/>
      <c r="AY284" s="85" t="s">
        <v>179</v>
      </c>
      <c r="AZ284" s="85"/>
      <c r="BA284" s="85" t="s">
        <v>179</v>
      </c>
      <c r="BB284" s="85"/>
      <c r="BC284" s="85" t="s">
        <v>179</v>
      </c>
      <c r="BD284" s="85" t="s">
        <v>3818</v>
      </c>
      <c r="BE284" s="85" t="s">
        <v>179</v>
      </c>
      <c r="BF284" s="85"/>
      <c r="BG284" s="85" t="s">
        <v>181</v>
      </c>
      <c r="BH284" s="85" t="s">
        <v>3819</v>
      </c>
      <c r="BI284" s="85" t="s">
        <v>179</v>
      </c>
      <c r="BJ284" s="85" t="s">
        <v>3820</v>
      </c>
      <c r="BK284" s="85" t="s">
        <v>179</v>
      </c>
      <c r="BL284" s="85"/>
      <c r="BM284" s="85" t="s">
        <v>179</v>
      </c>
      <c r="BN284" s="85"/>
      <c r="BO284" s="85" t="s">
        <v>179</v>
      </c>
      <c r="BP284" s="85"/>
      <c r="BQ284" s="85" t="s">
        <v>179</v>
      </c>
      <c r="BR284" s="85"/>
      <c r="BS284" s="85" t="s">
        <v>179</v>
      </c>
      <c r="BT284" s="85"/>
      <c r="BU284" s="85" t="s">
        <v>179</v>
      </c>
      <c r="BV284" s="85" t="s">
        <v>3821</v>
      </c>
      <c r="BW284" s="85" t="s">
        <v>179</v>
      </c>
      <c r="BX284" s="85"/>
      <c r="BY284" s="85" t="s">
        <v>179</v>
      </c>
      <c r="BZ284" s="85"/>
      <c r="CA284" s="85" t="s">
        <v>179</v>
      </c>
      <c r="CB284" s="85"/>
      <c r="CC284" s="85" t="s">
        <v>179</v>
      </c>
      <c r="CD284" s="85"/>
      <c r="CE284" s="85" t="s">
        <v>181</v>
      </c>
      <c r="CF284" s="85"/>
      <c r="CG284" s="85" t="s">
        <v>181</v>
      </c>
      <c r="CH284" s="85"/>
      <c r="CI284" s="85" t="s">
        <v>181</v>
      </c>
      <c r="CJ284" s="85" t="s">
        <v>3822</v>
      </c>
      <c r="CK284" s="85" t="s">
        <v>179</v>
      </c>
      <c r="CL284" s="85" t="s">
        <v>3823</v>
      </c>
      <c r="CM284" s="85" t="s">
        <v>179</v>
      </c>
      <c r="CN284" s="85"/>
      <c r="CO284" s="85" t="s">
        <v>179</v>
      </c>
      <c r="CP284" s="85"/>
      <c r="CQ284" s="85" t="s">
        <v>179</v>
      </c>
      <c r="CR284" s="85" t="s">
        <v>3824</v>
      </c>
      <c r="CS284" s="85" t="s">
        <v>179</v>
      </c>
      <c r="CT284" s="85" t="s">
        <v>3825</v>
      </c>
      <c r="CU284" s="85" t="s">
        <v>179</v>
      </c>
      <c r="CV284" s="85" t="s">
        <v>3826</v>
      </c>
      <c r="CW284" s="85" t="s">
        <v>179</v>
      </c>
      <c r="CX284" s="85"/>
      <c r="CY284" s="85" t="s">
        <v>179</v>
      </c>
      <c r="CZ284" s="85" t="s">
        <v>3827</v>
      </c>
      <c r="DA284" s="85" t="s">
        <v>179</v>
      </c>
      <c r="DB284" s="85"/>
      <c r="DC284" s="85" t="s">
        <v>179</v>
      </c>
      <c r="DD284" s="85" t="s">
        <v>3828</v>
      </c>
      <c r="DE284" s="85" t="s">
        <v>179</v>
      </c>
      <c r="DF284" s="85" t="s">
        <v>3829</v>
      </c>
      <c r="DG284" s="85" t="s">
        <v>179</v>
      </c>
      <c r="DH284" s="85" t="s">
        <v>3830</v>
      </c>
      <c r="DI284" s="85" t="s">
        <v>179</v>
      </c>
      <c r="DJ284" s="85" t="s">
        <v>3831</v>
      </c>
      <c r="DK284" s="85" t="s">
        <v>179</v>
      </c>
      <c r="DL284" s="85" t="s">
        <v>3832</v>
      </c>
      <c r="DM284" s="85" t="s">
        <v>179</v>
      </c>
      <c r="DN284" s="85"/>
      <c r="DO284" s="85" t="s">
        <v>179</v>
      </c>
      <c r="DP284" s="85"/>
      <c r="DQ284" s="85" t="s">
        <v>179</v>
      </c>
      <c r="DR284" s="85" t="s">
        <v>3833</v>
      </c>
      <c r="DS284" s="85" t="s">
        <v>179</v>
      </c>
      <c r="DT284" s="85" t="s">
        <v>3834</v>
      </c>
      <c r="DU284" s="85" t="s">
        <v>179</v>
      </c>
      <c r="DV284" s="85"/>
      <c r="DW284" s="85" t="s">
        <v>179</v>
      </c>
      <c r="DX284" s="85" t="s">
        <v>3835</v>
      </c>
      <c r="DY284" s="85" t="s">
        <v>199</v>
      </c>
      <c r="DZ284" s="85"/>
      <c r="EA284" s="85" t="s">
        <v>179</v>
      </c>
      <c r="EB284" s="85"/>
      <c r="EC284" s="85" t="s">
        <v>179</v>
      </c>
      <c r="ED284" s="85" t="s">
        <v>3836</v>
      </c>
      <c r="EE284" s="85" t="s">
        <v>199</v>
      </c>
      <c r="EF284" s="85"/>
      <c r="EG284" s="85" t="s">
        <v>199</v>
      </c>
      <c r="EH284" s="85" t="s">
        <v>3837</v>
      </c>
      <c r="EI284" s="85" t="s">
        <v>179</v>
      </c>
      <c r="EJ284" s="85"/>
      <c r="EK284" s="85" t="s">
        <v>179</v>
      </c>
      <c r="EL284" s="85"/>
      <c r="EM284" s="85" t="s">
        <v>179</v>
      </c>
      <c r="EN284" s="85" t="s">
        <v>3838</v>
      </c>
      <c r="EO284" s="85" t="s">
        <v>179</v>
      </c>
      <c r="EP284" s="85"/>
      <c r="EQ284" s="85" t="s">
        <v>179</v>
      </c>
      <c r="ER284" s="85"/>
      <c r="ES284" s="85" t="s">
        <v>179</v>
      </c>
      <c r="ET284" s="85" t="s">
        <v>3839</v>
      </c>
      <c r="EU284" s="85" t="s">
        <v>179</v>
      </c>
      <c r="EV284" s="85"/>
      <c r="EW284" s="85" t="s">
        <v>179</v>
      </c>
      <c r="EX284" s="85" t="s">
        <v>3840</v>
      </c>
      <c r="EY284" s="85" t="s">
        <v>179</v>
      </c>
      <c r="EZ284" s="85" t="s">
        <v>3841</v>
      </c>
      <c r="FA284" s="85" t="s">
        <v>181</v>
      </c>
      <c r="FB284" s="85"/>
      <c r="FC284" s="85" t="s">
        <v>179</v>
      </c>
      <c r="FD284" s="85" t="s">
        <v>182</v>
      </c>
      <c r="FE284" t="b">
        <v>0</v>
      </c>
    </row>
    <row r="285" spans="1:161" x14ac:dyDescent="0.25">
      <c r="A285">
        <v>2163</v>
      </c>
      <c r="B285" t="s">
        <v>6216</v>
      </c>
      <c r="C285" s="90" t="s">
        <v>3842</v>
      </c>
      <c r="D285" s="91" t="s">
        <v>200</v>
      </c>
      <c r="E285">
        <v>0</v>
      </c>
      <c r="F285">
        <v>95</v>
      </c>
      <c r="G285" s="85" t="s">
        <v>187</v>
      </c>
      <c r="H285">
        <v>1</v>
      </c>
      <c r="I285" s="85" t="s">
        <v>213</v>
      </c>
      <c r="J285" s="85" t="s">
        <v>5975</v>
      </c>
      <c r="K285" s="85" t="s">
        <v>5976</v>
      </c>
      <c r="L285" s="85" t="s">
        <v>3842</v>
      </c>
      <c r="M285" s="85" t="s">
        <v>5977</v>
      </c>
      <c r="N285" s="85" t="s">
        <v>5975</v>
      </c>
      <c r="O285" s="85" t="s">
        <v>5978</v>
      </c>
      <c r="P285" s="85" t="s">
        <v>213</v>
      </c>
      <c r="Q285" s="85" t="s">
        <v>200</v>
      </c>
      <c r="R285" s="85"/>
      <c r="S285" s="85"/>
      <c r="T285" s="85" t="s">
        <v>218</v>
      </c>
      <c r="U285" s="97">
        <v>4</v>
      </c>
      <c r="V285" s="85" t="s">
        <v>179</v>
      </c>
      <c r="W285" s="85" t="s">
        <v>191</v>
      </c>
      <c r="X285" s="85" t="s">
        <v>5979</v>
      </c>
      <c r="Y285">
        <v>4</v>
      </c>
      <c r="Z285" s="85" t="s">
        <v>179</v>
      </c>
      <c r="AA285" s="85" t="s">
        <v>191</v>
      </c>
      <c r="AB285" s="85" t="s">
        <v>179</v>
      </c>
      <c r="AC285" s="85" t="s">
        <v>179</v>
      </c>
      <c r="AD285" s="85" t="s">
        <v>179</v>
      </c>
      <c r="AE285" s="85" t="s">
        <v>181</v>
      </c>
      <c r="AF285" s="85"/>
      <c r="AG285" s="85" t="s">
        <v>181</v>
      </c>
      <c r="AH285" s="85"/>
      <c r="AI285" s="85" t="s">
        <v>181</v>
      </c>
      <c r="AJ285" s="85"/>
      <c r="AK285" s="85" t="s">
        <v>181</v>
      </c>
      <c r="AL285" s="85"/>
      <c r="AM285" s="85" t="s">
        <v>181</v>
      </c>
      <c r="AN285" s="85"/>
      <c r="AO285" s="85" t="s">
        <v>181</v>
      </c>
      <c r="AP285" s="85"/>
      <c r="AQ285" s="85" t="s">
        <v>179</v>
      </c>
      <c r="AR285" s="85"/>
      <c r="AS285" s="85" t="s">
        <v>179</v>
      </c>
      <c r="AT285" s="85"/>
      <c r="AU285" s="85" t="s">
        <v>179</v>
      </c>
      <c r="AV285" s="85"/>
      <c r="AW285" s="85" t="s">
        <v>179</v>
      </c>
      <c r="AX285" s="85"/>
      <c r="AY285" s="85" t="s">
        <v>179</v>
      </c>
      <c r="AZ285" s="85"/>
      <c r="BA285" s="85" t="s">
        <v>179</v>
      </c>
      <c r="BB285" s="85"/>
      <c r="BC285" s="85" t="s">
        <v>179</v>
      </c>
      <c r="BD285" s="85" t="s">
        <v>5980</v>
      </c>
      <c r="BE285" s="85" t="s">
        <v>179</v>
      </c>
      <c r="BF285" s="85"/>
      <c r="BG285" s="85" t="s">
        <v>179</v>
      </c>
      <c r="BH285" s="85"/>
      <c r="BI285" s="85" t="s">
        <v>179</v>
      </c>
      <c r="BJ285" s="85" t="s">
        <v>5981</v>
      </c>
      <c r="BK285" s="85" t="s">
        <v>179</v>
      </c>
      <c r="BL285" s="85"/>
      <c r="BM285" s="85" t="s">
        <v>179</v>
      </c>
      <c r="BN285" s="85"/>
      <c r="BO285" s="85" t="s">
        <v>179</v>
      </c>
      <c r="BP285" s="85"/>
      <c r="BQ285" s="85" t="s">
        <v>179</v>
      </c>
      <c r="BR285" s="85"/>
      <c r="BS285" s="85" t="s">
        <v>179</v>
      </c>
      <c r="BT285" s="85"/>
      <c r="BU285" s="85" t="s">
        <v>179</v>
      </c>
      <c r="BV285" s="85"/>
      <c r="BW285" s="85" t="s">
        <v>179</v>
      </c>
      <c r="BX285" s="85"/>
      <c r="BY285" s="85" t="s">
        <v>179</v>
      </c>
      <c r="BZ285" s="85"/>
      <c r="CA285" s="85" t="s">
        <v>179</v>
      </c>
      <c r="CB285" s="85"/>
      <c r="CC285" s="85" t="s">
        <v>179</v>
      </c>
      <c r="CD285" s="85"/>
      <c r="CE285" s="85" t="s">
        <v>181</v>
      </c>
      <c r="CF285" s="85"/>
      <c r="CG285" s="85" t="s">
        <v>181</v>
      </c>
      <c r="CH285" s="85"/>
      <c r="CI285" s="85" t="s">
        <v>181</v>
      </c>
      <c r="CJ285" s="85"/>
      <c r="CK285" s="85" t="s">
        <v>179</v>
      </c>
      <c r="CL285" s="85" t="s">
        <v>5981</v>
      </c>
      <c r="CM285" s="85" t="s">
        <v>179</v>
      </c>
      <c r="CN285" s="85"/>
      <c r="CO285" s="85" t="s">
        <v>179</v>
      </c>
      <c r="CP285" s="85"/>
      <c r="CQ285" s="85" t="s">
        <v>179</v>
      </c>
      <c r="CR285" s="85"/>
      <c r="CS285" s="85" t="s">
        <v>179</v>
      </c>
      <c r="CT285" s="85"/>
      <c r="CU285" s="85" t="s">
        <v>179</v>
      </c>
      <c r="CV285" s="85"/>
      <c r="CW285" s="85" t="s">
        <v>179</v>
      </c>
      <c r="CX285" s="85"/>
      <c r="CY285" s="85" t="s">
        <v>179</v>
      </c>
      <c r="CZ285" s="85" t="s">
        <v>5981</v>
      </c>
      <c r="DA285" s="85" t="s">
        <v>179</v>
      </c>
      <c r="DB285" s="85"/>
      <c r="DC285" s="85" t="s">
        <v>179</v>
      </c>
      <c r="DD285" s="85"/>
      <c r="DE285" s="85" t="s">
        <v>179</v>
      </c>
      <c r="DF285" s="85"/>
      <c r="DG285" s="85" t="s">
        <v>179</v>
      </c>
      <c r="DH285" s="85"/>
      <c r="DI285" s="85" t="s">
        <v>179</v>
      </c>
      <c r="DJ285" s="85" t="s">
        <v>5982</v>
      </c>
      <c r="DK285" s="85" t="s">
        <v>179</v>
      </c>
      <c r="DL285" s="85"/>
      <c r="DM285" s="85" t="s">
        <v>179</v>
      </c>
      <c r="DN285" s="85"/>
      <c r="DO285" s="85" t="s">
        <v>179</v>
      </c>
      <c r="DP285" s="85"/>
      <c r="DQ285" s="85" t="s">
        <v>179</v>
      </c>
      <c r="DR285" s="85" t="s">
        <v>5982</v>
      </c>
      <c r="DS285" s="85" t="s">
        <v>179</v>
      </c>
      <c r="DT285" s="85"/>
      <c r="DU285" s="85" t="s">
        <v>179</v>
      </c>
      <c r="DV285" s="85"/>
      <c r="DW285" s="85" t="s">
        <v>179</v>
      </c>
      <c r="DX285" s="85"/>
      <c r="DY285" s="85" t="s">
        <v>179</v>
      </c>
      <c r="DZ285" s="85"/>
      <c r="EA285" s="85" t="s">
        <v>179</v>
      </c>
      <c r="EB285" s="85"/>
      <c r="EC285" s="85" t="s">
        <v>179</v>
      </c>
      <c r="ED285" s="85" t="s">
        <v>5981</v>
      </c>
      <c r="EE285" s="85" t="s">
        <v>179</v>
      </c>
      <c r="EF285" s="85"/>
      <c r="EG285" s="85" t="s">
        <v>179</v>
      </c>
      <c r="EH285" s="85"/>
      <c r="EI285" s="85" t="s">
        <v>179</v>
      </c>
      <c r="EJ285" s="85"/>
      <c r="EK285" s="85" t="s">
        <v>179</v>
      </c>
      <c r="EL285" s="85"/>
      <c r="EM285" s="85" t="s">
        <v>179</v>
      </c>
      <c r="EN285" s="85" t="s">
        <v>5982</v>
      </c>
      <c r="EO285" s="85" t="s">
        <v>179</v>
      </c>
      <c r="EP285" s="85"/>
      <c r="EQ285" s="85" t="s">
        <v>179</v>
      </c>
      <c r="ER285" s="85"/>
      <c r="ES285" s="85" t="s">
        <v>179</v>
      </c>
      <c r="ET285" s="85" t="s">
        <v>5982</v>
      </c>
      <c r="EU285" s="85" t="s">
        <v>179</v>
      </c>
      <c r="EV285" s="85"/>
      <c r="EW285" s="85" t="s">
        <v>179</v>
      </c>
      <c r="EX285" s="85"/>
      <c r="EY285" s="85" t="s">
        <v>179</v>
      </c>
      <c r="EZ285" s="85" t="s">
        <v>5982</v>
      </c>
      <c r="FA285" s="85" t="s">
        <v>181</v>
      </c>
      <c r="FB285" s="85"/>
      <c r="FC285" s="85" t="s">
        <v>179</v>
      </c>
      <c r="FD285" s="85" t="s">
        <v>182</v>
      </c>
      <c r="FE285" t="b">
        <v>0</v>
      </c>
    </row>
    <row r="286" spans="1:161" x14ac:dyDescent="0.25">
      <c r="A286">
        <v>11330</v>
      </c>
      <c r="B286" t="s">
        <v>6216</v>
      </c>
      <c r="C286" s="90" t="s">
        <v>3843</v>
      </c>
      <c r="D286" s="91" t="s">
        <v>200</v>
      </c>
      <c r="E286">
        <v>0</v>
      </c>
      <c r="F286">
        <v>95</v>
      </c>
      <c r="G286" s="85" t="s">
        <v>187</v>
      </c>
      <c r="H286">
        <v>1</v>
      </c>
      <c r="I286" s="85" t="s">
        <v>213</v>
      </c>
      <c r="J286" s="85" t="s">
        <v>5975</v>
      </c>
      <c r="K286" s="85" t="s">
        <v>5983</v>
      </c>
      <c r="L286" s="85" t="s">
        <v>3843</v>
      </c>
      <c r="M286" s="85" t="s">
        <v>5984</v>
      </c>
      <c r="N286" s="85" t="s">
        <v>5975</v>
      </c>
      <c r="O286" s="85" t="s">
        <v>5978</v>
      </c>
      <c r="P286" s="85" t="s">
        <v>213</v>
      </c>
      <c r="Q286" s="85" t="s">
        <v>200</v>
      </c>
      <c r="R286" s="85"/>
      <c r="S286" s="85"/>
      <c r="T286" s="85" t="s">
        <v>218</v>
      </c>
      <c r="U286" s="97">
        <v>2</v>
      </c>
      <c r="V286" s="85" t="s">
        <v>179</v>
      </c>
      <c r="W286" s="85" t="s">
        <v>191</v>
      </c>
      <c r="X286" s="85" t="s">
        <v>5985</v>
      </c>
      <c r="Y286">
        <v>2</v>
      </c>
      <c r="Z286" s="85" t="s">
        <v>179</v>
      </c>
      <c r="AA286" s="85" t="s">
        <v>191</v>
      </c>
      <c r="AB286" s="85" t="s">
        <v>179</v>
      </c>
      <c r="AC286" s="85" t="s">
        <v>179</v>
      </c>
      <c r="AD286" s="85" t="s">
        <v>179</v>
      </c>
      <c r="AE286" s="85" t="s">
        <v>181</v>
      </c>
      <c r="AF286" s="85"/>
      <c r="AG286" s="85" t="s">
        <v>181</v>
      </c>
      <c r="AH286" s="85"/>
      <c r="AI286" s="85" t="s">
        <v>181</v>
      </c>
      <c r="AJ286" s="85"/>
      <c r="AK286" s="85" t="s">
        <v>181</v>
      </c>
      <c r="AL286" s="85"/>
      <c r="AM286" s="85" t="s">
        <v>181</v>
      </c>
      <c r="AN286" s="85"/>
      <c r="AO286" s="85" t="s">
        <v>181</v>
      </c>
      <c r="AP286" s="85"/>
      <c r="AQ286" s="85" t="s">
        <v>179</v>
      </c>
      <c r="AR286" s="85"/>
      <c r="AS286" s="85" t="s">
        <v>179</v>
      </c>
      <c r="AT286" s="85"/>
      <c r="AU286" s="85" t="s">
        <v>179</v>
      </c>
      <c r="AV286" s="85"/>
      <c r="AW286" s="85" t="s">
        <v>179</v>
      </c>
      <c r="AX286" s="85"/>
      <c r="AY286" s="85" t="s">
        <v>179</v>
      </c>
      <c r="AZ286" s="85"/>
      <c r="BA286" s="85" t="s">
        <v>179</v>
      </c>
      <c r="BB286" s="85"/>
      <c r="BC286" s="85" t="s">
        <v>179</v>
      </c>
      <c r="BD286" s="85" t="s">
        <v>5982</v>
      </c>
      <c r="BE286" s="85" t="s">
        <v>179</v>
      </c>
      <c r="BF286" s="85"/>
      <c r="BG286" s="85" t="s">
        <v>179</v>
      </c>
      <c r="BH286" s="85"/>
      <c r="BI286" s="85" t="s">
        <v>179</v>
      </c>
      <c r="BJ286" s="85" t="s">
        <v>5982</v>
      </c>
      <c r="BK286" s="85" t="s">
        <v>179</v>
      </c>
      <c r="BL286" s="85"/>
      <c r="BM286" s="85" t="s">
        <v>179</v>
      </c>
      <c r="BN286" s="85"/>
      <c r="BO286" s="85" t="s">
        <v>179</v>
      </c>
      <c r="BP286" s="85"/>
      <c r="BQ286" s="85" t="s">
        <v>179</v>
      </c>
      <c r="BR286" s="85"/>
      <c r="BS286" s="85" t="s">
        <v>179</v>
      </c>
      <c r="BT286" s="85"/>
      <c r="BU286" s="85" t="s">
        <v>179</v>
      </c>
      <c r="BV286" s="85"/>
      <c r="BW286" s="85" t="s">
        <v>179</v>
      </c>
      <c r="BX286" s="85"/>
      <c r="BY286" s="85" t="s">
        <v>179</v>
      </c>
      <c r="BZ286" s="85"/>
      <c r="CA286" s="85" t="s">
        <v>179</v>
      </c>
      <c r="CB286" s="85"/>
      <c r="CC286" s="85" t="s">
        <v>179</v>
      </c>
      <c r="CD286" s="85"/>
      <c r="CE286" s="85" t="s">
        <v>181</v>
      </c>
      <c r="CF286" s="85"/>
      <c r="CG286" s="85" t="s">
        <v>181</v>
      </c>
      <c r="CH286" s="85"/>
      <c r="CI286" s="85" t="s">
        <v>181</v>
      </c>
      <c r="CJ286" s="85"/>
      <c r="CK286" s="85" t="s">
        <v>179</v>
      </c>
      <c r="CL286" s="85" t="s">
        <v>5982</v>
      </c>
      <c r="CM286" s="85" t="s">
        <v>179</v>
      </c>
      <c r="CN286" s="85"/>
      <c r="CO286" s="85" t="s">
        <v>179</v>
      </c>
      <c r="CP286" s="85"/>
      <c r="CQ286" s="85" t="s">
        <v>179</v>
      </c>
      <c r="CR286" s="85"/>
      <c r="CS286" s="85" t="s">
        <v>179</v>
      </c>
      <c r="CT286" s="85"/>
      <c r="CU286" s="85" t="s">
        <v>179</v>
      </c>
      <c r="CV286" s="85"/>
      <c r="CW286" s="85" t="s">
        <v>179</v>
      </c>
      <c r="CX286" s="85"/>
      <c r="CY286" s="85" t="s">
        <v>179</v>
      </c>
      <c r="CZ286" s="85" t="s">
        <v>5982</v>
      </c>
      <c r="DA286" s="85" t="s">
        <v>179</v>
      </c>
      <c r="DB286" s="85"/>
      <c r="DC286" s="85" t="s">
        <v>179</v>
      </c>
      <c r="DD286" s="85"/>
      <c r="DE286" s="85" t="s">
        <v>179</v>
      </c>
      <c r="DF286" s="85"/>
      <c r="DG286" s="85" t="s">
        <v>179</v>
      </c>
      <c r="DH286" s="85"/>
      <c r="DI286" s="85" t="s">
        <v>179</v>
      </c>
      <c r="DJ286" s="85" t="s">
        <v>5982</v>
      </c>
      <c r="DK286" s="85" t="s">
        <v>179</v>
      </c>
      <c r="DL286" s="85"/>
      <c r="DM286" s="85" t="s">
        <v>179</v>
      </c>
      <c r="DN286" s="85"/>
      <c r="DO286" s="85" t="s">
        <v>179</v>
      </c>
      <c r="DP286" s="85"/>
      <c r="DQ286" s="85" t="s">
        <v>179</v>
      </c>
      <c r="DR286" s="85" t="s">
        <v>5982</v>
      </c>
      <c r="DS286" s="85" t="s">
        <v>179</v>
      </c>
      <c r="DT286" s="85"/>
      <c r="DU286" s="85" t="s">
        <v>179</v>
      </c>
      <c r="DV286" s="85"/>
      <c r="DW286" s="85" t="s">
        <v>179</v>
      </c>
      <c r="DX286" s="85"/>
      <c r="DY286" s="85" t="s">
        <v>179</v>
      </c>
      <c r="DZ286" s="85"/>
      <c r="EA286" s="85" t="s">
        <v>179</v>
      </c>
      <c r="EB286" s="85"/>
      <c r="EC286" s="85" t="s">
        <v>179</v>
      </c>
      <c r="ED286" s="85" t="s">
        <v>5982</v>
      </c>
      <c r="EE286" s="85" t="s">
        <v>179</v>
      </c>
      <c r="EF286" s="85"/>
      <c r="EG286" s="85" t="s">
        <v>179</v>
      </c>
      <c r="EH286" s="85"/>
      <c r="EI286" s="85" t="s">
        <v>179</v>
      </c>
      <c r="EJ286" s="85"/>
      <c r="EK286" s="85" t="s">
        <v>179</v>
      </c>
      <c r="EL286" s="85"/>
      <c r="EM286" s="85" t="s">
        <v>179</v>
      </c>
      <c r="EN286" s="85" t="s">
        <v>5982</v>
      </c>
      <c r="EO286" s="85" t="s">
        <v>179</v>
      </c>
      <c r="EP286" s="85"/>
      <c r="EQ286" s="85" t="s">
        <v>179</v>
      </c>
      <c r="ER286" s="85"/>
      <c r="ES286" s="85" t="s">
        <v>179</v>
      </c>
      <c r="ET286" s="85" t="s">
        <v>5982</v>
      </c>
      <c r="EU286" s="85" t="s">
        <v>179</v>
      </c>
      <c r="EV286" s="85"/>
      <c r="EW286" s="85" t="s">
        <v>179</v>
      </c>
      <c r="EX286" s="85"/>
      <c r="EY286" s="85" t="s">
        <v>179</v>
      </c>
      <c r="EZ286" s="85" t="s">
        <v>5986</v>
      </c>
      <c r="FA286" s="85" t="s">
        <v>181</v>
      </c>
      <c r="FB286" s="85"/>
      <c r="FC286" s="85" t="s">
        <v>179</v>
      </c>
      <c r="FD286" s="85" t="s">
        <v>182</v>
      </c>
      <c r="FE286" t="b">
        <v>0</v>
      </c>
    </row>
    <row r="287" spans="1:161" x14ac:dyDescent="0.25">
      <c r="A287">
        <v>11329</v>
      </c>
      <c r="B287" t="s">
        <v>6216</v>
      </c>
      <c r="C287" s="90" t="s">
        <v>3844</v>
      </c>
      <c r="D287" s="91" t="s">
        <v>200</v>
      </c>
      <c r="E287">
        <v>0</v>
      </c>
      <c r="F287">
        <v>95</v>
      </c>
      <c r="G287" s="85" t="s">
        <v>187</v>
      </c>
      <c r="H287">
        <v>1</v>
      </c>
      <c r="I287" s="85" t="s">
        <v>213</v>
      </c>
      <c r="J287" s="85" t="s">
        <v>5975</v>
      </c>
      <c r="K287" s="85" t="s">
        <v>5987</v>
      </c>
      <c r="L287" s="85" t="s">
        <v>3844</v>
      </c>
      <c r="M287" s="85" t="s">
        <v>5988</v>
      </c>
      <c r="N287" s="85" t="s">
        <v>5975</v>
      </c>
      <c r="O287" s="85" t="s">
        <v>5978</v>
      </c>
      <c r="P287" s="85" t="s">
        <v>213</v>
      </c>
      <c r="Q287" s="85" t="s">
        <v>200</v>
      </c>
      <c r="R287" s="85"/>
      <c r="S287" s="85"/>
      <c r="T287" s="85" t="s">
        <v>218</v>
      </c>
      <c r="U287" s="97">
        <v>3</v>
      </c>
      <c r="V287" s="85" t="s">
        <v>179</v>
      </c>
      <c r="W287" s="85" t="s">
        <v>191</v>
      </c>
      <c r="X287" s="85" t="s">
        <v>5985</v>
      </c>
      <c r="Y287">
        <v>3</v>
      </c>
      <c r="Z287" s="85" t="s">
        <v>179</v>
      </c>
      <c r="AA287" s="85" t="s">
        <v>191</v>
      </c>
      <c r="AB287" s="85" t="s">
        <v>179</v>
      </c>
      <c r="AC287" s="85" t="s">
        <v>179</v>
      </c>
      <c r="AD287" s="85" t="s">
        <v>179</v>
      </c>
      <c r="AE287" s="85" t="s">
        <v>181</v>
      </c>
      <c r="AF287" s="85"/>
      <c r="AG287" s="85" t="s">
        <v>181</v>
      </c>
      <c r="AH287" s="85"/>
      <c r="AI287" s="85" t="s">
        <v>181</v>
      </c>
      <c r="AJ287" s="85"/>
      <c r="AK287" s="85" t="s">
        <v>181</v>
      </c>
      <c r="AL287" s="85"/>
      <c r="AM287" s="85" t="s">
        <v>181</v>
      </c>
      <c r="AN287" s="85"/>
      <c r="AO287" s="85" t="s">
        <v>181</v>
      </c>
      <c r="AP287" s="85"/>
      <c r="AQ287" s="85" t="s">
        <v>179</v>
      </c>
      <c r="AR287" s="85"/>
      <c r="AS287" s="85" t="s">
        <v>179</v>
      </c>
      <c r="AT287" s="85"/>
      <c r="AU287" s="85" t="s">
        <v>179</v>
      </c>
      <c r="AV287" s="85"/>
      <c r="AW287" s="85" t="s">
        <v>179</v>
      </c>
      <c r="AX287" s="85"/>
      <c r="AY287" s="85" t="s">
        <v>179</v>
      </c>
      <c r="AZ287" s="85"/>
      <c r="BA287" s="85" t="s">
        <v>179</v>
      </c>
      <c r="BB287" s="85"/>
      <c r="BC287" s="85" t="s">
        <v>179</v>
      </c>
      <c r="BD287" s="85" t="s">
        <v>5982</v>
      </c>
      <c r="BE287" s="85" t="s">
        <v>179</v>
      </c>
      <c r="BF287" s="85"/>
      <c r="BG287" s="85" t="s">
        <v>179</v>
      </c>
      <c r="BH287" s="85"/>
      <c r="BI287" s="85" t="s">
        <v>179</v>
      </c>
      <c r="BJ287" s="85" t="s">
        <v>5982</v>
      </c>
      <c r="BK287" s="85" t="s">
        <v>179</v>
      </c>
      <c r="BL287" s="85"/>
      <c r="BM287" s="85" t="s">
        <v>179</v>
      </c>
      <c r="BN287" s="85"/>
      <c r="BO287" s="85" t="s">
        <v>179</v>
      </c>
      <c r="BP287" s="85"/>
      <c r="BQ287" s="85" t="s">
        <v>179</v>
      </c>
      <c r="BR287" s="85"/>
      <c r="BS287" s="85" t="s">
        <v>179</v>
      </c>
      <c r="BT287" s="85"/>
      <c r="BU287" s="85" t="s">
        <v>179</v>
      </c>
      <c r="BV287" s="85"/>
      <c r="BW287" s="85" t="s">
        <v>179</v>
      </c>
      <c r="BX287" s="85"/>
      <c r="BY287" s="85" t="s">
        <v>179</v>
      </c>
      <c r="BZ287" s="85"/>
      <c r="CA287" s="85" t="s">
        <v>179</v>
      </c>
      <c r="CB287" s="85"/>
      <c r="CC287" s="85" t="s">
        <v>179</v>
      </c>
      <c r="CD287" s="85"/>
      <c r="CE287" s="85" t="s">
        <v>181</v>
      </c>
      <c r="CF287" s="85"/>
      <c r="CG287" s="85" t="s">
        <v>181</v>
      </c>
      <c r="CH287" s="85"/>
      <c r="CI287" s="85" t="s">
        <v>181</v>
      </c>
      <c r="CJ287" s="85"/>
      <c r="CK287" s="85" t="s">
        <v>179</v>
      </c>
      <c r="CL287" s="85" t="s">
        <v>5989</v>
      </c>
      <c r="CM287" s="85" t="s">
        <v>179</v>
      </c>
      <c r="CN287" s="85"/>
      <c r="CO287" s="85" t="s">
        <v>179</v>
      </c>
      <c r="CP287" s="85"/>
      <c r="CQ287" s="85" t="s">
        <v>179</v>
      </c>
      <c r="CR287" s="85"/>
      <c r="CS287" s="85" t="s">
        <v>179</v>
      </c>
      <c r="CT287" s="85"/>
      <c r="CU287" s="85" t="s">
        <v>179</v>
      </c>
      <c r="CV287" s="85"/>
      <c r="CW287" s="85" t="s">
        <v>179</v>
      </c>
      <c r="CX287" s="85"/>
      <c r="CY287" s="85" t="s">
        <v>179</v>
      </c>
      <c r="CZ287" s="85" t="s">
        <v>5982</v>
      </c>
      <c r="DA287" s="85" t="s">
        <v>179</v>
      </c>
      <c r="DB287" s="85"/>
      <c r="DC287" s="85" t="s">
        <v>179</v>
      </c>
      <c r="DD287" s="85"/>
      <c r="DE287" s="85" t="s">
        <v>179</v>
      </c>
      <c r="DF287" s="85"/>
      <c r="DG287" s="85" t="s">
        <v>179</v>
      </c>
      <c r="DH287" s="85"/>
      <c r="DI287" s="85" t="s">
        <v>179</v>
      </c>
      <c r="DJ287" s="85" t="s">
        <v>5982</v>
      </c>
      <c r="DK287" s="85" t="s">
        <v>179</v>
      </c>
      <c r="DL287" s="85"/>
      <c r="DM287" s="85" t="s">
        <v>179</v>
      </c>
      <c r="DN287" s="85"/>
      <c r="DO287" s="85" t="s">
        <v>179</v>
      </c>
      <c r="DP287" s="85"/>
      <c r="DQ287" s="85" t="s">
        <v>179</v>
      </c>
      <c r="DR287" s="85" t="s">
        <v>5982</v>
      </c>
      <c r="DS287" s="85" t="s">
        <v>179</v>
      </c>
      <c r="DT287" s="85"/>
      <c r="DU287" s="85" t="s">
        <v>179</v>
      </c>
      <c r="DV287" s="85"/>
      <c r="DW287" s="85" t="s">
        <v>179</v>
      </c>
      <c r="DX287" s="85"/>
      <c r="DY287" s="85" t="s">
        <v>179</v>
      </c>
      <c r="DZ287" s="85"/>
      <c r="EA287" s="85" t="s">
        <v>179</v>
      </c>
      <c r="EB287" s="85"/>
      <c r="EC287" s="85" t="s">
        <v>179</v>
      </c>
      <c r="ED287" s="85" t="s">
        <v>5982</v>
      </c>
      <c r="EE287" s="85" t="s">
        <v>179</v>
      </c>
      <c r="EF287" s="85"/>
      <c r="EG287" s="85" t="s">
        <v>179</v>
      </c>
      <c r="EH287" s="85"/>
      <c r="EI287" s="85" t="s">
        <v>179</v>
      </c>
      <c r="EJ287" s="85"/>
      <c r="EK287" s="85" t="s">
        <v>179</v>
      </c>
      <c r="EL287" s="85"/>
      <c r="EM287" s="85" t="s">
        <v>179</v>
      </c>
      <c r="EN287" s="85" t="s">
        <v>5982</v>
      </c>
      <c r="EO287" s="85" t="s">
        <v>179</v>
      </c>
      <c r="EP287" s="85"/>
      <c r="EQ287" s="85" t="s">
        <v>179</v>
      </c>
      <c r="ER287" s="85"/>
      <c r="ES287" s="85" t="s">
        <v>179</v>
      </c>
      <c r="ET287" s="85" t="s">
        <v>5982</v>
      </c>
      <c r="EU287" s="85" t="s">
        <v>179</v>
      </c>
      <c r="EV287" s="85"/>
      <c r="EW287" s="85" t="s">
        <v>179</v>
      </c>
      <c r="EX287" s="85"/>
      <c r="EY287" s="85" t="s">
        <v>179</v>
      </c>
      <c r="EZ287" s="85" t="s">
        <v>5990</v>
      </c>
      <c r="FA287" s="85" t="s">
        <v>181</v>
      </c>
      <c r="FB287" s="85"/>
      <c r="FC287" s="85" t="s">
        <v>179</v>
      </c>
      <c r="FD287" s="85" t="s">
        <v>182</v>
      </c>
      <c r="FE287" t="b">
        <v>0</v>
      </c>
    </row>
    <row r="288" spans="1:161" x14ac:dyDescent="0.25">
      <c r="A288">
        <v>2166</v>
      </c>
      <c r="B288" t="s">
        <v>6217</v>
      </c>
      <c r="C288" s="90" t="s">
        <v>3845</v>
      </c>
      <c r="D288" s="91" t="s">
        <v>200</v>
      </c>
      <c r="E288">
        <v>0</v>
      </c>
      <c r="F288">
        <v>95</v>
      </c>
      <c r="G288" s="85" t="s">
        <v>187</v>
      </c>
      <c r="H288">
        <v>1</v>
      </c>
      <c r="I288" s="85" t="s">
        <v>213</v>
      </c>
      <c r="J288" s="85" t="s">
        <v>5975</v>
      </c>
      <c r="K288" s="85" t="s">
        <v>5987</v>
      </c>
      <c r="L288" s="85" t="s">
        <v>3845</v>
      </c>
      <c r="M288" s="85" t="s">
        <v>5988</v>
      </c>
      <c r="N288" s="85" t="s">
        <v>5975</v>
      </c>
      <c r="O288" s="85" t="s">
        <v>5978</v>
      </c>
      <c r="P288" s="85" t="s">
        <v>213</v>
      </c>
      <c r="Q288" s="85" t="s">
        <v>200</v>
      </c>
      <c r="R288" s="85"/>
      <c r="S288" s="85"/>
      <c r="T288" s="85" t="s">
        <v>218</v>
      </c>
      <c r="U288" s="97">
        <v>0</v>
      </c>
      <c r="V288" s="85" t="s">
        <v>179</v>
      </c>
      <c r="W288" s="85" t="s">
        <v>1</v>
      </c>
      <c r="X288" s="85" t="s">
        <v>5991</v>
      </c>
      <c r="Y288">
        <v>0</v>
      </c>
      <c r="Z288" s="85" t="s">
        <v>179</v>
      </c>
      <c r="AA288" s="85" t="s">
        <v>1</v>
      </c>
      <c r="AB288" s="85" t="s">
        <v>179</v>
      </c>
      <c r="AC288" s="85" t="s">
        <v>179</v>
      </c>
      <c r="AD288" s="85" t="s">
        <v>179</v>
      </c>
      <c r="AE288" s="85" t="s">
        <v>181</v>
      </c>
      <c r="AF288" s="85"/>
      <c r="AG288" s="85" t="s">
        <v>181</v>
      </c>
      <c r="AH288" s="85"/>
      <c r="AI288" s="85" t="s">
        <v>181</v>
      </c>
      <c r="AJ288" s="85"/>
      <c r="AK288" s="85" t="s">
        <v>181</v>
      </c>
      <c r="AL288" s="85"/>
      <c r="AM288" s="85" t="s">
        <v>181</v>
      </c>
      <c r="AN288" s="85"/>
      <c r="AO288" s="85" t="s">
        <v>181</v>
      </c>
      <c r="AP288" s="85"/>
      <c r="AQ288" s="85" t="s">
        <v>179</v>
      </c>
      <c r="AR288" s="85"/>
      <c r="AS288" s="85" t="s">
        <v>179</v>
      </c>
      <c r="AT288" s="85"/>
      <c r="AU288" s="85" t="s">
        <v>179</v>
      </c>
      <c r="AV288" s="85"/>
      <c r="AW288" s="85" t="s">
        <v>179</v>
      </c>
      <c r="AX288" s="85"/>
      <c r="AY288" s="85" t="s">
        <v>179</v>
      </c>
      <c r="AZ288" s="85"/>
      <c r="BA288" s="85" t="s">
        <v>179</v>
      </c>
      <c r="BB288" s="85"/>
      <c r="BC288" s="85" t="s">
        <v>179</v>
      </c>
      <c r="BD288" s="85" t="s">
        <v>5992</v>
      </c>
      <c r="BE288" s="85" t="s">
        <v>179</v>
      </c>
      <c r="BF288" s="85"/>
      <c r="BG288" s="85" t="s">
        <v>179</v>
      </c>
      <c r="BH288" s="85"/>
      <c r="BI288" s="85" t="s">
        <v>179</v>
      </c>
      <c r="BJ288" s="85" t="s">
        <v>5993</v>
      </c>
      <c r="BK288" s="85" t="s">
        <v>179</v>
      </c>
      <c r="BL288" s="85"/>
      <c r="BM288" s="85" t="s">
        <v>179</v>
      </c>
      <c r="BN288" s="85"/>
      <c r="BO288" s="85" t="s">
        <v>179</v>
      </c>
      <c r="BP288" s="85"/>
      <c r="BQ288" s="85" t="s">
        <v>179</v>
      </c>
      <c r="BR288" s="85"/>
      <c r="BS288" s="85" t="s">
        <v>179</v>
      </c>
      <c r="BT288" s="85"/>
      <c r="BU288" s="85" t="s">
        <v>179</v>
      </c>
      <c r="BV288" s="85"/>
      <c r="BW288" s="85" t="s">
        <v>179</v>
      </c>
      <c r="BX288" s="85"/>
      <c r="BY288" s="85" t="s">
        <v>179</v>
      </c>
      <c r="BZ288" s="85"/>
      <c r="CA288" s="85" t="s">
        <v>179</v>
      </c>
      <c r="CB288" s="85"/>
      <c r="CC288" s="85" t="s">
        <v>179</v>
      </c>
      <c r="CD288" s="85"/>
      <c r="CE288" s="85" t="s">
        <v>181</v>
      </c>
      <c r="CF288" s="85"/>
      <c r="CG288" s="85" t="s">
        <v>181</v>
      </c>
      <c r="CH288" s="85"/>
      <c r="CI288" s="85" t="s">
        <v>181</v>
      </c>
      <c r="CJ288" s="85"/>
      <c r="CK288" s="85" t="s">
        <v>179</v>
      </c>
      <c r="CL288" s="85" t="s">
        <v>5993</v>
      </c>
      <c r="CM288" s="85" t="s">
        <v>179</v>
      </c>
      <c r="CN288" s="85"/>
      <c r="CO288" s="85" t="s">
        <v>179</v>
      </c>
      <c r="CP288" s="85"/>
      <c r="CQ288" s="85" t="s">
        <v>179</v>
      </c>
      <c r="CR288" s="85"/>
      <c r="CS288" s="85" t="s">
        <v>179</v>
      </c>
      <c r="CT288" s="85"/>
      <c r="CU288" s="85" t="s">
        <v>179</v>
      </c>
      <c r="CV288" s="85"/>
      <c r="CW288" s="85" t="s">
        <v>179</v>
      </c>
      <c r="CX288" s="85"/>
      <c r="CY288" s="85" t="s">
        <v>179</v>
      </c>
      <c r="CZ288" s="85" t="s">
        <v>5993</v>
      </c>
      <c r="DA288" s="85" t="s">
        <v>179</v>
      </c>
      <c r="DB288" s="85"/>
      <c r="DC288" s="85" t="s">
        <v>179</v>
      </c>
      <c r="DD288" s="85"/>
      <c r="DE288" s="85" t="s">
        <v>179</v>
      </c>
      <c r="DF288" s="85"/>
      <c r="DG288" s="85" t="s">
        <v>179</v>
      </c>
      <c r="DH288" s="85"/>
      <c r="DI288" s="85" t="s">
        <v>179</v>
      </c>
      <c r="DJ288" s="85" t="s">
        <v>5993</v>
      </c>
      <c r="DK288" s="85" t="s">
        <v>179</v>
      </c>
      <c r="DL288" s="85"/>
      <c r="DM288" s="85" t="s">
        <v>179</v>
      </c>
      <c r="DN288" s="85"/>
      <c r="DO288" s="85" t="s">
        <v>179</v>
      </c>
      <c r="DP288" s="85"/>
      <c r="DQ288" s="85" t="s">
        <v>179</v>
      </c>
      <c r="DR288" s="85" t="s">
        <v>5993</v>
      </c>
      <c r="DS288" s="85" t="s">
        <v>179</v>
      </c>
      <c r="DT288" s="85"/>
      <c r="DU288" s="85" t="s">
        <v>179</v>
      </c>
      <c r="DV288" s="85"/>
      <c r="DW288" s="85" t="s">
        <v>179</v>
      </c>
      <c r="DX288" s="85"/>
      <c r="DY288" s="85" t="s">
        <v>179</v>
      </c>
      <c r="DZ288" s="85"/>
      <c r="EA288" s="85" t="s">
        <v>179</v>
      </c>
      <c r="EB288" s="85"/>
      <c r="EC288" s="85" t="s">
        <v>179</v>
      </c>
      <c r="ED288" s="85" t="s">
        <v>5993</v>
      </c>
      <c r="EE288" s="85" t="s">
        <v>179</v>
      </c>
      <c r="EF288" s="85"/>
      <c r="EG288" s="85" t="s">
        <v>179</v>
      </c>
      <c r="EH288" s="85"/>
      <c r="EI288" s="85" t="s">
        <v>179</v>
      </c>
      <c r="EJ288" s="85"/>
      <c r="EK288" s="85" t="s">
        <v>179</v>
      </c>
      <c r="EL288" s="85"/>
      <c r="EM288" s="85" t="s">
        <v>179</v>
      </c>
      <c r="EN288" s="85" t="s">
        <v>5993</v>
      </c>
      <c r="EO288" s="85" t="s">
        <v>179</v>
      </c>
      <c r="EP288" s="85"/>
      <c r="EQ288" s="85" t="s">
        <v>179</v>
      </c>
      <c r="ER288" s="85"/>
      <c r="ES288" s="85" t="s">
        <v>179</v>
      </c>
      <c r="ET288" s="85" t="s">
        <v>5993</v>
      </c>
      <c r="EU288" s="85" t="s">
        <v>179</v>
      </c>
      <c r="EV288" s="85"/>
      <c r="EW288" s="85" t="s">
        <v>179</v>
      </c>
      <c r="EX288" s="85"/>
      <c r="EY288" s="85" t="s">
        <v>179</v>
      </c>
      <c r="EZ288" s="85" t="s">
        <v>5993</v>
      </c>
      <c r="FA288" s="85" t="s">
        <v>181</v>
      </c>
      <c r="FB288" s="85"/>
      <c r="FC288" s="85" t="s">
        <v>179</v>
      </c>
      <c r="FD288" s="85" t="s">
        <v>182</v>
      </c>
      <c r="FE288" t="b">
        <v>0</v>
      </c>
    </row>
    <row r="289" spans="1:161" x14ac:dyDescent="0.25">
      <c r="A289">
        <v>2167</v>
      </c>
      <c r="B289" t="s">
        <v>6125</v>
      </c>
      <c r="C289" s="90" t="s">
        <v>3846</v>
      </c>
      <c r="D289" s="91" t="s">
        <v>206</v>
      </c>
      <c r="E289">
        <v>0</v>
      </c>
      <c r="F289">
        <v>94</v>
      </c>
      <c r="G289" s="85" t="s">
        <v>177</v>
      </c>
      <c r="H289">
        <v>1</v>
      </c>
      <c r="I289" s="85" t="s">
        <v>213</v>
      </c>
      <c r="J289" s="85" t="s">
        <v>3847</v>
      </c>
      <c r="K289" s="85" t="s">
        <v>3848</v>
      </c>
      <c r="L289" s="85" t="s">
        <v>3846</v>
      </c>
      <c r="M289" s="85" t="s">
        <v>3849</v>
      </c>
      <c r="N289" s="85" t="s">
        <v>3847</v>
      </c>
      <c r="O289" s="85" t="s">
        <v>3850</v>
      </c>
      <c r="P289" s="85" t="s">
        <v>213</v>
      </c>
      <c r="Q289" s="85" t="s">
        <v>206</v>
      </c>
      <c r="R289" s="85"/>
      <c r="S289" s="85"/>
      <c r="T289" s="85" t="s">
        <v>218</v>
      </c>
      <c r="U289" s="97">
        <v>4</v>
      </c>
      <c r="V289" s="85" t="s">
        <v>179</v>
      </c>
      <c r="W289" s="85" t="s">
        <v>191</v>
      </c>
      <c r="X289" s="85" t="s">
        <v>3851</v>
      </c>
      <c r="Y289">
        <v>4</v>
      </c>
      <c r="Z289" s="85" t="s">
        <v>181</v>
      </c>
      <c r="AA289" s="85" t="s">
        <v>186</v>
      </c>
      <c r="AB289" s="85" t="s">
        <v>179</v>
      </c>
      <c r="AC289" s="85" t="s">
        <v>179</v>
      </c>
      <c r="AD289" s="85" t="s">
        <v>179</v>
      </c>
      <c r="AE289" s="85" t="s">
        <v>181</v>
      </c>
      <c r="AF289" s="85" t="s">
        <v>427</v>
      </c>
      <c r="AG289" s="85" t="s">
        <v>181</v>
      </c>
      <c r="AH289" s="85" t="s">
        <v>427</v>
      </c>
      <c r="AI289" s="85" t="s">
        <v>181</v>
      </c>
      <c r="AJ289" s="85" t="s">
        <v>427</v>
      </c>
      <c r="AK289" s="85" t="s">
        <v>181</v>
      </c>
      <c r="AL289" s="85" t="s">
        <v>823</v>
      </c>
      <c r="AM289" s="85" t="s">
        <v>181</v>
      </c>
      <c r="AN289" s="85" t="s">
        <v>195</v>
      </c>
      <c r="AO289" s="85" t="s">
        <v>181</v>
      </c>
      <c r="AP289" s="85" t="s">
        <v>195</v>
      </c>
      <c r="AQ289" s="85" t="s">
        <v>179</v>
      </c>
      <c r="AR289" s="85"/>
      <c r="AS289" s="85" t="s">
        <v>179</v>
      </c>
      <c r="AT289" s="85"/>
      <c r="AU289" s="85" t="s">
        <v>179</v>
      </c>
      <c r="AV289" s="85"/>
      <c r="AW289" s="85" t="s">
        <v>179</v>
      </c>
      <c r="AX289" s="85"/>
      <c r="AY289" s="85" t="s">
        <v>179</v>
      </c>
      <c r="AZ289" s="85"/>
      <c r="BA289" s="85" t="s">
        <v>179</v>
      </c>
      <c r="BB289" s="85"/>
      <c r="BC289" s="85" t="s">
        <v>179</v>
      </c>
      <c r="BD289" s="85" t="s">
        <v>3852</v>
      </c>
      <c r="BE289" s="85" t="s">
        <v>179</v>
      </c>
      <c r="BF289" s="85"/>
      <c r="BG289" s="85" t="s">
        <v>179</v>
      </c>
      <c r="BH289" s="85"/>
      <c r="BI289" s="85" t="s">
        <v>179</v>
      </c>
      <c r="BJ289" s="85" t="s">
        <v>3853</v>
      </c>
      <c r="BK289" s="85" t="s">
        <v>179</v>
      </c>
      <c r="BL289" s="85"/>
      <c r="BM289" s="85" t="s">
        <v>179</v>
      </c>
      <c r="BN289" s="85"/>
      <c r="BO289" s="85" t="s">
        <v>179</v>
      </c>
      <c r="BP289" s="85"/>
      <c r="BQ289" s="85" t="s">
        <v>179</v>
      </c>
      <c r="BR289" s="85"/>
      <c r="BS289" s="85" t="s">
        <v>179</v>
      </c>
      <c r="BT289" s="85"/>
      <c r="BU289" s="85" t="s">
        <v>179</v>
      </c>
      <c r="BV289" s="85"/>
      <c r="BW289" s="85" t="s">
        <v>179</v>
      </c>
      <c r="BX289" s="85"/>
      <c r="BY289" s="85" t="s">
        <v>179</v>
      </c>
      <c r="BZ289" s="85"/>
      <c r="CA289" s="85" t="s">
        <v>179</v>
      </c>
      <c r="CB289" s="85"/>
      <c r="CC289" s="85" t="s">
        <v>179</v>
      </c>
      <c r="CD289" s="85"/>
      <c r="CE289" s="85" t="s">
        <v>181</v>
      </c>
      <c r="CF289" s="85"/>
      <c r="CG289" s="85" t="s">
        <v>181</v>
      </c>
      <c r="CH289" s="85"/>
      <c r="CI289" s="85" t="s">
        <v>181</v>
      </c>
      <c r="CJ289" s="85"/>
      <c r="CK289" s="85" t="s">
        <v>179</v>
      </c>
      <c r="CL289" s="85" t="s">
        <v>3030</v>
      </c>
      <c r="CM289" s="85" t="s">
        <v>179</v>
      </c>
      <c r="CN289" s="85"/>
      <c r="CO289" s="85" t="s">
        <v>179</v>
      </c>
      <c r="CP289" s="85"/>
      <c r="CQ289" s="85" t="s">
        <v>179</v>
      </c>
      <c r="CR289" s="85"/>
      <c r="CS289" s="85" t="s">
        <v>179</v>
      </c>
      <c r="CT289" s="85"/>
      <c r="CU289" s="85" t="s">
        <v>179</v>
      </c>
      <c r="CV289" s="85"/>
      <c r="CW289" s="85" t="s">
        <v>179</v>
      </c>
      <c r="CX289" s="85"/>
      <c r="CY289" s="85" t="s">
        <v>179</v>
      </c>
      <c r="CZ289" s="85" t="s">
        <v>3031</v>
      </c>
      <c r="DA289" s="85" t="s">
        <v>179</v>
      </c>
      <c r="DB289" s="85"/>
      <c r="DC289" s="85" t="s">
        <v>179</v>
      </c>
      <c r="DD289" s="85"/>
      <c r="DE289" s="85" t="s">
        <v>179</v>
      </c>
      <c r="DF289" s="85"/>
      <c r="DG289" s="85" t="s">
        <v>179</v>
      </c>
      <c r="DH289" s="85"/>
      <c r="DI289" s="85" t="s">
        <v>179</v>
      </c>
      <c r="DJ289" s="85" t="s">
        <v>3854</v>
      </c>
      <c r="DK289" s="85" t="s">
        <v>179</v>
      </c>
      <c r="DL289" s="85"/>
      <c r="DM289" s="85" t="s">
        <v>179</v>
      </c>
      <c r="DN289" s="85"/>
      <c r="DO289" s="85" t="s">
        <v>179</v>
      </c>
      <c r="DP289" s="85"/>
      <c r="DQ289" s="85" t="s">
        <v>179</v>
      </c>
      <c r="DR289" s="85" t="s">
        <v>535</v>
      </c>
      <c r="DS289" s="85" t="s">
        <v>179</v>
      </c>
      <c r="DT289" s="85"/>
      <c r="DU289" s="85" t="s">
        <v>179</v>
      </c>
      <c r="DV289" s="85"/>
      <c r="DW289" s="85" t="s">
        <v>179</v>
      </c>
      <c r="DX289" s="85"/>
      <c r="DY289" s="85" t="s">
        <v>179</v>
      </c>
      <c r="DZ289" s="85"/>
      <c r="EA289" s="85" t="s">
        <v>179</v>
      </c>
      <c r="EB289" s="85"/>
      <c r="EC289" s="85" t="s">
        <v>179</v>
      </c>
      <c r="ED289" s="85" t="s">
        <v>3045</v>
      </c>
      <c r="EE289" s="85" t="s">
        <v>179</v>
      </c>
      <c r="EF289" s="85"/>
      <c r="EG289" s="85" t="s">
        <v>179</v>
      </c>
      <c r="EH289" s="85"/>
      <c r="EI289" s="85" t="s">
        <v>179</v>
      </c>
      <c r="EJ289" s="85"/>
      <c r="EK289" s="85" t="s">
        <v>179</v>
      </c>
      <c r="EL289" s="85"/>
      <c r="EM289" s="85" t="s">
        <v>179</v>
      </c>
      <c r="EN289" s="85" t="s">
        <v>3035</v>
      </c>
      <c r="EO289" s="85" t="s">
        <v>179</v>
      </c>
      <c r="EP289" s="85"/>
      <c r="EQ289" s="85" t="s">
        <v>179</v>
      </c>
      <c r="ER289" s="85"/>
      <c r="ES289" s="85" t="s">
        <v>179</v>
      </c>
      <c r="ET289" s="85" t="s">
        <v>3036</v>
      </c>
      <c r="EU289" s="85" t="s">
        <v>179</v>
      </c>
      <c r="EV289" s="85"/>
      <c r="EW289" s="85" t="s">
        <v>179</v>
      </c>
      <c r="EX289" s="85"/>
      <c r="EY289" s="85" t="s">
        <v>179</v>
      </c>
      <c r="EZ289" s="85" t="s">
        <v>3037</v>
      </c>
      <c r="FA289" s="85" t="s">
        <v>181</v>
      </c>
      <c r="FB289" s="85" t="s">
        <v>1474</v>
      </c>
      <c r="FC289" s="85" t="s">
        <v>179</v>
      </c>
      <c r="FD289" s="85" t="s">
        <v>182</v>
      </c>
      <c r="FE289" t="b">
        <v>0</v>
      </c>
    </row>
    <row r="290" spans="1:161" x14ac:dyDescent="0.25">
      <c r="A290">
        <v>11066</v>
      </c>
      <c r="B290" t="s">
        <v>6218</v>
      </c>
      <c r="C290" s="90" t="s">
        <v>3855</v>
      </c>
      <c r="D290" s="91" t="s">
        <v>257</v>
      </c>
      <c r="E290">
        <v>0</v>
      </c>
      <c r="F290">
        <v>92</v>
      </c>
      <c r="G290" s="85" t="s">
        <v>187</v>
      </c>
      <c r="H290">
        <v>1</v>
      </c>
      <c r="I290" s="85" t="s">
        <v>213</v>
      </c>
      <c r="J290" s="85" t="s">
        <v>3856</v>
      </c>
      <c r="K290" s="85" t="s">
        <v>3857</v>
      </c>
      <c r="L290" s="85" t="s">
        <v>3855</v>
      </c>
      <c r="M290" s="85" t="s">
        <v>3858</v>
      </c>
      <c r="N290" s="85" t="s">
        <v>3856</v>
      </c>
      <c r="O290" s="85" t="s">
        <v>3859</v>
      </c>
      <c r="P290" s="85" t="s">
        <v>213</v>
      </c>
      <c r="Q290" s="85" t="s">
        <v>257</v>
      </c>
      <c r="R290" s="85" t="s">
        <v>3860</v>
      </c>
      <c r="S290" s="85"/>
      <c r="T290" s="85" t="s">
        <v>218</v>
      </c>
      <c r="U290" s="97">
        <v>3</v>
      </c>
      <c r="V290" s="85" t="s">
        <v>179</v>
      </c>
      <c r="W290" s="85" t="s">
        <v>258</v>
      </c>
      <c r="X290" s="85" t="s">
        <v>3861</v>
      </c>
      <c r="Y290">
        <v>3</v>
      </c>
      <c r="Z290" s="85" t="s">
        <v>181</v>
      </c>
      <c r="AA290" s="85" t="s">
        <v>1</v>
      </c>
      <c r="AB290" s="85" t="s">
        <v>179</v>
      </c>
      <c r="AC290" s="85" t="s">
        <v>179</v>
      </c>
      <c r="AD290" s="85" t="s">
        <v>179</v>
      </c>
      <c r="AE290" s="85" t="s">
        <v>181</v>
      </c>
      <c r="AF290" s="85" t="s">
        <v>251</v>
      </c>
      <c r="AG290" s="85" t="s">
        <v>181</v>
      </c>
      <c r="AH290" s="85" t="s">
        <v>251</v>
      </c>
      <c r="AI290" s="85" t="s">
        <v>179</v>
      </c>
      <c r="AJ290" s="85" t="s">
        <v>3862</v>
      </c>
      <c r="AK290" s="85" t="s">
        <v>181</v>
      </c>
      <c r="AL290" s="85" t="s">
        <v>260</v>
      </c>
      <c r="AM290" s="85" t="s">
        <v>181</v>
      </c>
      <c r="AN290" s="85" t="s">
        <v>260</v>
      </c>
      <c r="AO290" s="85" t="s">
        <v>179</v>
      </c>
      <c r="AP290" s="85" t="s">
        <v>3863</v>
      </c>
      <c r="AQ290" s="85" t="s">
        <v>179</v>
      </c>
      <c r="AR290" s="85" t="s">
        <v>260</v>
      </c>
      <c r="AS290" s="85" t="s">
        <v>179</v>
      </c>
      <c r="AT290" s="85" t="s">
        <v>260</v>
      </c>
      <c r="AU290" s="85" t="s">
        <v>179</v>
      </c>
      <c r="AV290" s="85" t="s">
        <v>260</v>
      </c>
      <c r="AW290" s="85" t="s">
        <v>179</v>
      </c>
      <c r="AX290" s="85" t="s">
        <v>260</v>
      </c>
      <c r="AY290" s="85" t="s">
        <v>179</v>
      </c>
      <c r="AZ290" s="85" t="s">
        <v>260</v>
      </c>
      <c r="BA290" s="85" t="s">
        <v>179</v>
      </c>
      <c r="BB290" s="85" t="s">
        <v>260</v>
      </c>
      <c r="BC290" s="85" t="s">
        <v>179</v>
      </c>
      <c r="BD290" s="85" t="s">
        <v>3864</v>
      </c>
      <c r="BE290" s="85" t="s">
        <v>179</v>
      </c>
      <c r="BF290" s="85" t="s">
        <v>260</v>
      </c>
      <c r="BG290" s="85" t="s">
        <v>179</v>
      </c>
      <c r="BH290" s="85" t="s">
        <v>260</v>
      </c>
      <c r="BI290" s="85" t="s">
        <v>179</v>
      </c>
      <c r="BJ290" s="85" t="s">
        <v>3865</v>
      </c>
      <c r="BK290" s="85" t="s">
        <v>179</v>
      </c>
      <c r="BL290" s="85" t="s">
        <v>260</v>
      </c>
      <c r="BM290" s="85" t="s">
        <v>179</v>
      </c>
      <c r="BN290" s="85" t="s">
        <v>260</v>
      </c>
      <c r="BO290" s="85" t="s">
        <v>179</v>
      </c>
      <c r="BP290" s="85" t="s">
        <v>260</v>
      </c>
      <c r="BQ290" s="85" t="s">
        <v>179</v>
      </c>
      <c r="BR290" s="85" t="s">
        <v>260</v>
      </c>
      <c r="BS290" s="85" t="s">
        <v>179</v>
      </c>
      <c r="BT290" s="85" t="s">
        <v>260</v>
      </c>
      <c r="BU290" s="85" t="s">
        <v>179</v>
      </c>
      <c r="BV290" s="85" t="s">
        <v>260</v>
      </c>
      <c r="BW290" s="85" t="s">
        <v>179</v>
      </c>
      <c r="BX290" s="85" t="s">
        <v>260</v>
      </c>
      <c r="BY290" s="85" t="s">
        <v>179</v>
      </c>
      <c r="BZ290" s="85" t="s">
        <v>260</v>
      </c>
      <c r="CA290" s="85" t="s">
        <v>179</v>
      </c>
      <c r="CB290" s="85" t="s">
        <v>260</v>
      </c>
      <c r="CC290" s="85" t="s">
        <v>179</v>
      </c>
      <c r="CD290" s="85" t="s">
        <v>260</v>
      </c>
      <c r="CE290" s="85" t="s">
        <v>179</v>
      </c>
      <c r="CF290" s="85" t="s">
        <v>3866</v>
      </c>
      <c r="CG290" s="85" t="s">
        <v>181</v>
      </c>
      <c r="CH290" s="85" t="s">
        <v>260</v>
      </c>
      <c r="CI290" s="85" t="s">
        <v>181</v>
      </c>
      <c r="CJ290" s="85" t="s">
        <v>260</v>
      </c>
      <c r="CK290" s="85" t="s">
        <v>179</v>
      </c>
      <c r="CL290" s="85" t="s">
        <v>3867</v>
      </c>
      <c r="CM290" s="85" t="s">
        <v>179</v>
      </c>
      <c r="CN290" s="85" t="s">
        <v>260</v>
      </c>
      <c r="CO290" s="85" t="s">
        <v>179</v>
      </c>
      <c r="CP290" s="85" t="s">
        <v>260</v>
      </c>
      <c r="CQ290" s="85" t="s">
        <v>179</v>
      </c>
      <c r="CR290" s="85" t="s">
        <v>260</v>
      </c>
      <c r="CS290" s="85" t="s">
        <v>179</v>
      </c>
      <c r="CT290" s="85" t="s">
        <v>260</v>
      </c>
      <c r="CU290" s="85" t="s">
        <v>179</v>
      </c>
      <c r="CV290" s="85" t="s">
        <v>260</v>
      </c>
      <c r="CW290" s="85" t="s">
        <v>179</v>
      </c>
      <c r="CX290" s="85" t="s">
        <v>260</v>
      </c>
      <c r="CY290" s="85" t="s">
        <v>179</v>
      </c>
      <c r="CZ290" s="85" t="s">
        <v>3868</v>
      </c>
      <c r="DA290" s="85" t="s">
        <v>179</v>
      </c>
      <c r="DB290" s="85" t="s">
        <v>260</v>
      </c>
      <c r="DC290" s="85" t="s">
        <v>179</v>
      </c>
      <c r="DD290" s="85" t="s">
        <v>260</v>
      </c>
      <c r="DE290" s="85" t="s">
        <v>179</v>
      </c>
      <c r="DF290" s="85" t="s">
        <v>260</v>
      </c>
      <c r="DG290" s="85" t="s">
        <v>179</v>
      </c>
      <c r="DH290" s="85" t="s">
        <v>260</v>
      </c>
      <c r="DI290" s="85" t="s">
        <v>179</v>
      </c>
      <c r="DJ290" s="85" t="s">
        <v>3869</v>
      </c>
      <c r="DK290" s="85"/>
      <c r="DL290" s="85"/>
      <c r="DM290" s="85"/>
      <c r="DN290" s="85"/>
      <c r="DO290" s="85"/>
      <c r="DP290" s="85"/>
      <c r="DQ290" s="85"/>
      <c r="DR290" s="85"/>
      <c r="DS290" s="85"/>
      <c r="DT290" s="85"/>
      <c r="DU290" s="85"/>
      <c r="DV290" s="85"/>
      <c r="DW290" s="85"/>
      <c r="DX290" s="85"/>
      <c r="DY290" s="85"/>
      <c r="DZ290" s="85"/>
      <c r="EA290" s="85"/>
      <c r="EB290" s="85"/>
      <c r="EC290" s="85"/>
      <c r="ED290" s="85"/>
      <c r="EE290" s="85"/>
      <c r="EF290" s="85"/>
      <c r="EG290" s="85"/>
      <c r="EH290" s="85"/>
      <c r="EI290" s="85"/>
      <c r="EJ290" s="85"/>
      <c r="EK290" s="85"/>
      <c r="EL290" s="85"/>
      <c r="EM290" s="85"/>
      <c r="EN290" s="85"/>
      <c r="EO290" s="85"/>
      <c r="EP290" s="85"/>
      <c r="EQ290" s="85"/>
      <c r="ER290" s="85"/>
      <c r="ES290" s="85"/>
      <c r="ET290" s="85"/>
      <c r="EU290" s="85"/>
      <c r="EV290" s="85"/>
      <c r="EW290" s="85"/>
      <c r="EX290" s="85"/>
      <c r="EY290" s="85"/>
      <c r="EZ290" s="85"/>
      <c r="FA290" s="85" t="s">
        <v>179</v>
      </c>
      <c r="FB290" s="85"/>
      <c r="FC290" s="85" t="s">
        <v>179</v>
      </c>
      <c r="FD290" s="85" t="s">
        <v>182</v>
      </c>
      <c r="FE290" t="b">
        <v>1</v>
      </c>
    </row>
    <row r="291" spans="1:161" x14ac:dyDescent="0.25">
      <c r="A291">
        <v>2169</v>
      </c>
      <c r="B291" t="s">
        <v>6176</v>
      </c>
      <c r="C291" s="90" t="s">
        <v>3870</v>
      </c>
      <c r="D291" s="91" t="s">
        <v>206</v>
      </c>
      <c r="E291">
        <v>0</v>
      </c>
      <c r="F291">
        <v>95</v>
      </c>
      <c r="G291" s="85" t="s">
        <v>187</v>
      </c>
      <c r="H291">
        <v>1</v>
      </c>
      <c r="I291" s="85" t="s">
        <v>213</v>
      </c>
      <c r="J291" s="85" t="s">
        <v>2463</v>
      </c>
      <c r="K291" s="85" t="s">
        <v>3871</v>
      </c>
      <c r="L291" s="85" t="s">
        <v>3870</v>
      </c>
      <c r="M291" s="85" t="s">
        <v>3872</v>
      </c>
      <c r="N291" s="85" t="s">
        <v>2463</v>
      </c>
      <c r="O291" s="85" t="s">
        <v>2464</v>
      </c>
      <c r="P291" s="85" t="s">
        <v>213</v>
      </c>
      <c r="Q291" s="85" t="s">
        <v>206</v>
      </c>
      <c r="R291" s="85" t="s">
        <v>3873</v>
      </c>
      <c r="S291" s="85"/>
      <c r="T291" s="85" t="s">
        <v>218</v>
      </c>
      <c r="U291" s="97">
        <v>4</v>
      </c>
      <c r="V291" s="85" t="s">
        <v>179</v>
      </c>
      <c r="W291" s="85" t="s">
        <v>191</v>
      </c>
      <c r="X291" s="85" t="s">
        <v>3254</v>
      </c>
      <c r="Y291">
        <v>4</v>
      </c>
      <c r="Z291" s="85" t="s">
        <v>181</v>
      </c>
      <c r="AA291" s="85" t="s">
        <v>1</v>
      </c>
      <c r="AB291" s="85" t="s">
        <v>181</v>
      </c>
      <c r="AC291" s="85" t="s">
        <v>179</v>
      </c>
      <c r="AD291" s="85" t="s">
        <v>181</v>
      </c>
      <c r="AE291" s="85" t="s">
        <v>181</v>
      </c>
      <c r="AF291" s="85"/>
      <c r="AG291" s="85" t="s">
        <v>181</v>
      </c>
      <c r="AH291" s="85"/>
      <c r="AI291" s="85" t="s">
        <v>181</v>
      </c>
      <c r="AJ291" s="85"/>
      <c r="AK291" s="85" t="s">
        <v>181</v>
      </c>
      <c r="AL291" s="85"/>
      <c r="AM291" s="85" t="s">
        <v>181</v>
      </c>
      <c r="AN291" s="85"/>
      <c r="AO291" s="85" t="s">
        <v>181</v>
      </c>
      <c r="AP291" s="85"/>
      <c r="AQ291" s="85" t="s">
        <v>179</v>
      </c>
      <c r="AR291" s="85"/>
      <c r="AS291" s="85" t="s">
        <v>179</v>
      </c>
      <c r="AT291" s="85"/>
      <c r="AU291" s="85" t="s">
        <v>179</v>
      </c>
      <c r="AV291" s="85"/>
      <c r="AW291" s="85" t="s">
        <v>179</v>
      </c>
      <c r="AX291" s="85"/>
      <c r="AY291" s="85" t="s">
        <v>179</v>
      </c>
      <c r="AZ291" s="85"/>
      <c r="BA291" s="85" t="s">
        <v>179</v>
      </c>
      <c r="BB291" s="85"/>
      <c r="BC291" s="85" t="s">
        <v>179</v>
      </c>
      <c r="BD291" s="85" t="s">
        <v>2465</v>
      </c>
      <c r="BE291" s="85" t="s">
        <v>179</v>
      </c>
      <c r="BF291" s="85"/>
      <c r="BG291" s="85" t="s">
        <v>179</v>
      </c>
      <c r="BH291" s="85"/>
      <c r="BI291" s="85" t="s">
        <v>179</v>
      </c>
      <c r="BJ291" s="85" t="s">
        <v>2466</v>
      </c>
      <c r="BK291" s="85" t="s">
        <v>179</v>
      </c>
      <c r="BL291" s="85"/>
      <c r="BM291" s="85" t="s">
        <v>179</v>
      </c>
      <c r="BN291" s="85"/>
      <c r="BO291" s="85" t="s">
        <v>179</v>
      </c>
      <c r="BP291" s="85"/>
      <c r="BQ291" s="85" t="s">
        <v>179</v>
      </c>
      <c r="BR291" s="85"/>
      <c r="BS291" s="85" t="s">
        <v>179</v>
      </c>
      <c r="BT291" s="85"/>
      <c r="BU291" s="85" t="s">
        <v>179</v>
      </c>
      <c r="BV291" s="85"/>
      <c r="BW291" s="85" t="s">
        <v>179</v>
      </c>
      <c r="BX291" s="85"/>
      <c r="BY291" s="85" t="s">
        <v>179</v>
      </c>
      <c r="BZ291" s="85"/>
      <c r="CA291" s="85" t="s">
        <v>179</v>
      </c>
      <c r="CB291" s="85"/>
      <c r="CC291" s="85" t="s">
        <v>179</v>
      </c>
      <c r="CD291" s="85"/>
      <c r="CE291" s="85" t="s">
        <v>179</v>
      </c>
      <c r="CF291" s="85"/>
      <c r="CG291" s="85" t="s">
        <v>181</v>
      </c>
      <c r="CH291" s="85"/>
      <c r="CI291" s="85" t="s">
        <v>181</v>
      </c>
      <c r="CJ291" s="85"/>
      <c r="CK291" s="85" t="s">
        <v>179</v>
      </c>
      <c r="CL291" s="85" t="s">
        <v>2467</v>
      </c>
      <c r="CM291" s="85" t="s">
        <v>179</v>
      </c>
      <c r="CN291" s="85"/>
      <c r="CO291" s="85" t="s">
        <v>179</v>
      </c>
      <c r="CP291" s="85"/>
      <c r="CQ291" s="85" t="s">
        <v>179</v>
      </c>
      <c r="CR291" s="85"/>
      <c r="CS291" s="85" t="s">
        <v>179</v>
      </c>
      <c r="CT291" s="85"/>
      <c r="CU291" s="85" t="s">
        <v>179</v>
      </c>
      <c r="CV291" s="85"/>
      <c r="CW291" s="85" t="s">
        <v>179</v>
      </c>
      <c r="CX291" s="85"/>
      <c r="CY291" s="85" t="s">
        <v>179</v>
      </c>
      <c r="CZ291" s="85" t="s">
        <v>2468</v>
      </c>
      <c r="DA291" s="85" t="s">
        <v>179</v>
      </c>
      <c r="DB291" s="85"/>
      <c r="DC291" s="85" t="s">
        <v>179</v>
      </c>
      <c r="DD291" s="85"/>
      <c r="DE291" s="85" t="s">
        <v>179</v>
      </c>
      <c r="DF291" s="85"/>
      <c r="DG291" s="85" t="s">
        <v>179</v>
      </c>
      <c r="DH291" s="85"/>
      <c r="DI291" s="85" t="s">
        <v>179</v>
      </c>
      <c r="DJ291" s="85" t="s">
        <v>347</v>
      </c>
      <c r="DK291" s="85" t="s">
        <v>179</v>
      </c>
      <c r="DL291" s="85"/>
      <c r="DM291" s="85" t="s">
        <v>179</v>
      </c>
      <c r="DN291" s="85"/>
      <c r="DO291" s="85" t="s">
        <v>179</v>
      </c>
      <c r="DP291" s="85"/>
      <c r="DQ291" s="85" t="s">
        <v>179</v>
      </c>
      <c r="DR291" s="85" t="s">
        <v>2467</v>
      </c>
      <c r="DS291" s="85" t="s">
        <v>179</v>
      </c>
      <c r="DT291" s="85"/>
      <c r="DU291" s="85" t="s">
        <v>179</v>
      </c>
      <c r="DV291" s="85"/>
      <c r="DW291" s="85" t="s">
        <v>179</v>
      </c>
      <c r="DX291" s="85"/>
      <c r="DY291" s="85" t="s">
        <v>179</v>
      </c>
      <c r="DZ291" s="85"/>
      <c r="EA291" s="85" t="s">
        <v>179</v>
      </c>
      <c r="EB291" s="85"/>
      <c r="EC291" s="85" t="s">
        <v>179</v>
      </c>
      <c r="ED291" s="85" t="s">
        <v>2470</v>
      </c>
      <c r="EE291" s="85" t="s">
        <v>179</v>
      </c>
      <c r="EF291" s="85"/>
      <c r="EG291" s="85" t="s">
        <v>179</v>
      </c>
      <c r="EH291" s="85"/>
      <c r="EI291" s="85" t="s">
        <v>179</v>
      </c>
      <c r="EJ291" s="85"/>
      <c r="EK291" s="85" t="s">
        <v>179</v>
      </c>
      <c r="EL291" s="85"/>
      <c r="EM291" s="85" t="s">
        <v>179</v>
      </c>
      <c r="EN291" s="85" t="s">
        <v>350</v>
      </c>
      <c r="EO291" s="85" t="s">
        <v>179</v>
      </c>
      <c r="EP291" s="85"/>
      <c r="EQ291" s="85" t="s">
        <v>179</v>
      </c>
      <c r="ER291" s="85"/>
      <c r="ES291" s="85" t="s">
        <v>179</v>
      </c>
      <c r="ET291" s="85" t="s">
        <v>3257</v>
      </c>
      <c r="EU291" s="85" t="s">
        <v>179</v>
      </c>
      <c r="EV291" s="85"/>
      <c r="EW291" s="85" t="s">
        <v>179</v>
      </c>
      <c r="EX291" s="85"/>
      <c r="EY291" s="85" t="s">
        <v>179</v>
      </c>
      <c r="EZ291" s="85" t="s">
        <v>352</v>
      </c>
      <c r="FA291" s="85" t="s">
        <v>181</v>
      </c>
      <c r="FB291" s="85"/>
      <c r="FC291" s="85" t="s">
        <v>179</v>
      </c>
      <c r="FD291" s="85" t="s">
        <v>182</v>
      </c>
      <c r="FE291" t="b">
        <v>0</v>
      </c>
    </row>
    <row r="292" spans="1:161" x14ac:dyDescent="0.25">
      <c r="A292" t="s">
        <v>6486</v>
      </c>
      <c r="B292" t="s">
        <v>6670</v>
      </c>
      <c r="C292" s="90" t="s">
        <v>3874</v>
      </c>
      <c r="D292" s="91" t="s">
        <v>200</v>
      </c>
      <c r="G292" s="85" t="s">
        <v>177</v>
      </c>
      <c r="I292" t="s">
        <v>213</v>
      </c>
      <c r="J292" s="85"/>
      <c r="K292" s="85" t="s">
        <v>6669</v>
      </c>
      <c r="L292" s="85"/>
      <c r="M292" s="85" t="s">
        <v>6531</v>
      </c>
      <c r="N292" s="85" t="s">
        <v>1730</v>
      </c>
      <c r="O292" s="85" t="s">
        <v>1733</v>
      </c>
      <c r="P292" s="85"/>
      <c r="Q292" s="85"/>
      <c r="R292" s="85"/>
      <c r="S292" s="85"/>
      <c r="T292" s="85"/>
      <c r="U292" s="97" t="s">
        <v>6564</v>
      </c>
      <c r="V292" s="85"/>
      <c r="W292" s="85"/>
      <c r="X292" s="85"/>
      <c r="Z292" s="85"/>
      <c r="AA292" s="85"/>
      <c r="AB292" s="85"/>
      <c r="AC292" s="85"/>
      <c r="AD292" s="85"/>
      <c r="AE292" t="s">
        <v>1497</v>
      </c>
      <c r="AG292" t="s">
        <v>1497</v>
      </c>
      <c r="AI292" t="s">
        <v>1497</v>
      </c>
      <c r="AK292" t="s">
        <v>1497</v>
      </c>
      <c r="AM292" t="s">
        <v>1497</v>
      </c>
      <c r="AN292" s="85"/>
      <c r="AO292" s="85"/>
      <c r="AP292" s="85"/>
      <c r="AQ292" s="85"/>
      <c r="AR292" s="85"/>
      <c r="AS292" s="85"/>
      <c r="AT292" s="85"/>
      <c r="AU292" s="85"/>
      <c r="AV292" s="85"/>
      <c r="AW292" s="85"/>
      <c r="AX292" s="85"/>
      <c r="AY292" s="85"/>
      <c r="AZ292" s="85"/>
      <c r="BA292" s="85"/>
      <c r="BB292" s="85"/>
      <c r="BC292" t="s">
        <v>203</v>
      </c>
      <c r="BD292" s="85"/>
      <c r="BE292" s="85"/>
      <c r="BF292" s="85"/>
      <c r="BG292" s="85"/>
      <c r="BH292" s="85"/>
      <c r="BI292" t="s">
        <v>203</v>
      </c>
      <c r="BJ292" s="85"/>
      <c r="BK292" s="85"/>
      <c r="BL292" s="85"/>
      <c r="BM292" s="85"/>
      <c r="BN292" s="85"/>
      <c r="BO292" s="85"/>
      <c r="BP292" s="85"/>
      <c r="BQ292" s="85"/>
      <c r="BR292" s="85"/>
      <c r="BS292" s="85"/>
      <c r="BT292" s="85"/>
      <c r="BU292" s="85"/>
      <c r="BV292" s="85"/>
      <c r="BW292" s="85"/>
      <c r="BX292" s="85"/>
      <c r="BY292" s="85"/>
      <c r="BZ292" s="85"/>
      <c r="CA292" s="85"/>
      <c r="CB292" s="85"/>
      <c r="CC292" s="85"/>
      <c r="CD292" s="85"/>
      <c r="CE292" s="85"/>
      <c r="CF292" s="85"/>
      <c r="CG292" s="85"/>
      <c r="CH292" s="85"/>
      <c r="CI292" s="85"/>
      <c r="CJ292" s="85"/>
      <c r="CK292" t="s">
        <v>203</v>
      </c>
      <c r="CL292" s="85"/>
      <c r="CM292" s="85"/>
      <c r="CN292" s="85"/>
      <c r="CO292" s="85"/>
      <c r="CP292" s="85"/>
      <c r="CQ292" s="85"/>
      <c r="CR292" s="85"/>
      <c r="CS292" s="85"/>
      <c r="CT292" s="85"/>
      <c r="CU292" s="85"/>
      <c r="CV292" s="85"/>
      <c r="CW292" s="85"/>
      <c r="CX292" s="85"/>
      <c r="CY292" t="s">
        <v>203</v>
      </c>
      <c r="CZ292" s="85"/>
      <c r="DA292" s="85"/>
      <c r="DB292" s="85"/>
      <c r="DC292" s="85"/>
      <c r="DD292" s="85"/>
      <c r="DE292" s="85"/>
      <c r="DF292" s="85"/>
      <c r="DG292" s="85"/>
      <c r="DH292" s="85"/>
      <c r="DI292" t="s">
        <v>182</v>
      </c>
      <c r="DJ292" s="85"/>
      <c r="DK292" s="85"/>
      <c r="DL292" s="85"/>
      <c r="DM292" s="85"/>
      <c r="DN292" s="85"/>
      <c r="DO292" s="85"/>
      <c r="DP292" s="85"/>
      <c r="DQ292" t="s">
        <v>182</v>
      </c>
      <c r="DR292" s="85"/>
      <c r="DS292" s="85"/>
      <c r="DT292" s="85"/>
      <c r="DU292" s="85"/>
      <c r="DV292" s="85"/>
      <c r="DW292" s="85"/>
      <c r="DX292" s="85"/>
      <c r="DY292" s="85"/>
      <c r="DZ292" s="85"/>
      <c r="EA292" s="85"/>
      <c r="EB292" s="85"/>
      <c r="EC292" t="s">
        <v>203</v>
      </c>
      <c r="ED292" s="85"/>
      <c r="EE292" s="85"/>
      <c r="EF292" s="85"/>
      <c r="EG292" s="85"/>
      <c r="EH292" s="85"/>
      <c r="EI292" s="85"/>
      <c r="EJ292" s="85"/>
      <c r="EK292" s="85"/>
      <c r="EL292" s="85"/>
      <c r="EM292" t="s">
        <v>203</v>
      </c>
      <c r="EN292" s="85"/>
      <c r="EO292" s="85"/>
      <c r="EP292" s="85"/>
      <c r="EQ292" s="85"/>
      <c r="ER292" s="85"/>
      <c r="ES292" t="s">
        <v>203</v>
      </c>
      <c r="ET292" s="85"/>
      <c r="EU292" s="85"/>
      <c r="EV292" s="85"/>
      <c r="EW292" s="85"/>
      <c r="EX292" s="85"/>
      <c r="EY292" t="s">
        <v>182</v>
      </c>
      <c r="EZ292" s="85"/>
      <c r="FA292" t="s">
        <v>182</v>
      </c>
      <c r="FB292" s="85"/>
      <c r="FC292" s="85" t="s">
        <v>182</v>
      </c>
      <c r="FD292" s="85"/>
      <c r="FE292" t="b">
        <v>0</v>
      </c>
    </row>
    <row r="293" spans="1:161" x14ac:dyDescent="0.25">
      <c r="A293">
        <v>2171</v>
      </c>
      <c r="B293" t="s">
        <v>6219</v>
      </c>
      <c r="C293" s="90" t="s">
        <v>3875</v>
      </c>
      <c r="D293" s="91" t="s">
        <v>206</v>
      </c>
      <c r="E293">
        <v>0</v>
      </c>
      <c r="G293" s="85" t="s">
        <v>177</v>
      </c>
      <c r="H293">
        <v>1</v>
      </c>
      <c r="I293" s="85" t="s">
        <v>213</v>
      </c>
      <c r="J293" s="85" t="s">
        <v>3876</v>
      </c>
      <c r="K293" s="85" t="s">
        <v>3877</v>
      </c>
      <c r="L293" s="85" t="s">
        <v>3875</v>
      </c>
      <c r="M293" s="85" t="s">
        <v>3878</v>
      </c>
      <c r="N293" s="85" t="s">
        <v>3876</v>
      </c>
      <c r="O293" s="85" t="s">
        <v>3879</v>
      </c>
      <c r="P293" s="85" t="s">
        <v>213</v>
      </c>
      <c r="Q293" s="85" t="s">
        <v>206</v>
      </c>
      <c r="R293" s="85"/>
      <c r="S293" s="85"/>
      <c r="T293" s="85" t="s">
        <v>860</v>
      </c>
      <c r="U293" s="97">
        <v>4</v>
      </c>
      <c r="V293" s="85" t="s">
        <v>179</v>
      </c>
      <c r="W293" s="85" t="s">
        <v>191</v>
      </c>
      <c r="X293" s="85"/>
      <c r="Y293">
        <v>4</v>
      </c>
      <c r="Z293" s="85" t="s">
        <v>181</v>
      </c>
      <c r="AA293" s="85" t="s">
        <v>186</v>
      </c>
      <c r="AB293" s="85" t="s">
        <v>181</v>
      </c>
      <c r="AC293" s="85" t="s">
        <v>179</v>
      </c>
      <c r="AD293" s="85" t="s">
        <v>181</v>
      </c>
      <c r="AE293" s="85" t="s">
        <v>181</v>
      </c>
      <c r="AF293" s="85"/>
      <c r="AG293" s="85" t="s">
        <v>181</v>
      </c>
      <c r="AH293" s="85"/>
      <c r="AI293" s="85" t="s">
        <v>181</v>
      </c>
      <c r="AJ293" s="85"/>
      <c r="AK293" s="85" t="s">
        <v>181</v>
      </c>
      <c r="AL293" s="85"/>
      <c r="AM293" s="85" t="s">
        <v>181</v>
      </c>
      <c r="AN293" s="85"/>
      <c r="AO293" s="85" t="s">
        <v>181</v>
      </c>
      <c r="AP293" s="85"/>
      <c r="AQ293" s="85" t="s">
        <v>179</v>
      </c>
      <c r="AR293" s="85"/>
      <c r="AS293" s="85" t="s">
        <v>179</v>
      </c>
      <c r="AT293" s="85"/>
      <c r="AU293" s="85" t="s">
        <v>179</v>
      </c>
      <c r="AV293" s="85"/>
      <c r="AW293" s="85" t="s">
        <v>179</v>
      </c>
      <c r="AX293" s="85"/>
      <c r="AY293" s="85" t="s">
        <v>179</v>
      </c>
      <c r="AZ293" s="85"/>
      <c r="BA293" s="85" t="s">
        <v>179</v>
      </c>
      <c r="BB293" s="85"/>
      <c r="BC293" s="85" t="s">
        <v>179</v>
      </c>
      <c r="BD293" s="85" t="s">
        <v>3880</v>
      </c>
      <c r="BE293" s="85" t="s">
        <v>179</v>
      </c>
      <c r="BF293" s="85"/>
      <c r="BG293" s="85" t="s">
        <v>179</v>
      </c>
      <c r="BH293" s="85"/>
      <c r="BI293" s="85" t="s">
        <v>179</v>
      </c>
      <c r="BJ293" s="85" t="s">
        <v>3881</v>
      </c>
      <c r="BK293" s="85" t="s">
        <v>179</v>
      </c>
      <c r="BL293" s="85"/>
      <c r="BM293" s="85" t="s">
        <v>179</v>
      </c>
      <c r="BN293" s="85"/>
      <c r="BO293" s="85" t="s">
        <v>179</v>
      </c>
      <c r="BP293" s="85"/>
      <c r="BQ293" s="85" t="s">
        <v>179</v>
      </c>
      <c r="BR293" s="85"/>
      <c r="BS293" s="85" t="s">
        <v>179</v>
      </c>
      <c r="BT293" s="85"/>
      <c r="BU293" s="85" t="s">
        <v>179</v>
      </c>
      <c r="BV293" s="85"/>
      <c r="BW293" s="85" t="s">
        <v>179</v>
      </c>
      <c r="BX293" s="85"/>
      <c r="BY293" s="85" t="s">
        <v>179</v>
      </c>
      <c r="BZ293" s="85"/>
      <c r="CA293" s="85" t="s">
        <v>179</v>
      </c>
      <c r="CB293" s="85"/>
      <c r="CC293" s="85" t="s">
        <v>179</v>
      </c>
      <c r="CD293" s="85"/>
      <c r="CE293" s="85" t="s">
        <v>181</v>
      </c>
      <c r="CF293" s="85"/>
      <c r="CG293" s="85" t="s">
        <v>181</v>
      </c>
      <c r="CH293" s="85"/>
      <c r="CI293" s="85" t="s">
        <v>181</v>
      </c>
      <c r="CJ293" s="85"/>
      <c r="CK293" s="85" t="s">
        <v>179</v>
      </c>
      <c r="CL293" s="85" t="s">
        <v>3882</v>
      </c>
      <c r="CM293" s="85" t="s">
        <v>179</v>
      </c>
      <c r="CN293" s="85"/>
      <c r="CO293" s="85" t="s">
        <v>179</v>
      </c>
      <c r="CP293" s="85"/>
      <c r="CQ293" s="85" t="s">
        <v>179</v>
      </c>
      <c r="CR293" s="85"/>
      <c r="CS293" s="85" t="s">
        <v>179</v>
      </c>
      <c r="CT293" s="85"/>
      <c r="CU293" s="85" t="s">
        <v>179</v>
      </c>
      <c r="CV293" s="85"/>
      <c r="CW293" s="85" t="s">
        <v>179</v>
      </c>
      <c r="CX293" s="85"/>
      <c r="CY293" s="85" t="s">
        <v>179</v>
      </c>
      <c r="CZ293" s="85" t="s">
        <v>3883</v>
      </c>
      <c r="DA293" s="85" t="s">
        <v>179</v>
      </c>
      <c r="DB293" s="85"/>
      <c r="DC293" s="85" t="s">
        <v>179</v>
      </c>
      <c r="DD293" s="85"/>
      <c r="DE293" s="85" t="s">
        <v>179</v>
      </c>
      <c r="DF293" s="85"/>
      <c r="DG293" s="85" t="s">
        <v>209</v>
      </c>
      <c r="DH293" s="85"/>
      <c r="DI293" s="85" t="s">
        <v>179</v>
      </c>
      <c r="DJ293" s="85" t="s">
        <v>3884</v>
      </c>
      <c r="DK293" s="85" t="s">
        <v>179</v>
      </c>
      <c r="DL293" s="85"/>
      <c r="DM293" s="85" t="s">
        <v>179</v>
      </c>
      <c r="DN293" s="85"/>
      <c r="DO293" s="85" t="s">
        <v>179</v>
      </c>
      <c r="DP293" s="85"/>
      <c r="DQ293" s="85" t="s">
        <v>179</v>
      </c>
      <c r="DR293" s="85" t="s">
        <v>3885</v>
      </c>
      <c r="DS293" s="85" t="s">
        <v>179</v>
      </c>
      <c r="DT293" s="85"/>
      <c r="DU293" s="85" t="s">
        <v>179</v>
      </c>
      <c r="DV293" s="85"/>
      <c r="DW293" s="85" t="s">
        <v>179</v>
      </c>
      <c r="DX293" s="85"/>
      <c r="DY293" s="85" t="s">
        <v>179</v>
      </c>
      <c r="DZ293" s="85"/>
      <c r="EA293" s="85" t="s">
        <v>179</v>
      </c>
      <c r="EB293" s="85"/>
      <c r="EC293" s="85" t="s">
        <v>179</v>
      </c>
      <c r="ED293" s="85" t="s">
        <v>3886</v>
      </c>
      <c r="EE293" s="85" t="s">
        <v>179</v>
      </c>
      <c r="EF293" s="85"/>
      <c r="EG293" s="85" t="s">
        <v>179</v>
      </c>
      <c r="EH293" s="85"/>
      <c r="EI293" s="85" t="s">
        <v>179</v>
      </c>
      <c r="EJ293" s="85"/>
      <c r="EK293" s="85" t="s">
        <v>179</v>
      </c>
      <c r="EL293" s="85"/>
      <c r="EM293" s="85" t="s">
        <v>179</v>
      </c>
      <c r="EN293" s="85" t="s">
        <v>3887</v>
      </c>
      <c r="EO293" s="85" t="s">
        <v>179</v>
      </c>
      <c r="EP293" s="85"/>
      <c r="EQ293" s="85" t="s">
        <v>179</v>
      </c>
      <c r="ER293" s="85"/>
      <c r="ES293" s="85" t="s">
        <v>179</v>
      </c>
      <c r="ET293" s="85" t="s">
        <v>3888</v>
      </c>
      <c r="EU293" s="85" t="s">
        <v>179</v>
      </c>
      <c r="EV293" s="85"/>
      <c r="EW293" s="85" t="s">
        <v>179</v>
      </c>
      <c r="EX293" s="85"/>
      <c r="EY293" s="85" t="s">
        <v>179</v>
      </c>
      <c r="EZ293" s="85" t="s">
        <v>3889</v>
      </c>
      <c r="FA293" s="85" t="s">
        <v>181</v>
      </c>
      <c r="FB293" s="85"/>
      <c r="FC293" s="85" t="s">
        <v>181</v>
      </c>
      <c r="FD293" s="85" t="s">
        <v>182</v>
      </c>
      <c r="FE293" t="b">
        <v>0</v>
      </c>
    </row>
    <row r="294" spans="1:161" x14ac:dyDescent="0.25">
      <c r="A294">
        <v>2172</v>
      </c>
      <c r="B294" t="s">
        <v>6136</v>
      </c>
      <c r="C294" s="90" t="s">
        <v>3890</v>
      </c>
      <c r="D294" s="91" t="s">
        <v>206</v>
      </c>
      <c r="E294">
        <v>0</v>
      </c>
      <c r="F294">
        <v>95</v>
      </c>
      <c r="G294" s="85" t="s">
        <v>187</v>
      </c>
      <c r="H294">
        <v>1</v>
      </c>
      <c r="I294" s="85" t="s">
        <v>213</v>
      </c>
      <c r="J294" s="85" t="s">
        <v>1560</v>
      </c>
      <c r="K294" s="85" t="s">
        <v>3891</v>
      </c>
      <c r="L294" s="85" t="s">
        <v>3890</v>
      </c>
      <c r="M294" s="85" t="s">
        <v>3892</v>
      </c>
      <c r="N294" s="85" t="s">
        <v>3893</v>
      </c>
      <c r="O294" s="85" t="s">
        <v>3894</v>
      </c>
      <c r="P294" s="85" t="s">
        <v>213</v>
      </c>
      <c r="Q294" s="85" t="s">
        <v>206</v>
      </c>
      <c r="R294" s="85" t="s">
        <v>251</v>
      </c>
      <c r="S294" s="85"/>
      <c r="T294" s="85" t="s">
        <v>218</v>
      </c>
      <c r="U294" s="97">
        <v>3</v>
      </c>
      <c r="V294" s="85" t="s">
        <v>179</v>
      </c>
      <c r="W294" s="85" t="s">
        <v>191</v>
      </c>
      <c r="X294" s="85" t="s">
        <v>3895</v>
      </c>
      <c r="Y294">
        <v>3</v>
      </c>
      <c r="Z294" s="85" t="s">
        <v>179</v>
      </c>
      <c r="AA294" s="85" t="s">
        <v>191</v>
      </c>
      <c r="AB294" s="85" t="s">
        <v>180</v>
      </c>
      <c r="AC294" s="85" t="s">
        <v>179</v>
      </c>
      <c r="AD294" s="85" t="s">
        <v>179</v>
      </c>
      <c r="AE294" s="85" t="s">
        <v>181</v>
      </c>
      <c r="AF294" s="85" t="s">
        <v>251</v>
      </c>
      <c r="AG294" s="85" t="s">
        <v>181</v>
      </c>
      <c r="AH294" s="85" t="s">
        <v>251</v>
      </c>
      <c r="AI294" s="85" t="s">
        <v>181</v>
      </c>
      <c r="AJ294" s="85" t="s">
        <v>3896</v>
      </c>
      <c r="AK294" s="85" t="s">
        <v>181</v>
      </c>
      <c r="AL294" s="85" t="s">
        <v>3897</v>
      </c>
      <c r="AM294" s="85" t="s">
        <v>181</v>
      </c>
      <c r="AN294" s="85" t="s">
        <v>195</v>
      </c>
      <c r="AO294" s="85" t="s">
        <v>181</v>
      </c>
      <c r="AP294" s="85" t="s">
        <v>260</v>
      </c>
      <c r="AQ294" s="85" t="s">
        <v>179</v>
      </c>
      <c r="AR294" s="85" t="s">
        <v>195</v>
      </c>
      <c r="AS294" s="85" t="s">
        <v>265</v>
      </c>
      <c r="AT294" s="85" t="s">
        <v>3898</v>
      </c>
      <c r="AU294" s="85" t="s">
        <v>179</v>
      </c>
      <c r="AV294" s="85" t="s">
        <v>195</v>
      </c>
      <c r="AW294" s="85" t="s">
        <v>179</v>
      </c>
      <c r="AX294" s="85" t="s">
        <v>195</v>
      </c>
      <c r="AY294" s="85" t="s">
        <v>179</v>
      </c>
      <c r="AZ294" s="85" t="s">
        <v>195</v>
      </c>
      <c r="BA294" s="85" t="s">
        <v>179</v>
      </c>
      <c r="BB294" s="85" t="s">
        <v>3899</v>
      </c>
      <c r="BC294" s="85" t="s">
        <v>179</v>
      </c>
      <c r="BD294" s="85" t="s">
        <v>3900</v>
      </c>
      <c r="BE294" s="85" t="s">
        <v>179</v>
      </c>
      <c r="BF294" s="85" t="s">
        <v>195</v>
      </c>
      <c r="BG294" s="85" t="s">
        <v>179</v>
      </c>
      <c r="BH294" s="85" t="s">
        <v>195</v>
      </c>
      <c r="BI294" s="85" t="s">
        <v>179</v>
      </c>
      <c r="BJ294" s="85" t="s">
        <v>3901</v>
      </c>
      <c r="BK294" s="85" t="s">
        <v>179</v>
      </c>
      <c r="BL294" s="85" t="s">
        <v>195</v>
      </c>
      <c r="BM294" s="85" t="s">
        <v>179</v>
      </c>
      <c r="BN294" s="85" t="s">
        <v>195</v>
      </c>
      <c r="BO294" s="85" t="s">
        <v>179</v>
      </c>
      <c r="BP294" s="85" t="s">
        <v>195</v>
      </c>
      <c r="BQ294" s="85" t="s">
        <v>179</v>
      </c>
      <c r="BR294" s="85" t="s">
        <v>195</v>
      </c>
      <c r="BS294" s="85" t="s">
        <v>179</v>
      </c>
      <c r="BT294" s="85" t="s">
        <v>195</v>
      </c>
      <c r="BU294" s="85" t="s">
        <v>179</v>
      </c>
      <c r="BV294" s="85" t="s">
        <v>195</v>
      </c>
      <c r="BW294" s="85" t="s">
        <v>179</v>
      </c>
      <c r="BX294" s="85" t="s">
        <v>195</v>
      </c>
      <c r="BY294" s="85" t="s">
        <v>179</v>
      </c>
      <c r="BZ294" s="85" t="s">
        <v>195</v>
      </c>
      <c r="CA294" s="85" t="s">
        <v>179</v>
      </c>
      <c r="CB294" s="85" t="s">
        <v>195</v>
      </c>
      <c r="CC294" s="85" t="s">
        <v>179</v>
      </c>
      <c r="CD294" s="85" t="s">
        <v>195</v>
      </c>
      <c r="CE294" s="85" t="s">
        <v>181</v>
      </c>
      <c r="CF294" s="85" t="s">
        <v>195</v>
      </c>
      <c r="CG294" s="85" t="s">
        <v>181</v>
      </c>
      <c r="CH294" s="85" t="s">
        <v>195</v>
      </c>
      <c r="CI294" s="85" t="s">
        <v>181</v>
      </c>
      <c r="CJ294" s="85" t="s">
        <v>195</v>
      </c>
      <c r="CK294" s="85" t="s">
        <v>179</v>
      </c>
      <c r="CL294" s="85" t="s">
        <v>3902</v>
      </c>
      <c r="CM294" s="85" t="s">
        <v>179</v>
      </c>
      <c r="CN294" s="85" t="s">
        <v>260</v>
      </c>
      <c r="CO294" s="85" t="s">
        <v>179</v>
      </c>
      <c r="CP294" s="85" t="s">
        <v>260</v>
      </c>
      <c r="CQ294" s="85" t="s">
        <v>179</v>
      </c>
      <c r="CR294" s="85" t="s">
        <v>260</v>
      </c>
      <c r="CS294" s="85" t="s">
        <v>179</v>
      </c>
      <c r="CT294" s="85" t="s">
        <v>260</v>
      </c>
      <c r="CU294" s="85" t="s">
        <v>179</v>
      </c>
      <c r="CV294" s="85" t="s">
        <v>260</v>
      </c>
      <c r="CW294" s="85" t="s">
        <v>179</v>
      </c>
      <c r="CX294" s="85" t="s">
        <v>260</v>
      </c>
      <c r="CY294" s="85" t="s">
        <v>179</v>
      </c>
      <c r="CZ294" s="85" t="s">
        <v>3903</v>
      </c>
      <c r="DA294" s="85" t="s">
        <v>181</v>
      </c>
      <c r="DB294" s="85" t="s">
        <v>260</v>
      </c>
      <c r="DC294" s="85" t="s">
        <v>179</v>
      </c>
      <c r="DD294" s="85" t="s">
        <v>260</v>
      </c>
      <c r="DE294" s="85" t="s">
        <v>179</v>
      </c>
      <c r="DF294" s="85" t="s">
        <v>260</v>
      </c>
      <c r="DG294" s="85" t="s">
        <v>179</v>
      </c>
      <c r="DH294" s="85" t="s">
        <v>260</v>
      </c>
      <c r="DI294" s="85" t="s">
        <v>179</v>
      </c>
      <c r="DJ294" s="85" t="s">
        <v>3342</v>
      </c>
      <c r="DK294" s="85" t="s">
        <v>179</v>
      </c>
      <c r="DL294" s="85"/>
      <c r="DM294" s="85" t="s">
        <v>179</v>
      </c>
      <c r="DN294" s="85"/>
      <c r="DO294" s="85" t="s">
        <v>179</v>
      </c>
      <c r="DP294" s="85"/>
      <c r="DQ294" s="85" t="s">
        <v>179</v>
      </c>
      <c r="DR294" s="85" t="s">
        <v>3904</v>
      </c>
      <c r="DS294" s="85" t="s">
        <v>179</v>
      </c>
      <c r="DT294" s="85"/>
      <c r="DU294" s="85" t="s">
        <v>179</v>
      </c>
      <c r="DV294" s="85" t="s">
        <v>3905</v>
      </c>
      <c r="DW294" s="85" t="s">
        <v>179</v>
      </c>
      <c r="DX294" s="85"/>
      <c r="DY294" s="85" t="s">
        <v>179</v>
      </c>
      <c r="DZ294" s="85"/>
      <c r="EA294" s="85" t="s">
        <v>179</v>
      </c>
      <c r="EB294" s="85"/>
      <c r="EC294" s="85" t="s">
        <v>179</v>
      </c>
      <c r="ED294" s="85" t="s">
        <v>3906</v>
      </c>
      <c r="EE294" s="85" t="s">
        <v>179</v>
      </c>
      <c r="EF294" s="85"/>
      <c r="EG294" s="85" t="s">
        <v>179</v>
      </c>
      <c r="EH294" s="85"/>
      <c r="EI294" s="85" t="s">
        <v>179</v>
      </c>
      <c r="EJ294" s="85"/>
      <c r="EK294" s="85" t="s">
        <v>179</v>
      </c>
      <c r="EL294" s="85"/>
      <c r="EM294" s="85" t="s">
        <v>179</v>
      </c>
      <c r="EN294" s="85" t="s">
        <v>3907</v>
      </c>
      <c r="EO294" s="85" t="s">
        <v>179</v>
      </c>
      <c r="EP294" s="85"/>
      <c r="EQ294" s="85" t="s">
        <v>179</v>
      </c>
      <c r="ER294" s="85"/>
      <c r="ES294" s="85" t="s">
        <v>179</v>
      </c>
      <c r="ET294" s="85" t="s">
        <v>3908</v>
      </c>
      <c r="EU294" s="85" t="s">
        <v>179</v>
      </c>
      <c r="EV294" s="85"/>
      <c r="EW294" s="85" t="s">
        <v>179</v>
      </c>
      <c r="EX294" s="85"/>
      <c r="EY294" s="85" t="s">
        <v>179</v>
      </c>
      <c r="EZ294" s="85" t="s">
        <v>3909</v>
      </c>
      <c r="FA294" s="85" t="s">
        <v>181</v>
      </c>
      <c r="FB294" s="85"/>
      <c r="FC294" s="85" t="s">
        <v>181</v>
      </c>
      <c r="FD294" s="85" t="s">
        <v>182</v>
      </c>
      <c r="FE294" t="b">
        <v>0</v>
      </c>
    </row>
    <row r="295" spans="1:161" x14ac:dyDescent="0.25">
      <c r="A295">
        <v>12097</v>
      </c>
      <c r="B295" t="s">
        <v>6128</v>
      </c>
      <c r="C295" s="90" t="s">
        <v>3910</v>
      </c>
      <c r="D295" s="91" t="s">
        <v>206</v>
      </c>
      <c r="E295">
        <v>0</v>
      </c>
      <c r="F295">
        <v>95</v>
      </c>
      <c r="G295" s="85" t="s">
        <v>187</v>
      </c>
      <c r="H295">
        <v>1</v>
      </c>
      <c r="I295" s="85" t="s">
        <v>213</v>
      </c>
      <c r="J295" s="85" t="s">
        <v>1500</v>
      </c>
      <c r="K295" s="85" t="s">
        <v>3911</v>
      </c>
      <c r="L295" s="85" t="s">
        <v>3910</v>
      </c>
      <c r="M295" s="85" t="s">
        <v>3912</v>
      </c>
      <c r="N295" s="85" t="s">
        <v>1500</v>
      </c>
      <c r="O295" s="85" t="s">
        <v>1501</v>
      </c>
      <c r="P295" s="85" t="s">
        <v>213</v>
      </c>
      <c r="Q295" s="85" t="s">
        <v>206</v>
      </c>
      <c r="R295" s="85"/>
      <c r="S295" s="85"/>
      <c r="T295" s="85" t="s">
        <v>218</v>
      </c>
      <c r="U295" s="97">
        <v>4</v>
      </c>
      <c r="V295" s="85" t="s">
        <v>179</v>
      </c>
      <c r="W295" s="85" t="s">
        <v>191</v>
      </c>
      <c r="X295" s="85" t="s">
        <v>1504</v>
      </c>
      <c r="Y295">
        <v>3</v>
      </c>
      <c r="Z295" s="85" t="s">
        <v>179</v>
      </c>
      <c r="AA295" s="85" t="s">
        <v>186</v>
      </c>
      <c r="AB295" s="85" t="s">
        <v>180</v>
      </c>
      <c r="AC295" s="85" t="s">
        <v>179</v>
      </c>
      <c r="AD295" s="85" t="s">
        <v>180</v>
      </c>
      <c r="AE295" s="85" t="s">
        <v>181</v>
      </c>
      <c r="AF295" s="85"/>
      <c r="AG295" s="85" t="s">
        <v>181</v>
      </c>
      <c r="AH295" s="85"/>
      <c r="AI295" s="85" t="s">
        <v>181</v>
      </c>
      <c r="AJ295" s="85"/>
      <c r="AK295" s="85" t="s">
        <v>181</v>
      </c>
      <c r="AL295" s="85"/>
      <c r="AM295" s="85" t="s">
        <v>181</v>
      </c>
      <c r="AN295" s="85"/>
      <c r="AO295" s="85" t="s">
        <v>181</v>
      </c>
      <c r="AP295" s="85"/>
      <c r="AQ295" s="85" t="s">
        <v>179</v>
      </c>
      <c r="AR295" s="85"/>
      <c r="AS295" s="85" t="s">
        <v>179</v>
      </c>
      <c r="AT295" s="85"/>
      <c r="AU295" s="85" t="s">
        <v>179</v>
      </c>
      <c r="AV295" s="85"/>
      <c r="AW295" s="85" t="s">
        <v>179</v>
      </c>
      <c r="AX295" s="85"/>
      <c r="AY295" s="85" t="s">
        <v>179</v>
      </c>
      <c r="AZ295" s="85"/>
      <c r="BA295" s="85" t="s">
        <v>179</v>
      </c>
      <c r="BB295" s="85"/>
      <c r="BC295" s="85" t="s">
        <v>179</v>
      </c>
      <c r="BD295" s="85" t="s">
        <v>254</v>
      </c>
      <c r="BE295" s="85" t="s">
        <v>179</v>
      </c>
      <c r="BF295" s="85"/>
      <c r="BG295" s="85" t="s">
        <v>179</v>
      </c>
      <c r="BH295" s="85"/>
      <c r="BI295" s="85" t="s">
        <v>179</v>
      </c>
      <c r="BJ295" s="85" t="s">
        <v>254</v>
      </c>
      <c r="BK295" s="85" t="s">
        <v>179</v>
      </c>
      <c r="BL295" s="85"/>
      <c r="BM295" s="85" t="s">
        <v>179</v>
      </c>
      <c r="BN295" s="85"/>
      <c r="BO295" s="85" t="s">
        <v>179</v>
      </c>
      <c r="BP295" s="85"/>
      <c r="BQ295" s="85" t="s">
        <v>179</v>
      </c>
      <c r="BR295" s="85"/>
      <c r="BS295" s="85" t="s">
        <v>179</v>
      </c>
      <c r="BT295" s="85"/>
      <c r="BU295" s="85" t="s">
        <v>179</v>
      </c>
      <c r="BV295" s="85"/>
      <c r="BW295" s="85" t="s">
        <v>179</v>
      </c>
      <c r="BX295" s="85"/>
      <c r="BY295" s="85" t="s">
        <v>179</v>
      </c>
      <c r="BZ295" s="85"/>
      <c r="CA295" s="85" t="s">
        <v>179</v>
      </c>
      <c r="CB295" s="85"/>
      <c r="CC295" s="85" t="s">
        <v>179</v>
      </c>
      <c r="CD295" s="85"/>
      <c r="CE295" s="85" t="s">
        <v>179</v>
      </c>
      <c r="CF295" s="85"/>
      <c r="CG295" s="85" t="s">
        <v>181</v>
      </c>
      <c r="CH295" s="85"/>
      <c r="CI295" s="85" t="s">
        <v>181</v>
      </c>
      <c r="CJ295" s="85"/>
      <c r="CK295" s="85" t="s">
        <v>179</v>
      </c>
      <c r="CL295" s="85" t="s">
        <v>254</v>
      </c>
      <c r="CM295" s="85" t="s">
        <v>179</v>
      </c>
      <c r="CN295" s="85"/>
      <c r="CO295" s="85" t="s">
        <v>179</v>
      </c>
      <c r="CP295" s="85"/>
      <c r="CQ295" s="85" t="s">
        <v>179</v>
      </c>
      <c r="CR295" s="85"/>
      <c r="CS295" s="85" t="s">
        <v>179</v>
      </c>
      <c r="CT295" s="85"/>
      <c r="CU295" s="85" t="s">
        <v>179</v>
      </c>
      <c r="CV295" s="85"/>
      <c r="CW295" s="85" t="s">
        <v>179</v>
      </c>
      <c r="CX295" s="85"/>
      <c r="CY295" s="85" t="s">
        <v>179</v>
      </c>
      <c r="CZ295" s="85" t="s">
        <v>254</v>
      </c>
      <c r="DA295" s="85" t="s">
        <v>179</v>
      </c>
      <c r="DB295" s="85"/>
      <c r="DC295" s="85" t="s">
        <v>179</v>
      </c>
      <c r="DD295" s="85"/>
      <c r="DE295" s="85" t="s">
        <v>179</v>
      </c>
      <c r="DF295" s="85"/>
      <c r="DG295" s="85" t="s">
        <v>179</v>
      </c>
      <c r="DH295" s="85"/>
      <c r="DI295" s="85" t="s">
        <v>179</v>
      </c>
      <c r="DJ295" s="85" t="s">
        <v>254</v>
      </c>
      <c r="DK295" s="85" t="s">
        <v>179</v>
      </c>
      <c r="DL295" s="85"/>
      <c r="DM295" s="85" t="s">
        <v>179</v>
      </c>
      <c r="DN295" s="85"/>
      <c r="DO295" s="85" t="s">
        <v>179</v>
      </c>
      <c r="DP295" s="85"/>
      <c r="DQ295" s="85" t="s">
        <v>179</v>
      </c>
      <c r="DR295" s="85" t="s">
        <v>254</v>
      </c>
      <c r="DS295" s="85" t="s">
        <v>179</v>
      </c>
      <c r="DT295" s="85"/>
      <c r="DU295" s="85" t="s">
        <v>179</v>
      </c>
      <c r="DV295" s="85"/>
      <c r="DW295" s="85" t="s">
        <v>179</v>
      </c>
      <c r="DX295" s="85"/>
      <c r="DY295" s="85" t="s">
        <v>179</v>
      </c>
      <c r="DZ295" s="85"/>
      <c r="EA295" s="85" t="s">
        <v>179</v>
      </c>
      <c r="EB295" s="85"/>
      <c r="EC295" s="85" t="s">
        <v>179</v>
      </c>
      <c r="ED295" s="85" t="s">
        <v>254</v>
      </c>
      <c r="EE295" s="85" t="s">
        <v>179</v>
      </c>
      <c r="EF295" s="85"/>
      <c r="EG295" s="85" t="s">
        <v>179</v>
      </c>
      <c r="EH295" s="85"/>
      <c r="EI295" s="85" t="s">
        <v>179</v>
      </c>
      <c r="EJ295" s="85"/>
      <c r="EK295" s="85" t="s">
        <v>179</v>
      </c>
      <c r="EL295" s="85"/>
      <c r="EM295" s="85" t="s">
        <v>179</v>
      </c>
      <c r="EN295" s="85" t="s">
        <v>254</v>
      </c>
      <c r="EO295" s="85" t="s">
        <v>179</v>
      </c>
      <c r="EP295" s="85"/>
      <c r="EQ295" s="85" t="s">
        <v>179</v>
      </c>
      <c r="ER295" s="85"/>
      <c r="ES295" s="85" t="s">
        <v>179</v>
      </c>
      <c r="ET295" s="85" t="s">
        <v>254</v>
      </c>
      <c r="EU295" s="85" t="s">
        <v>179</v>
      </c>
      <c r="EV295" s="85"/>
      <c r="EW295" s="85" t="s">
        <v>179</v>
      </c>
      <c r="EX295" s="85"/>
      <c r="EY295" s="85" t="s">
        <v>179</v>
      </c>
      <c r="EZ295" s="85" t="s">
        <v>254</v>
      </c>
      <c r="FA295" s="85" t="s">
        <v>179</v>
      </c>
      <c r="FB295" s="85"/>
      <c r="FC295" s="85" t="s">
        <v>179</v>
      </c>
      <c r="FD295" s="85" t="s">
        <v>182</v>
      </c>
      <c r="FE295" t="b">
        <v>0</v>
      </c>
    </row>
    <row r="296" spans="1:161" x14ac:dyDescent="0.25">
      <c r="A296">
        <v>12098</v>
      </c>
      <c r="B296" t="s">
        <v>6128</v>
      </c>
      <c r="C296" s="90" t="s">
        <v>3913</v>
      </c>
      <c r="D296" s="91" t="s">
        <v>206</v>
      </c>
      <c r="E296">
        <v>0</v>
      </c>
      <c r="F296">
        <v>94</v>
      </c>
      <c r="G296" s="85" t="s">
        <v>187</v>
      </c>
      <c r="H296">
        <v>1</v>
      </c>
      <c r="I296" s="85" t="s">
        <v>213</v>
      </c>
      <c r="J296" s="85" t="s">
        <v>1500</v>
      </c>
      <c r="K296" s="85" t="s">
        <v>3914</v>
      </c>
      <c r="L296" s="85" t="s">
        <v>3913</v>
      </c>
      <c r="M296" s="85" t="s">
        <v>3915</v>
      </c>
      <c r="N296" s="85" t="s">
        <v>1500</v>
      </c>
      <c r="O296" s="85" t="s">
        <v>3916</v>
      </c>
      <c r="P296" s="85" t="s">
        <v>213</v>
      </c>
      <c r="Q296" s="85" t="s">
        <v>206</v>
      </c>
      <c r="R296" s="85"/>
      <c r="S296" s="85"/>
      <c r="T296" s="85" t="s">
        <v>218</v>
      </c>
      <c r="U296" s="97">
        <v>4</v>
      </c>
      <c r="V296" s="85" t="s">
        <v>179</v>
      </c>
      <c r="W296" s="85" t="s">
        <v>191</v>
      </c>
      <c r="X296" s="85" t="s">
        <v>1502</v>
      </c>
      <c r="Y296">
        <v>1</v>
      </c>
      <c r="Z296" s="85" t="s">
        <v>181</v>
      </c>
      <c r="AA296" s="85" t="s">
        <v>258</v>
      </c>
      <c r="AB296" s="85" t="s">
        <v>180</v>
      </c>
      <c r="AC296" s="85" t="s">
        <v>179</v>
      </c>
      <c r="AD296" s="85" t="s">
        <v>179</v>
      </c>
      <c r="AE296" s="85" t="s">
        <v>181</v>
      </c>
      <c r="AF296" s="85"/>
      <c r="AG296" s="85" t="s">
        <v>181</v>
      </c>
      <c r="AH296" s="85"/>
      <c r="AI296" s="85" t="s">
        <v>181</v>
      </c>
      <c r="AJ296" s="85"/>
      <c r="AK296" s="85" t="s">
        <v>181</v>
      </c>
      <c r="AL296" s="85"/>
      <c r="AM296" s="85" t="s">
        <v>181</v>
      </c>
      <c r="AN296" s="85"/>
      <c r="AO296" s="85" t="s">
        <v>181</v>
      </c>
      <c r="AP296" s="85"/>
      <c r="AQ296" s="85" t="s">
        <v>179</v>
      </c>
      <c r="AR296" s="85"/>
      <c r="AS296" s="85" t="s">
        <v>179</v>
      </c>
      <c r="AT296" s="85"/>
      <c r="AU296" s="85" t="s">
        <v>179</v>
      </c>
      <c r="AV296" s="85"/>
      <c r="AW296" s="85" t="s">
        <v>179</v>
      </c>
      <c r="AX296" s="85"/>
      <c r="AY296" s="85" t="s">
        <v>179</v>
      </c>
      <c r="AZ296" s="85"/>
      <c r="BA296" s="85" t="s">
        <v>179</v>
      </c>
      <c r="BB296" s="85"/>
      <c r="BC296" s="85" t="s">
        <v>179</v>
      </c>
      <c r="BD296" s="85" t="s">
        <v>254</v>
      </c>
      <c r="BE296" s="85" t="s">
        <v>179</v>
      </c>
      <c r="BF296" s="85"/>
      <c r="BG296" s="85" t="s">
        <v>179</v>
      </c>
      <c r="BH296" s="85"/>
      <c r="BI296" s="85" t="s">
        <v>179</v>
      </c>
      <c r="BJ296" s="85" t="s">
        <v>254</v>
      </c>
      <c r="BK296" s="85" t="s">
        <v>179</v>
      </c>
      <c r="BL296" s="85"/>
      <c r="BM296" s="85" t="s">
        <v>179</v>
      </c>
      <c r="BN296" s="85"/>
      <c r="BO296" s="85" t="s">
        <v>179</v>
      </c>
      <c r="BP296" s="85"/>
      <c r="BQ296" s="85" t="s">
        <v>179</v>
      </c>
      <c r="BR296" s="85"/>
      <c r="BS296" s="85" t="s">
        <v>179</v>
      </c>
      <c r="BT296" s="85"/>
      <c r="BU296" s="85" t="s">
        <v>179</v>
      </c>
      <c r="BV296" s="85"/>
      <c r="BW296" s="85" t="s">
        <v>179</v>
      </c>
      <c r="BX296" s="85"/>
      <c r="BY296" s="85" t="s">
        <v>179</v>
      </c>
      <c r="BZ296" s="85"/>
      <c r="CA296" s="85" t="s">
        <v>179</v>
      </c>
      <c r="CB296" s="85"/>
      <c r="CC296" s="85" t="s">
        <v>179</v>
      </c>
      <c r="CD296" s="85"/>
      <c r="CE296" s="85" t="s">
        <v>181</v>
      </c>
      <c r="CF296" s="85"/>
      <c r="CG296" s="85" t="s">
        <v>181</v>
      </c>
      <c r="CH296" s="85"/>
      <c r="CI296" s="85" t="s">
        <v>181</v>
      </c>
      <c r="CJ296" s="85"/>
      <c r="CK296" s="85" t="s">
        <v>179</v>
      </c>
      <c r="CL296" s="85" t="s">
        <v>254</v>
      </c>
      <c r="CM296" s="85" t="s">
        <v>179</v>
      </c>
      <c r="CN296" s="85"/>
      <c r="CO296" s="85" t="s">
        <v>179</v>
      </c>
      <c r="CP296" s="85"/>
      <c r="CQ296" s="85" t="s">
        <v>179</v>
      </c>
      <c r="CR296" s="85"/>
      <c r="CS296" s="85" t="s">
        <v>179</v>
      </c>
      <c r="CT296" s="85"/>
      <c r="CU296" s="85" t="s">
        <v>179</v>
      </c>
      <c r="CV296" s="85"/>
      <c r="CW296" s="85" t="s">
        <v>179</v>
      </c>
      <c r="CX296" s="85"/>
      <c r="CY296" s="85" t="s">
        <v>179</v>
      </c>
      <c r="CZ296" s="85" t="s">
        <v>254</v>
      </c>
      <c r="DA296" s="85" t="s">
        <v>179</v>
      </c>
      <c r="DB296" s="85"/>
      <c r="DC296" s="85" t="s">
        <v>179</v>
      </c>
      <c r="DD296" s="85"/>
      <c r="DE296" s="85" t="s">
        <v>179</v>
      </c>
      <c r="DF296" s="85"/>
      <c r="DG296" s="85" t="s">
        <v>179</v>
      </c>
      <c r="DH296" s="85"/>
      <c r="DI296" s="85" t="s">
        <v>179</v>
      </c>
      <c r="DJ296" s="85" t="s">
        <v>254</v>
      </c>
      <c r="DK296" s="85" t="s">
        <v>179</v>
      </c>
      <c r="DL296" s="85"/>
      <c r="DM296" s="85" t="s">
        <v>179</v>
      </c>
      <c r="DN296" s="85"/>
      <c r="DO296" s="85" t="s">
        <v>179</v>
      </c>
      <c r="DP296" s="85"/>
      <c r="DQ296" s="85" t="s">
        <v>179</v>
      </c>
      <c r="DR296" s="85" t="s">
        <v>254</v>
      </c>
      <c r="DS296" s="85" t="s">
        <v>179</v>
      </c>
      <c r="DT296" s="85"/>
      <c r="DU296" s="85" t="s">
        <v>179</v>
      </c>
      <c r="DV296" s="85"/>
      <c r="DW296" s="85" t="s">
        <v>179</v>
      </c>
      <c r="DX296" s="85"/>
      <c r="DY296" s="85" t="s">
        <v>179</v>
      </c>
      <c r="DZ296" s="85"/>
      <c r="EA296" s="85" t="s">
        <v>179</v>
      </c>
      <c r="EB296" s="85"/>
      <c r="EC296" s="85" t="s">
        <v>179</v>
      </c>
      <c r="ED296" s="85" t="s">
        <v>254</v>
      </c>
      <c r="EE296" s="85" t="s">
        <v>179</v>
      </c>
      <c r="EF296" s="85"/>
      <c r="EG296" s="85" t="s">
        <v>179</v>
      </c>
      <c r="EH296" s="85"/>
      <c r="EI296" s="85" t="s">
        <v>179</v>
      </c>
      <c r="EJ296" s="85"/>
      <c r="EK296" s="85" t="s">
        <v>179</v>
      </c>
      <c r="EL296" s="85"/>
      <c r="EM296" s="85" t="s">
        <v>179</v>
      </c>
      <c r="EN296" s="85" t="s">
        <v>254</v>
      </c>
      <c r="EO296" s="85" t="s">
        <v>179</v>
      </c>
      <c r="EP296" s="85"/>
      <c r="EQ296" s="85" t="s">
        <v>179</v>
      </c>
      <c r="ER296" s="85"/>
      <c r="ES296" s="85" t="s">
        <v>179</v>
      </c>
      <c r="ET296" s="85" t="s">
        <v>254</v>
      </c>
      <c r="EU296" s="85" t="s">
        <v>179</v>
      </c>
      <c r="EV296" s="85"/>
      <c r="EW296" s="85" t="s">
        <v>179</v>
      </c>
      <c r="EX296" s="85"/>
      <c r="EY296" s="85" t="s">
        <v>179</v>
      </c>
      <c r="EZ296" s="85" t="s">
        <v>254</v>
      </c>
      <c r="FA296" s="85" t="s">
        <v>181</v>
      </c>
      <c r="FB296" s="85"/>
      <c r="FC296" s="85" t="s">
        <v>179</v>
      </c>
      <c r="FD296" s="85" t="s">
        <v>182</v>
      </c>
      <c r="FE296" t="b">
        <v>0</v>
      </c>
    </row>
    <row r="297" spans="1:161" x14ac:dyDescent="0.25">
      <c r="A297">
        <v>2175</v>
      </c>
      <c r="B297" t="s">
        <v>6220</v>
      </c>
      <c r="C297" s="90" t="s">
        <v>3917</v>
      </c>
      <c r="D297" s="91" t="s">
        <v>264</v>
      </c>
      <c r="E297">
        <v>0</v>
      </c>
      <c r="F297">
        <v>90</v>
      </c>
      <c r="G297" s="85" t="s">
        <v>177</v>
      </c>
      <c r="H297">
        <v>1</v>
      </c>
      <c r="I297" s="85" t="s">
        <v>213</v>
      </c>
      <c r="J297" s="85" t="s">
        <v>3918</v>
      </c>
      <c r="K297" s="85" t="s">
        <v>3919</v>
      </c>
      <c r="L297" s="85" t="s">
        <v>3917</v>
      </c>
      <c r="M297" s="85" t="s">
        <v>3920</v>
      </c>
      <c r="N297" s="85" t="s">
        <v>3918</v>
      </c>
      <c r="O297" s="85" t="s">
        <v>3921</v>
      </c>
      <c r="P297" s="85" t="s">
        <v>213</v>
      </c>
      <c r="Q297" s="85" t="s">
        <v>264</v>
      </c>
      <c r="R297" s="85"/>
      <c r="S297" s="85"/>
      <c r="T297" s="85" t="s">
        <v>218</v>
      </c>
      <c r="U297" s="97">
        <v>30</v>
      </c>
      <c r="V297" s="85" t="s">
        <v>179</v>
      </c>
      <c r="W297" s="85" t="s">
        <v>356</v>
      </c>
      <c r="X297" s="85" t="s">
        <v>3922</v>
      </c>
      <c r="Y297">
        <v>10</v>
      </c>
      <c r="Z297" s="85" t="s">
        <v>179</v>
      </c>
      <c r="AA297" s="85" t="s">
        <v>1</v>
      </c>
      <c r="AB297" s="85" t="s">
        <v>181</v>
      </c>
      <c r="AC297" s="85" t="s">
        <v>179</v>
      </c>
      <c r="AD297" s="85" t="s">
        <v>181</v>
      </c>
      <c r="AE297" s="85" t="s">
        <v>181</v>
      </c>
      <c r="AF297" s="85"/>
      <c r="AG297" s="85" t="s">
        <v>181</v>
      </c>
      <c r="AH297" s="85"/>
      <c r="AI297" s="85" t="s">
        <v>181</v>
      </c>
      <c r="AJ297" s="85"/>
      <c r="AK297" s="85" t="s">
        <v>181</v>
      </c>
      <c r="AL297" s="85"/>
      <c r="AM297" s="85" t="s">
        <v>181</v>
      </c>
      <c r="AN297" s="85"/>
      <c r="AO297" s="85" t="s">
        <v>181</v>
      </c>
      <c r="AP297" s="85"/>
      <c r="AQ297" s="85" t="s">
        <v>179</v>
      </c>
      <c r="AR297" s="85"/>
      <c r="AS297" s="85" t="s">
        <v>179</v>
      </c>
      <c r="AT297" s="85"/>
      <c r="AU297" s="85" t="s">
        <v>179</v>
      </c>
      <c r="AV297" s="85"/>
      <c r="AW297" s="85" t="s">
        <v>179</v>
      </c>
      <c r="AX297" s="85"/>
      <c r="AY297" s="85" t="s">
        <v>179</v>
      </c>
      <c r="AZ297" s="85"/>
      <c r="BA297" s="85" t="s">
        <v>179</v>
      </c>
      <c r="BB297" s="85"/>
      <c r="BC297" s="85" t="s">
        <v>179</v>
      </c>
      <c r="BD297" s="85" t="s">
        <v>3923</v>
      </c>
      <c r="BE297" s="85" t="s">
        <v>179</v>
      </c>
      <c r="BF297" s="85"/>
      <c r="BG297" s="85" t="s">
        <v>181</v>
      </c>
      <c r="BH297" s="85"/>
      <c r="BI297" s="85" t="s">
        <v>179</v>
      </c>
      <c r="BJ297" s="85" t="s">
        <v>3924</v>
      </c>
      <c r="BK297" s="85" t="s">
        <v>179</v>
      </c>
      <c r="BL297" s="85"/>
      <c r="BM297" s="85" t="s">
        <v>179</v>
      </c>
      <c r="BN297" s="85"/>
      <c r="BO297" s="85" t="s">
        <v>179</v>
      </c>
      <c r="BP297" s="85"/>
      <c r="BQ297" s="85" t="s">
        <v>179</v>
      </c>
      <c r="BR297" s="85"/>
      <c r="BS297" s="85" t="s">
        <v>179</v>
      </c>
      <c r="BT297" s="85"/>
      <c r="BU297" s="85" t="s">
        <v>179</v>
      </c>
      <c r="BV297" s="85"/>
      <c r="BW297" s="85" t="s">
        <v>179</v>
      </c>
      <c r="BX297" s="85"/>
      <c r="BY297" s="85" t="s">
        <v>179</v>
      </c>
      <c r="BZ297" s="85"/>
      <c r="CA297" s="85" t="s">
        <v>179</v>
      </c>
      <c r="CB297" s="85"/>
      <c r="CC297" s="85" t="s">
        <v>179</v>
      </c>
      <c r="CD297" s="85"/>
      <c r="CE297" s="85" t="s">
        <v>181</v>
      </c>
      <c r="CF297" s="85"/>
      <c r="CG297" s="85" t="s">
        <v>181</v>
      </c>
      <c r="CH297" s="85"/>
      <c r="CI297" s="85" t="s">
        <v>181</v>
      </c>
      <c r="CJ297" s="85"/>
      <c r="CK297" s="85" t="s">
        <v>179</v>
      </c>
      <c r="CL297" s="85" t="s">
        <v>3925</v>
      </c>
      <c r="CM297" s="85" t="s">
        <v>179</v>
      </c>
      <c r="CN297" s="85"/>
      <c r="CO297" s="85" t="s">
        <v>179</v>
      </c>
      <c r="CP297" s="85"/>
      <c r="CQ297" s="85" t="s">
        <v>179</v>
      </c>
      <c r="CR297" s="85"/>
      <c r="CS297" s="85" t="s">
        <v>179</v>
      </c>
      <c r="CT297" s="85"/>
      <c r="CU297" s="85" t="s">
        <v>179</v>
      </c>
      <c r="CV297" s="85"/>
      <c r="CW297" s="85" t="s">
        <v>179</v>
      </c>
      <c r="CX297" s="85"/>
      <c r="CY297" s="85" t="s">
        <v>179</v>
      </c>
      <c r="CZ297" s="85" t="s">
        <v>3926</v>
      </c>
      <c r="DA297" s="85" t="s">
        <v>179</v>
      </c>
      <c r="DB297" s="85"/>
      <c r="DC297" s="85" t="s">
        <v>179</v>
      </c>
      <c r="DD297" s="85"/>
      <c r="DE297" s="85" t="s">
        <v>179</v>
      </c>
      <c r="DF297" s="85"/>
      <c r="DG297" s="85" t="s">
        <v>179</v>
      </c>
      <c r="DH297" s="85"/>
      <c r="DI297" s="85" t="s">
        <v>179</v>
      </c>
      <c r="DJ297" s="85" t="s">
        <v>3927</v>
      </c>
      <c r="DK297" s="85"/>
      <c r="DL297" s="85"/>
      <c r="DM297" s="85"/>
      <c r="DN297" s="85"/>
      <c r="DO297" s="85"/>
      <c r="DP297" s="85"/>
      <c r="DQ297" s="85"/>
      <c r="DR297" s="85"/>
      <c r="DS297" s="85"/>
      <c r="DT297" s="85"/>
      <c r="DU297" s="85"/>
      <c r="DV297" s="85"/>
      <c r="DW297" s="85"/>
      <c r="DX297" s="85"/>
      <c r="DY297" s="85"/>
      <c r="DZ297" s="85"/>
      <c r="EA297" s="85"/>
      <c r="EB297" s="85"/>
      <c r="EC297" s="85"/>
      <c r="ED297" s="85"/>
      <c r="EE297" s="85"/>
      <c r="EF297" s="85"/>
      <c r="EG297" s="85"/>
      <c r="EH297" s="85"/>
      <c r="EI297" s="85"/>
      <c r="EJ297" s="85"/>
      <c r="EK297" s="85"/>
      <c r="EL297" s="85"/>
      <c r="EM297" s="85"/>
      <c r="EN297" s="85"/>
      <c r="EO297" s="85"/>
      <c r="EP297" s="85"/>
      <c r="EQ297" s="85"/>
      <c r="ER297" s="85"/>
      <c r="ES297" s="85"/>
      <c r="ET297" s="85"/>
      <c r="EU297" s="85"/>
      <c r="EV297" s="85"/>
      <c r="EW297" s="85"/>
      <c r="EX297" s="85"/>
      <c r="EY297" s="85"/>
      <c r="EZ297" s="85"/>
      <c r="FA297" s="85" t="s">
        <v>181</v>
      </c>
      <c r="FB297" s="85"/>
      <c r="FC297" s="85" t="s">
        <v>179</v>
      </c>
      <c r="FD297" s="85" t="s">
        <v>182</v>
      </c>
      <c r="FE297" t="b">
        <v>0</v>
      </c>
    </row>
    <row r="298" spans="1:161" x14ac:dyDescent="0.25">
      <c r="A298">
        <v>2176</v>
      </c>
      <c r="B298" t="s">
        <v>6221</v>
      </c>
      <c r="C298" s="90" t="s">
        <v>3928</v>
      </c>
      <c r="D298" s="91" t="s">
        <v>264</v>
      </c>
      <c r="E298">
        <v>0</v>
      </c>
      <c r="G298" s="85" t="s">
        <v>177</v>
      </c>
      <c r="H298">
        <v>1</v>
      </c>
      <c r="I298" s="85" t="s">
        <v>213</v>
      </c>
      <c r="J298" s="85" t="s">
        <v>3929</v>
      </c>
      <c r="K298" s="85" t="s">
        <v>3930</v>
      </c>
      <c r="L298" s="85" t="s">
        <v>3928</v>
      </c>
      <c r="M298" s="85" t="s">
        <v>3931</v>
      </c>
      <c r="N298" s="85" t="s">
        <v>3929</v>
      </c>
      <c r="O298" s="85" t="s">
        <v>3932</v>
      </c>
      <c r="P298" s="85" t="s">
        <v>213</v>
      </c>
      <c r="Q298" s="85" t="s">
        <v>264</v>
      </c>
      <c r="R298" s="85"/>
      <c r="S298" s="85"/>
      <c r="T298" s="85" t="s">
        <v>218</v>
      </c>
      <c r="U298" s="97">
        <v>88</v>
      </c>
      <c r="V298" s="85" t="s">
        <v>179</v>
      </c>
      <c r="W298" s="85" t="s">
        <v>258</v>
      </c>
      <c r="X298" s="85"/>
      <c r="Y298">
        <v>4</v>
      </c>
      <c r="Z298" s="85" t="s">
        <v>181</v>
      </c>
      <c r="AA298" s="85" t="s">
        <v>186</v>
      </c>
      <c r="AB298" s="85" t="s">
        <v>181</v>
      </c>
      <c r="AC298" s="85" t="s">
        <v>179</v>
      </c>
      <c r="AD298" s="85" t="s">
        <v>181</v>
      </c>
      <c r="AE298" s="85" t="s">
        <v>181</v>
      </c>
      <c r="AF298" s="85"/>
      <c r="AG298" s="85" t="s">
        <v>181</v>
      </c>
      <c r="AH298" s="85"/>
      <c r="AI298" s="85" t="s">
        <v>181</v>
      </c>
      <c r="AJ298" s="85"/>
      <c r="AK298" s="85" t="s">
        <v>181</v>
      </c>
      <c r="AL298" s="85"/>
      <c r="AM298" s="85" t="s">
        <v>181</v>
      </c>
      <c r="AN298" s="85"/>
      <c r="AO298" s="85" t="s">
        <v>181</v>
      </c>
      <c r="AP298" s="85"/>
      <c r="AQ298" s="85" t="s">
        <v>179</v>
      </c>
      <c r="AR298" s="85"/>
      <c r="AS298" s="85" t="s">
        <v>179</v>
      </c>
      <c r="AT298" s="85"/>
      <c r="AU298" s="85" t="s">
        <v>179</v>
      </c>
      <c r="AV298" s="85"/>
      <c r="AW298" s="85" t="s">
        <v>179</v>
      </c>
      <c r="AX298" s="85"/>
      <c r="AY298" s="85" t="s">
        <v>179</v>
      </c>
      <c r="AZ298" s="85"/>
      <c r="BA298" s="85" t="s">
        <v>179</v>
      </c>
      <c r="BB298" s="85"/>
      <c r="BC298" s="85" t="s">
        <v>179</v>
      </c>
      <c r="BD298" s="85" t="s">
        <v>3933</v>
      </c>
      <c r="BE298" s="85" t="s">
        <v>179</v>
      </c>
      <c r="BF298" s="85"/>
      <c r="BG298" s="85" t="s">
        <v>179</v>
      </c>
      <c r="BH298" s="85"/>
      <c r="BI298" s="85" t="s">
        <v>179</v>
      </c>
      <c r="BJ298" s="85" t="s">
        <v>3934</v>
      </c>
      <c r="BK298" s="85" t="s">
        <v>179</v>
      </c>
      <c r="BL298" s="85"/>
      <c r="BM298" s="85" t="s">
        <v>179</v>
      </c>
      <c r="BN298" s="85"/>
      <c r="BO298" s="85" t="s">
        <v>179</v>
      </c>
      <c r="BP298" s="85"/>
      <c r="BQ298" s="85" t="s">
        <v>179</v>
      </c>
      <c r="BR298" s="85"/>
      <c r="BS298" s="85" t="s">
        <v>179</v>
      </c>
      <c r="BT298" s="85"/>
      <c r="BU298" s="85" t="s">
        <v>179</v>
      </c>
      <c r="BV298" s="85"/>
      <c r="BW298" s="85" t="s">
        <v>179</v>
      </c>
      <c r="BX298" s="85"/>
      <c r="BY298" s="85" t="s">
        <v>179</v>
      </c>
      <c r="BZ298" s="85"/>
      <c r="CA298" s="85" t="s">
        <v>179</v>
      </c>
      <c r="CB298" s="85"/>
      <c r="CC298" s="85" t="s">
        <v>179</v>
      </c>
      <c r="CD298" s="85"/>
      <c r="CE298" s="85" t="s">
        <v>179</v>
      </c>
      <c r="CF298" s="85" t="s">
        <v>3935</v>
      </c>
      <c r="CG298" s="85" t="s">
        <v>181</v>
      </c>
      <c r="CH298" s="85"/>
      <c r="CI298" s="85" t="s">
        <v>179</v>
      </c>
      <c r="CJ298" s="85"/>
      <c r="CK298" s="85" t="s">
        <v>179</v>
      </c>
      <c r="CL298" s="85" t="s">
        <v>3936</v>
      </c>
      <c r="CM298" s="85" t="s">
        <v>179</v>
      </c>
      <c r="CN298" s="85"/>
      <c r="CO298" s="85" t="s">
        <v>179</v>
      </c>
      <c r="CP298" s="85"/>
      <c r="CQ298" s="85" t="s">
        <v>179</v>
      </c>
      <c r="CR298" s="85"/>
      <c r="CS298" s="85" t="s">
        <v>179</v>
      </c>
      <c r="CT298" s="85"/>
      <c r="CU298" s="85" t="s">
        <v>181</v>
      </c>
      <c r="CV298" s="85" t="s">
        <v>3937</v>
      </c>
      <c r="CW298" s="85" t="s">
        <v>179</v>
      </c>
      <c r="CX298" s="85"/>
      <c r="CY298" s="85" t="s">
        <v>179</v>
      </c>
      <c r="CZ298" s="85" t="s">
        <v>3938</v>
      </c>
      <c r="DA298" s="85" t="s">
        <v>179</v>
      </c>
      <c r="DB298" s="85"/>
      <c r="DC298" s="85" t="s">
        <v>179</v>
      </c>
      <c r="DD298" s="85"/>
      <c r="DE298" s="85" t="s">
        <v>179</v>
      </c>
      <c r="DF298" s="85"/>
      <c r="DG298" s="85" t="s">
        <v>179</v>
      </c>
      <c r="DH298" s="85"/>
      <c r="DI298" s="85" t="s">
        <v>179</v>
      </c>
      <c r="DJ298" s="85" t="s">
        <v>3939</v>
      </c>
      <c r="DK298" s="85"/>
      <c r="DL298" s="85"/>
      <c r="DM298" s="85"/>
      <c r="DN298" s="85"/>
      <c r="DO298" s="85"/>
      <c r="DP298" s="85"/>
      <c r="DQ298" s="85"/>
      <c r="DR298" s="85"/>
      <c r="DS298" s="85"/>
      <c r="DT298" s="85"/>
      <c r="DU298" s="85"/>
      <c r="DV298" s="85"/>
      <c r="DW298" s="85"/>
      <c r="DX298" s="85"/>
      <c r="DY298" s="85"/>
      <c r="DZ298" s="85"/>
      <c r="EA298" s="85"/>
      <c r="EB298" s="85"/>
      <c r="EC298" s="85"/>
      <c r="ED298" s="85"/>
      <c r="EE298" s="85"/>
      <c r="EF298" s="85"/>
      <c r="EG298" s="85"/>
      <c r="EH298" s="85"/>
      <c r="EI298" s="85"/>
      <c r="EJ298" s="85"/>
      <c r="EK298" s="85"/>
      <c r="EL298" s="85"/>
      <c r="EM298" s="85"/>
      <c r="EN298" s="85"/>
      <c r="EO298" s="85"/>
      <c r="EP298" s="85"/>
      <c r="EQ298" s="85"/>
      <c r="ER298" s="85"/>
      <c r="ES298" s="85"/>
      <c r="ET298" s="85"/>
      <c r="EU298" s="85"/>
      <c r="EV298" s="85"/>
      <c r="EW298" s="85"/>
      <c r="EX298" s="85"/>
      <c r="EY298" s="85"/>
      <c r="EZ298" s="85"/>
      <c r="FA298" s="85" t="s">
        <v>181</v>
      </c>
      <c r="FB298" s="85"/>
      <c r="FC298" s="85" t="s">
        <v>181</v>
      </c>
      <c r="FD298" s="85" t="s">
        <v>182</v>
      </c>
      <c r="FE298" t="b">
        <v>0</v>
      </c>
    </row>
    <row r="299" spans="1:161" x14ac:dyDescent="0.25">
      <c r="A299">
        <v>2177</v>
      </c>
      <c r="B299" t="s">
        <v>6131</v>
      </c>
      <c r="C299" s="90" t="s">
        <v>3940</v>
      </c>
      <c r="D299" s="91" t="s">
        <v>264</v>
      </c>
      <c r="E299">
        <v>0</v>
      </c>
      <c r="F299">
        <v>90</v>
      </c>
      <c r="G299" s="85" t="s">
        <v>187</v>
      </c>
      <c r="H299">
        <v>1</v>
      </c>
      <c r="I299" s="85" t="s">
        <v>213</v>
      </c>
      <c r="J299" s="85" t="s">
        <v>3941</v>
      </c>
      <c r="K299" s="85" t="s">
        <v>3942</v>
      </c>
      <c r="L299" s="85" t="s">
        <v>3940</v>
      </c>
      <c r="M299" s="85" t="s">
        <v>3943</v>
      </c>
      <c r="N299" s="85" t="s">
        <v>3944</v>
      </c>
      <c r="O299" s="85" t="s">
        <v>3945</v>
      </c>
      <c r="P299" s="85" t="s">
        <v>213</v>
      </c>
      <c r="Q299" s="85" t="s">
        <v>264</v>
      </c>
      <c r="R299" s="85" t="s">
        <v>3946</v>
      </c>
      <c r="S299" s="85"/>
      <c r="T299" s="85" t="s">
        <v>3947</v>
      </c>
      <c r="U299" s="97">
        <v>94</v>
      </c>
      <c r="V299" s="85" t="s">
        <v>179</v>
      </c>
      <c r="W299" s="85" t="s">
        <v>191</v>
      </c>
      <c r="X299" s="85" t="s">
        <v>3948</v>
      </c>
      <c r="Y299">
        <v>10</v>
      </c>
      <c r="Z299" s="85" t="s">
        <v>179</v>
      </c>
      <c r="AA299" s="85" t="s">
        <v>191</v>
      </c>
      <c r="AB299" s="85" t="s">
        <v>179</v>
      </c>
      <c r="AC299" s="85" t="s">
        <v>179</v>
      </c>
      <c r="AD299" s="85" t="s">
        <v>179</v>
      </c>
      <c r="AE299" s="85" t="s">
        <v>181</v>
      </c>
      <c r="AF299" s="85" t="s">
        <v>3949</v>
      </c>
      <c r="AG299" s="85" t="s">
        <v>181</v>
      </c>
      <c r="AH299" s="85"/>
      <c r="AI299" s="85" t="s">
        <v>181</v>
      </c>
      <c r="AJ299" s="85" t="s">
        <v>194</v>
      </c>
      <c r="AK299" s="85" t="s">
        <v>181</v>
      </c>
      <c r="AL299" s="85" t="s">
        <v>195</v>
      </c>
      <c r="AM299" s="85" t="s">
        <v>181</v>
      </c>
      <c r="AN299" s="85" t="s">
        <v>195</v>
      </c>
      <c r="AO299" s="85" t="s">
        <v>181</v>
      </c>
      <c r="AP299" s="85" t="s">
        <v>195</v>
      </c>
      <c r="AQ299" s="85" t="s">
        <v>179</v>
      </c>
      <c r="AR299" s="85" t="s">
        <v>3950</v>
      </c>
      <c r="AS299" s="85" t="s">
        <v>179</v>
      </c>
      <c r="AT299" s="85" t="s">
        <v>3951</v>
      </c>
      <c r="AU299" s="85" t="s">
        <v>179</v>
      </c>
      <c r="AV299" s="85" t="s">
        <v>3952</v>
      </c>
      <c r="AW299" s="85" t="s">
        <v>179</v>
      </c>
      <c r="AX299" s="85" t="s">
        <v>3953</v>
      </c>
      <c r="AY299" s="85" t="s">
        <v>179</v>
      </c>
      <c r="AZ299" s="85"/>
      <c r="BA299" s="85" t="s">
        <v>179</v>
      </c>
      <c r="BB299" s="85"/>
      <c r="BC299" s="85" t="s">
        <v>179</v>
      </c>
      <c r="BD299" s="85" t="s">
        <v>3954</v>
      </c>
      <c r="BE299" s="85" t="s">
        <v>179</v>
      </c>
      <c r="BF299" s="85"/>
      <c r="BG299" s="85" t="s">
        <v>181</v>
      </c>
      <c r="BH299" s="85" t="s">
        <v>3955</v>
      </c>
      <c r="BI299" s="85" t="s">
        <v>181</v>
      </c>
      <c r="BJ299" s="85" t="s">
        <v>3956</v>
      </c>
      <c r="BK299" s="85" t="s">
        <v>179</v>
      </c>
      <c r="BL299" s="85" t="s">
        <v>3957</v>
      </c>
      <c r="BM299" s="85" t="s">
        <v>179</v>
      </c>
      <c r="BN299" s="85" t="s">
        <v>3958</v>
      </c>
      <c r="BO299" s="85" t="s">
        <v>179</v>
      </c>
      <c r="BP299" s="85" t="s">
        <v>3959</v>
      </c>
      <c r="BQ299" s="85" t="s">
        <v>179</v>
      </c>
      <c r="BR299" s="85" t="s">
        <v>3960</v>
      </c>
      <c r="BS299" s="85" t="s">
        <v>179</v>
      </c>
      <c r="BT299" s="85" t="s">
        <v>3961</v>
      </c>
      <c r="BU299" s="85" t="s">
        <v>179</v>
      </c>
      <c r="BV299" s="85" t="s">
        <v>3962</v>
      </c>
      <c r="BW299" s="85" t="s">
        <v>181</v>
      </c>
      <c r="BX299" s="85" t="s">
        <v>3963</v>
      </c>
      <c r="BY299" s="85" t="s">
        <v>179</v>
      </c>
      <c r="BZ299" s="85" t="s">
        <v>3964</v>
      </c>
      <c r="CA299" s="85" t="s">
        <v>179</v>
      </c>
      <c r="CB299" s="85" t="s">
        <v>3965</v>
      </c>
      <c r="CC299" s="85" t="s">
        <v>179</v>
      </c>
      <c r="CD299" s="85" t="s">
        <v>3966</v>
      </c>
      <c r="CE299" s="85" t="s">
        <v>181</v>
      </c>
      <c r="CF299" s="85" t="s">
        <v>3967</v>
      </c>
      <c r="CG299" s="85" t="s">
        <v>179</v>
      </c>
      <c r="CH299" s="85" t="s">
        <v>3968</v>
      </c>
      <c r="CI299" s="85" t="s">
        <v>181</v>
      </c>
      <c r="CJ299" s="85" t="s">
        <v>3969</v>
      </c>
      <c r="CK299" s="85" t="s">
        <v>179</v>
      </c>
      <c r="CL299" s="85" t="s">
        <v>3970</v>
      </c>
      <c r="CM299" s="85" t="s">
        <v>179</v>
      </c>
      <c r="CN299" s="85" t="s">
        <v>3971</v>
      </c>
      <c r="CO299" s="85" t="s">
        <v>227</v>
      </c>
      <c r="CP299" s="85" t="s">
        <v>3972</v>
      </c>
      <c r="CQ299" s="85" t="s">
        <v>227</v>
      </c>
      <c r="CR299" s="85" t="s">
        <v>3973</v>
      </c>
      <c r="CS299" s="85" t="s">
        <v>179</v>
      </c>
      <c r="CT299" s="85" t="s">
        <v>3971</v>
      </c>
      <c r="CU299" s="85" t="s">
        <v>181</v>
      </c>
      <c r="CV299" s="85" t="s">
        <v>3974</v>
      </c>
      <c r="CW299" s="85" t="s">
        <v>179</v>
      </c>
      <c r="CX299" s="85" t="s">
        <v>3975</v>
      </c>
      <c r="CY299" s="85" t="s">
        <v>179</v>
      </c>
      <c r="CZ299" s="85" t="s">
        <v>3976</v>
      </c>
      <c r="DA299" s="85" t="s">
        <v>227</v>
      </c>
      <c r="DB299" s="85" t="s">
        <v>3977</v>
      </c>
      <c r="DC299" s="85" t="s">
        <v>179</v>
      </c>
      <c r="DD299" s="85" t="s">
        <v>3978</v>
      </c>
      <c r="DE299" s="85" t="s">
        <v>179</v>
      </c>
      <c r="DF299" s="85" t="s">
        <v>3979</v>
      </c>
      <c r="DG299" s="85" t="s">
        <v>209</v>
      </c>
      <c r="DH299" s="85" t="s">
        <v>3980</v>
      </c>
      <c r="DI299" s="85" t="s">
        <v>203</v>
      </c>
      <c r="DJ299" s="85" t="s">
        <v>3981</v>
      </c>
      <c r="DK299" s="85"/>
      <c r="DL299" s="85"/>
      <c r="DM299" s="85"/>
      <c r="DN299" s="85"/>
      <c r="DO299" s="85"/>
      <c r="DP299" s="85"/>
      <c r="DQ299" s="85"/>
      <c r="DR299" s="85"/>
      <c r="DS299" s="85"/>
      <c r="DT299" s="85"/>
      <c r="DU299" s="85"/>
      <c r="DV299" s="85"/>
      <c r="DW299" s="85"/>
      <c r="DX299" s="85"/>
      <c r="DY299" s="85"/>
      <c r="DZ299" s="85"/>
      <c r="EA299" s="85"/>
      <c r="EB299" s="85"/>
      <c r="EC299" s="85"/>
      <c r="ED299" s="85"/>
      <c r="EE299" s="85"/>
      <c r="EF299" s="85"/>
      <c r="EG299" s="85"/>
      <c r="EH299" s="85"/>
      <c r="EI299" s="85"/>
      <c r="EJ299" s="85"/>
      <c r="EK299" s="85"/>
      <c r="EL299" s="85"/>
      <c r="EM299" s="85"/>
      <c r="EN299" s="85"/>
      <c r="EO299" s="85"/>
      <c r="EP299" s="85"/>
      <c r="EQ299" s="85"/>
      <c r="ER299" s="85"/>
      <c r="ES299" s="85"/>
      <c r="ET299" s="85"/>
      <c r="EU299" s="85"/>
      <c r="EV299" s="85"/>
      <c r="EW299" s="85"/>
      <c r="EX299" s="85"/>
      <c r="EY299" s="85"/>
      <c r="EZ299" s="85"/>
      <c r="FA299" s="85" t="s">
        <v>179</v>
      </c>
      <c r="FB299" s="85"/>
      <c r="FC299" s="85" t="s">
        <v>179</v>
      </c>
      <c r="FD299" s="85" t="s">
        <v>182</v>
      </c>
      <c r="FE299" t="b">
        <v>0</v>
      </c>
    </row>
    <row r="300" spans="1:161" x14ac:dyDescent="0.25">
      <c r="A300">
        <v>2178</v>
      </c>
      <c r="B300" t="s">
        <v>6135</v>
      </c>
      <c r="C300" s="90" t="s">
        <v>3982</v>
      </c>
      <c r="D300" s="91" t="s">
        <v>206</v>
      </c>
      <c r="E300">
        <v>0</v>
      </c>
      <c r="F300">
        <v>97</v>
      </c>
      <c r="G300" s="85" t="s">
        <v>177</v>
      </c>
      <c r="H300">
        <v>1</v>
      </c>
      <c r="I300" s="85" t="s">
        <v>213</v>
      </c>
      <c r="J300" s="85" t="s">
        <v>1558</v>
      </c>
      <c r="K300" s="85" t="s">
        <v>3983</v>
      </c>
      <c r="L300" s="85" t="s">
        <v>3982</v>
      </c>
      <c r="M300" s="85" t="s">
        <v>3984</v>
      </c>
      <c r="N300" s="85" t="s">
        <v>1558</v>
      </c>
      <c r="O300" s="85" t="s">
        <v>1559</v>
      </c>
      <c r="P300" s="85" t="s">
        <v>213</v>
      </c>
      <c r="Q300" s="85" t="s">
        <v>206</v>
      </c>
      <c r="R300" s="85"/>
      <c r="S300" s="85"/>
      <c r="T300" s="85" t="s">
        <v>354</v>
      </c>
      <c r="U300" s="97">
        <v>4</v>
      </c>
      <c r="V300" s="85" t="s">
        <v>179</v>
      </c>
      <c r="W300" s="85" t="s">
        <v>258</v>
      </c>
      <c r="X300" s="85" t="s">
        <v>3985</v>
      </c>
      <c r="Y300">
        <v>4</v>
      </c>
      <c r="Z300" s="85" t="s">
        <v>179</v>
      </c>
      <c r="AA300" s="85" t="s">
        <v>191</v>
      </c>
      <c r="AB300" s="85" t="s">
        <v>179</v>
      </c>
      <c r="AC300" s="85" t="s">
        <v>179</v>
      </c>
      <c r="AD300" s="85" t="s">
        <v>179</v>
      </c>
      <c r="AE300" s="85" t="s">
        <v>181</v>
      </c>
      <c r="AF300" s="85"/>
      <c r="AG300" s="85" t="s">
        <v>181</v>
      </c>
      <c r="AH300" s="85"/>
      <c r="AI300" s="85" t="s">
        <v>179</v>
      </c>
      <c r="AJ300" s="85" t="s">
        <v>3986</v>
      </c>
      <c r="AK300" s="85" t="s">
        <v>181</v>
      </c>
      <c r="AL300" s="85"/>
      <c r="AM300" s="85" t="s">
        <v>181</v>
      </c>
      <c r="AN300" s="85"/>
      <c r="AO300" s="85" t="s">
        <v>179</v>
      </c>
      <c r="AP300" s="85" t="s">
        <v>3987</v>
      </c>
      <c r="AQ300" s="85" t="s">
        <v>179</v>
      </c>
      <c r="AR300" s="85"/>
      <c r="AS300" s="85" t="s">
        <v>179</v>
      </c>
      <c r="AT300" s="85"/>
      <c r="AU300" s="85" t="s">
        <v>179</v>
      </c>
      <c r="AV300" s="85"/>
      <c r="AW300" s="85" t="s">
        <v>179</v>
      </c>
      <c r="AX300" s="85"/>
      <c r="AY300" s="85" t="s">
        <v>179</v>
      </c>
      <c r="AZ300" s="85"/>
      <c r="BA300" s="85" t="s">
        <v>179</v>
      </c>
      <c r="BB300" s="85"/>
      <c r="BC300" s="85" t="s">
        <v>179</v>
      </c>
      <c r="BD300" s="85" t="s">
        <v>3988</v>
      </c>
      <c r="BE300" s="85" t="s">
        <v>179</v>
      </c>
      <c r="BF300" s="85"/>
      <c r="BG300" s="85" t="s">
        <v>265</v>
      </c>
      <c r="BH300" s="85"/>
      <c r="BI300" s="85" t="s">
        <v>179</v>
      </c>
      <c r="BJ300" s="85" t="s">
        <v>3989</v>
      </c>
      <c r="BK300" s="85" t="s">
        <v>179</v>
      </c>
      <c r="BL300" s="85"/>
      <c r="BM300" s="85" t="s">
        <v>179</v>
      </c>
      <c r="BN300" s="85"/>
      <c r="BO300" s="85" t="s">
        <v>179</v>
      </c>
      <c r="BP300" s="85"/>
      <c r="BQ300" s="85" t="s">
        <v>179</v>
      </c>
      <c r="BR300" s="85"/>
      <c r="BS300" s="85" t="s">
        <v>179</v>
      </c>
      <c r="BT300" s="85"/>
      <c r="BU300" s="85" t="s">
        <v>179</v>
      </c>
      <c r="BV300" s="85"/>
      <c r="BW300" s="85" t="s">
        <v>179</v>
      </c>
      <c r="BX300" s="85"/>
      <c r="BY300" s="85" t="s">
        <v>179</v>
      </c>
      <c r="BZ300" s="85"/>
      <c r="CA300" s="85" t="s">
        <v>179</v>
      </c>
      <c r="CB300" s="85"/>
      <c r="CC300" s="85" t="s">
        <v>179</v>
      </c>
      <c r="CD300" s="85"/>
      <c r="CE300" s="85" t="s">
        <v>179</v>
      </c>
      <c r="CF300" s="85"/>
      <c r="CG300" s="85" t="s">
        <v>199</v>
      </c>
      <c r="CH300" s="85"/>
      <c r="CI300" s="85" t="s">
        <v>199</v>
      </c>
      <c r="CJ300" s="85"/>
      <c r="CK300" s="85" t="s">
        <v>179</v>
      </c>
      <c r="CL300" s="85" t="s">
        <v>3990</v>
      </c>
      <c r="CM300" s="85" t="s">
        <v>179</v>
      </c>
      <c r="CN300" s="85"/>
      <c r="CO300" s="85" t="s">
        <v>179</v>
      </c>
      <c r="CP300" s="85"/>
      <c r="CQ300" s="85" t="s">
        <v>179</v>
      </c>
      <c r="CR300" s="85"/>
      <c r="CS300" s="85" t="s">
        <v>179</v>
      </c>
      <c r="CT300" s="85"/>
      <c r="CU300" s="85" t="s">
        <v>179</v>
      </c>
      <c r="CV300" s="85"/>
      <c r="CW300" s="85" t="s">
        <v>179</v>
      </c>
      <c r="CX300" s="85"/>
      <c r="CY300" s="85" t="s">
        <v>179</v>
      </c>
      <c r="CZ300" s="85" t="s">
        <v>3991</v>
      </c>
      <c r="DA300" s="85" t="s">
        <v>179</v>
      </c>
      <c r="DB300" s="85"/>
      <c r="DC300" s="85" t="s">
        <v>179</v>
      </c>
      <c r="DD300" s="85"/>
      <c r="DE300" s="85" t="s">
        <v>179</v>
      </c>
      <c r="DF300" s="85"/>
      <c r="DG300" s="85" t="s">
        <v>209</v>
      </c>
      <c r="DH300" s="85"/>
      <c r="DI300" s="85" t="s">
        <v>181</v>
      </c>
      <c r="DJ300" s="85" t="s">
        <v>260</v>
      </c>
      <c r="DK300" s="85" t="s">
        <v>179</v>
      </c>
      <c r="DL300" s="85"/>
      <c r="DM300" s="85" t="s">
        <v>179</v>
      </c>
      <c r="DN300" s="85"/>
      <c r="DO300" s="85" t="s">
        <v>179</v>
      </c>
      <c r="DP300" s="85"/>
      <c r="DQ300" s="85" t="s">
        <v>179</v>
      </c>
      <c r="DR300" s="85" t="s">
        <v>3992</v>
      </c>
      <c r="DS300" s="85" t="s">
        <v>179</v>
      </c>
      <c r="DT300" s="85"/>
      <c r="DU300" s="85" t="s">
        <v>179</v>
      </c>
      <c r="DV300" s="85"/>
      <c r="DW300" s="85" t="s">
        <v>179</v>
      </c>
      <c r="DX300" s="85"/>
      <c r="DY300" s="85" t="s">
        <v>199</v>
      </c>
      <c r="DZ300" s="85"/>
      <c r="EA300" s="85" t="s">
        <v>179</v>
      </c>
      <c r="EB300" s="85"/>
      <c r="EC300" s="85" t="s">
        <v>179</v>
      </c>
      <c r="ED300" s="85" t="s">
        <v>3993</v>
      </c>
      <c r="EE300" s="85" t="s">
        <v>199</v>
      </c>
      <c r="EF300" s="85"/>
      <c r="EG300" s="85" t="s">
        <v>199</v>
      </c>
      <c r="EH300" s="85"/>
      <c r="EI300" s="85" t="s">
        <v>199</v>
      </c>
      <c r="EJ300" s="85"/>
      <c r="EK300" s="85" t="s">
        <v>179</v>
      </c>
      <c r="EL300" s="85"/>
      <c r="EM300" s="85" t="s">
        <v>179</v>
      </c>
      <c r="EN300" s="85" t="s">
        <v>3994</v>
      </c>
      <c r="EO300" s="85" t="s">
        <v>181</v>
      </c>
      <c r="EP300" s="85"/>
      <c r="EQ300" s="85" t="s">
        <v>179</v>
      </c>
      <c r="ER300" s="85"/>
      <c r="ES300" s="85" t="s">
        <v>179</v>
      </c>
      <c r="ET300" s="85" t="s">
        <v>3995</v>
      </c>
      <c r="EU300" s="85" t="s">
        <v>179</v>
      </c>
      <c r="EV300" s="85"/>
      <c r="EW300" s="85" t="s">
        <v>179</v>
      </c>
      <c r="EX300" s="85"/>
      <c r="EY300" s="85" t="s">
        <v>179</v>
      </c>
      <c r="EZ300" s="85" t="s">
        <v>3996</v>
      </c>
      <c r="FA300" s="85" t="s">
        <v>181</v>
      </c>
      <c r="FB300" s="85"/>
      <c r="FC300" s="85" t="s">
        <v>179</v>
      </c>
      <c r="FD300" s="85" t="s">
        <v>182</v>
      </c>
      <c r="FE300" t="b">
        <v>1</v>
      </c>
    </row>
    <row r="301" spans="1:161" x14ac:dyDescent="0.25">
      <c r="A301">
        <v>9681</v>
      </c>
      <c r="B301" t="s">
        <v>6222</v>
      </c>
      <c r="C301" s="90" t="s">
        <v>3997</v>
      </c>
      <c r="D301" s="91" t="s">
        <v>206</v>
      </c>
      <c r="E301">
        <v>0</v>
      </c>
      <c r="F301">
        <v>95</v>
      </c>
      <c r="G301" s="85" t="s">
        <v>187</v>
      </c>
      <c r="H301">
        <v>1</v>
      </c>
      <c r="I301" s="85" t="s">
        <v>213</v>
      </c>
      <c r="J301" s="85" t="s">
        <v>3998</v>
      </c>
      <c r="K301" s="85" t="s">
        <v>3999</v>
      </c>
      <c r="L301" s="85" t="s">
        <v>3997</v>
      </c>
      <c r="M301" s="85" t="s">
        <v>4000</v>
      </c>
      <c r="N301" s="85" t="s">
        <v>3998</v>
      </c>
      <c r="O301" s="85" t="s">
        <v>4001</v>
      </c>
      <c r="P301" s="85" t="s">
        <v>213</v>
      </c>
      <c r="Q301" s="85" t="s">
        <v>206</v>
      </c>
      <c r="R301" s="85"/>
      <c r="S301" s="85"/>
      <c r="T301" s="85" t="s">
        <v>218</v>
      </c>
      <c r="U301" s="97">
        <v>4</v>
      </c>
      <c r="V301" s="85" t="s">
        <v>179</v>
      </c>
      <c r="W301" s="85" t="s">
        <v>191</v>
      </c>
      <c r="X301" s="85" t="s">
        <v>4002</v>
      </c>
      <c r="Y301">
        <v>8</v>
      </c>
      <c r="Z301" s="85" t="s">
        <v>179</v>
      </c>
      <c r="AA301" s="85" t="s">
        <v>191</v>
      </c>
      <c r="AB301" s="85" t="s">
        <v>179</v>
      </c>
      <c r="AC301" s="85" t="s">
        <v>179</v>
      </c>
      <c r="AD301" s="85" t="s">
        <v>181</v>
      </c>
      <c r="AE301" s="85" t="s">
        <v>181</v>
      </c>
      <c r="AF301" s="85"/>
      <c r="AG301" s="85" t="s">
        <v>181</v>
      </c>
      <c r="AH301" s="85"/>
      <c r="AI301" s="85" t="s">
        <v>181</v>
      </c>
      <c r="AJ301" s="85"/>
      <c r="AK301" s="85" t="s">
        <v>181</v>
      </c>
      <c r="AL301" s="85"/>
      <c r="AM301" s="85" t="s">
        <v>181</v>
      </c>
      <c r="AN301" s="85"/>
      <c r="AO301" s="85" t="s">
        <v>181</v>
      </c>
      <c r="AP301" s="85"/>
      <c r="AQ301" s="85" t="s">
        <v>179</v>
      </c>
      <c r="AR301" s="85"/>
      <c r="AS301" s="85" t="s">
        <v>179</v>
      </c>
      <c r="AT301" s="85"/>
      <c r="AU301" s="85" t="s">
        <v>179</v>
      </c>
      <c r="AV301" s="85"/>
      <c r="AW301" s="85" t="s">
        <v>179</v>
      </c>
      <c r="AX301" s="85"/>
      <c r="AY301" s="85" t="s">
        <v>179</v>
      </c>
      <c r="AZ301" s="85"/>
      <c r="BA301" s="85" t="s">
        <v>179</v>
      </c>
      <c r="BB301" s="85"/>
      <c r="BC301" s="85" t="s">
        <v>179</v>
      </c>
      <c r="BD301" s="85" t="s">
        <v>4003</v>
      </c>
      <c r="BE301" s="85" t="s">
        <v>179</v>
      </c>
      <c r="BF301" s="85"/>
      <c r="BG301" s="85" t="s">
        <v>179</v>
      </c>
      <c r="BH301" s="85"/>
      <c r="BI301" s="85" t="s">
        <v>179</v>
      </c>
      <c r="BJ301" s="85" t="s">
        <v>4004</v>
      </c>
      <c r="BK301" s="85" t="s">
        <v>179</v>
      </c>
      <c r="BL301" s="85"/>
      <c r="BM301" s="85" t="s">
        <v>179</v>
      </c>
      <c r="BN301" s="85"/>
      <c r="BO301" s="85" t="s">
        <v>179</v>
      </c>
      <c r="BP301" s="85"/>
      <c r="BQ301" s="85" t="s">
        <v>179</v>
      </c>
      <c r="BR301" s="85"/>
      <c r="BS301" s="85" t="s">
        <v>179</v>
      </c>
      <c r="BT301" s="85"/>
      <c r="BU301" s="85" t="s">
        <v>179</v>
      </c>
      <c r="BV301" s="85"/>
      <c r="BW301" s="85" t="s">
        <v>179</v>
      </c>
      <c r="BX301" s="85"/>
      <c r="BY301" s="85" t="s">
        <v>179</v>
      </c>
      <c r="BZ301" s="85"/>
      <c r="CA301" s="85" t="s">
        <v>179</v>
      </c>
      <c r="CB301" s="85"/>
      <c r="CC301" s="85" t="s">
        <v>179</v>
      </c>
      <c r="CD301" s="85"/>
      <c r="CE301" s="85" t="s">
        <v>181</v>
      </c>
      <c r="CF301" s="85"/>
      <c r="CG301" s="85" t="s">
        <v>181</v>
      </c>
      <c r="CH301" s="85"/>
      <c r="CI301" s="85" t="s">
        <v>181</v>
      </c>
      <c r="CJ301" s="85"/>
      <c r="CK301" s="85" t="s">
        <v>179</v>
      </c>
      <c r="CL301" s="85" t="s">
        <v>4005</v>
      </c>
      <c r="CM301" s="85" t="s">
        <v>179</v>
      </c>
      <c r="CN301" s="85"/>
      <c r="CO301" s="85" t="s">
        <v>179</v>
      </c>
      <c r="CP301" s="85"/>
      <c r="CQ301" s="85" t="s">
        <v>179</v>
      </c>
      <c r="CR301" s="85"/>
      <c r="CS301" s="85" t="s">
        <v>179</v>
      </c>
      <c r="CT301" s="85"/>
      <c r="CU301" s="85" t="s">
        <v>179</v>
      </c>
      <c r="CV301" s="85"/>
      <c r="CW301" s="85" t="s">
        <v>179</v>
      </c>
      <c r="CX301" s="85"/>
      <c r="CY301" s="85" t="s">
        <v>179</v>
      </c>
      <c r="CZ301" s="85" t="s">
        <v>4006</v>
      </c>
      <c r="DA301" s="85" t="s">
        <v>179</v>
      </c>
      <c r="DB301" s="85"/>
      <c r="DC301" s="85" t="s">
        <v>179</v>
      </c>
      <c r="DD301" s="85"/>
      <c r="DE301" s="85" t="s">
        <v>179</v>
      </c>
      <c r="DF301" s="85"/>
      <c r="DG301" s="85" t="s">
        <v>179</v>
      </c>
      <c r="DH301" s="85"/>
      <c r="DI301" s="85" t="s">
        <v>179</v>
      </c>
      <c r="DJ301" s="85" t="s">
        <v>4007</v>
      </c>
      <c r="DK301" s="85" t="s">
        <v>179</v>
      </c>
      <c r="DL301" s="85"/>
      <c r="DM301" s="85" t="s">
        <v>179</v>
      </c>
      <c r="DN301" s="85"/>
      <c r="DO301" s="85" t="s">
        <v>179</v>
      </c>
      <c r="DP301" s="85"/>
      <c r="DQ301" s="85" t="s">
        <v>179</v>
      </c>
      <c r="DR301" s="85" t="s">
        <v>4008</v>
      </c>
      <c r="DS301" s="85" t="s">
        <v>179</v>
      </c>
      <c r="DT301" s="85"/>
      <c r="DU301" s="85" t="s">
        <v>179</v>
      </c>
      <c r="DV301" s="85"/>
      <c r="DW301" s="85" t="s">
        <v>179</v>
      </c>
      <c r="DX301" s="85"/>
      <c r="DY301" s="85" t="s">
        <v>179</v>
      </c>
      <c r="DZ301" s="85"/>
      <c r="EA301" s="85" t="s">
        <v>179</v>
      </c>
      <c r="EB301" s="85"/>
      <c r="EC301" s="85" t="s">
        <v>179</v>
      </c>
      <c r="ED301" s="85" t="s">
        <v>4009</v>
      </c>
      <c r="EE301" s="85" t="s">
        <v>179</v>
      </c>
      <c r="EF301" s="85"/>
      <c r="EG301" s="85" t="s">
        <v>179</v>
      </c>
      <c r="EH301" s="85"/>
      <c r="EI301" s="85" t="s">
        <v>179</v>
      </c>
      <c r="EJ301" s="85"/>
      <c r="EK301" s="85" t="s">
        <v>179</v>
      </c>
      <c r="EL301" s="85"/>
      <c r="EM301" s="85" t="s">
        <v>179</v>
      </c>
      <c r="EN301" s="85" t="s">
        <v>4010</v>
      </c>
      <c r="EO301" s="85" t="s">
        <v>179</v>
      </c>
      <c r="EP301" s="85"/>
      <c r="EQ301" s="85" t="s">
        <v>179</v>
      </c>
      <c r="ER301" s="85"/>
      <c r="ES301" s="85" t="s">
        <v>179</v>
      </c>
      <c r="ET301" s="85" t="s">
        <v>4011</v>
      </c>
      <c r="EU301" s="85" t="s">
        <v>179</v>
      </c>
      <c r="EV301" s="85"/>
      <c r="EW301" s="85" t="s">
        <v>179</v>
      </c>
      <c r="EX301" s="85"/>
      <c r="EY301" s="85" t="s">
        <v>179</v>
      </c>
      <c r="EZ301" s="85" t="s">
        <v>4012</v>
      </c>
      <c r="FA301" s="85" t="s">
        <v>181</v>
      </c>
      <c r="FB301" s="85"/>
      <c r="FC301" s="85" t="s">
        <v>179</v>
      </c>
      <c r="FD301" s="85" t="s">
        <v>182</v>
      </c>
      <c r="FE301" t="b">
        <v>0</v>
      </c>
    </row>
    <row r="302" spans="1:161" x14ac:dyDescent="0.25">
      <c r="A302" t="s">
        <v>6486</v>
      </c>
      <c r="B302" t="s">
        <v>6674</v>
      </c>
      <c r="C302" s="90" t="s">
        <v>4013</v>
      </c>
      <c r="D302" s="91" t="s">
        <v>206</v>
      </c>
      <c r="G302" s="85" t="s">
        <v>177</v>
      </c>
      <c r="I302" t="s">
        <v>213</v>
      </c>
      <c r="J302" s="85"/>
      <c r="K302" s="85" t="s">
        <v>6671</v>
      </c>
      <c r="L302" s="85"/>
      <c r="M302" s="85" t="s">
        <v>6540</v>
      </c>
      <c r="N302" s="85" t="s">
        <v>6672</v>
      </c>
      <c r="O302" s="85" t="s">
        <v>6673</v>
      </c>
      <c r="P302" s="85"/>
      <c r="Q302" s="85"/>
      <c r="R302" s="85"/>
      <c r="S302" s="85"/>
      <c r="T302" s="85"/>
      <c r="U302" s="97" t="s">
        <v>211</v>
      </c>
      <c r="V302" s="85"/>
      <c r="W302" s="85"/>
      <c r="X302" s="85"/>
      <c r="Z302" s="85"/>
      <c r="AA302" s="85"/>
      <c r="AB302" s="85"/>
      <c r="AC302" s="85"/>
      <c r="AD302" s="85"/>
      <c r="AE302" t="s">
        <v>1497</v>
      </c>
      <c r="AG302" t="s">
        <v>1497</v>
      </c>
      <c r="AI302" t="s">
        <v>1497</v>
      </c>
      <c r="AK302" t="s">
        <v>1497</v>
      </c>
      <c r="AM302" t="s">
        <v>1497</v>
      </c>
      <c r="AN302" s="85"/>
      <c r="AO302" s="85"/>
      <c r="AP302" s="85"/>
      <c r="AQ302" s="85"/>
      <c r="AR302" s="85"/>
      <c r="AS302" s="85"/>
      <c r="AT302" s="85"/>
      <c r="AU302" s="85"/>
      <c r="AV302" s="85"/>
      <c r="AW302" s="85"/>
      <c r="AX302" s="85"/>
      <c r="AY302" s="85"/>
      <c r="AZ302" s="85"/>
      <c r="BA302" s="85"/>
      <c r="BB302" s="85"/>
      <c r="BC302" t="s">
        <v>203</v>
      </c>
      <c r="BD302" s="85"/>
      <c r="BE302" s="85"/>
      <c r="BF302" s="85"/>
      <c r="BG302" s="85"/>
      <c r="BH302" s="85"/>
      <c r="BI302" t="s">
        <v>203</v>
      </c>
      <c r="BJ302" s="85"/>
      <c r="BK302" s="85"/>
      <c r="BL302" s="85"/>
      <c r="BM302" s="85"/>
      <c r="BN302" s="85"/>
      <c r="BO302" s="85"/>
      <c r="BP302" s="85"/>
      <c r="BQ302" s="85"/>
      <c r="BR302" s="85"/>
      <c r="BS302" s="85"/>
      <c r="BT302" s="85"/>
      <c r="BU302" s="85"/>
      <c r="BV302" s="85"/>
      <c r="BW302" s="85"/>
      <c r="BX302" s="85"/>
      <c r="BY302" s="85"/>
      <c r="BZ302" s="85"/>
      <c r="CA302" s="85"/>
      <c r="CB302" s="85"/>
      <c r="CC302" s="85"/>
      <c r="CD302" s="85"/>
      <c r="CE302" s="85"/>
      <c r="CF302" s="85"/>
      <c r="CG302" s="85"/>
      <c r="CH302" s="85"/>
      <c r="CI302" s="85"/>
      <c r="CJ302" s="85"/>
      <c r="CK302" t="s">
        <v>203</v>
      </c>
      <c r="CL302" s="85"/>
      <c r="CM302" s="85"/>
      <c r="CN302" s="85"/>
      <c r="CO302" s="85"/>
      <c r="CP302" s="85"/>
      <c r="CQ302" s="85"/>
      <c r="CR302" s="85"/>
      <c r="CS302" s="85"/>
      <c r="CT302" s="85"/>
      <c r="CU302" s="85"/>
      <c r="CV302" s="85"/>
      <c r="CW302" s="85"/>
      <c r="CX302" s="85"/>
      <c r="CY302" t="s">
        <v>182</v>
      </c>
      <c r="CZ302" s="85"/>
      <c r="DA302" s="85"/>
      <c r="DB302" s="85"/>
      <c r="DC302" s="85"/>
      <c r="DD302" s="85"/>
      <c r="DE302" s="85"/>
      <c r="DF302" s="85"/>
      <c r="DG302" s="85"/>
      <c r="DH302" s="85"/>
      <c r="DI302" t="s">
        <v>182</v>
      </c>
      <c r="DJ302" s="85"/>
      <c r="DK302" s="85"/>
      <c r="DL302" s="85"/>
      <c r="DM302" s="85"/>
      <c r="DN302" s="85"/>
      <c r="DO302" s="85"/>
      <c r="DP302" s="85"/>
      <c r="DQ302" t="s">
        <v>182</v>
      </c>
      <c r="DR302" s="85"/>
      <c r="DS302" s="85"/>
      <c r="DT302" s="85"/>
      <c r="DU302" s="85"/>
      <c r="DV302" s="85"/>
      <c r="DW302" s="85"/>
      <c r="DX302" s="85"/>
      <c r="DY302" s="85"/>
      <c r="DZ302" s="85"/>
      <c r="EA302" s="85"/>
      <c r="EB302" s="85"/>
      <c r="EC302" t="s">
        <v>182</v>
      </c>
      <c r="ED302" s="85"/>
      <c r="EE302" s="85"/>
      <c r="EF302" s="85"/>
      <c r="EG302" s="85"/>
      <c r="EH302" s="85"/>
      <c r="EI302" s="85"/>
      <c r="EJ302" s="85"/>
      <c r="EK302" s="85"/>
      <c r="EL302" s="85"/>
      <c r="EM302" t="s">
        <v>203</v>
      </c>
      <c r="EN302" s="85"/>
      <c r="EO302" s="85"/>
      <c r="EP302" s="85"/>
      <c r="EQ302" s="85"/>
      <c r="ER302" s="85"/>
      <c r="ES302" t="s">
        <v>203</v>
      </c>
      <c r="ET302" s="85"/>
      <c r="EU302" s="85"/>
      <c r="EV302" s="85"/>
      <c r="EW302" s="85"/>
      <c r="EX302" s="85"/>
      <c r="EY302" t="s">
        <v>182</v>
      </c>
      <c r="EZ302" s="85"/>
      <c r="FA302" t="s">
        <v>182</v>
      </c>
      <c r="FB302" s="85"/>
      <c r="FC302" s="85" t="s">
        <v>182</v>
      </c>
      <c r="FD302" s="85"/>
      <c r="FE302" t="b">
        <v>0</v>
      </c>
    </row>
    <row r="303" spans="1:161" x14ac:dyDescent="0.25">
      <c r="A303">
        <v>10196</v>
      </c>
      <c r="B303" t="s">
        <v>6223</v>
      </c>
      <c r="C303" s="90" t="s">
        <v>4014</v>
      </c>
      <c r="D303" s="91" t="s">
        <v>206</v>
      </c>
      <c r="E303">
        <v>0</v>
      </c>
      <c r="F303">
        <v>96</v>
      </c>
      <c r="G303" s="85" t="s">
        <v>187</v>
      </c>
      <c r="H303">
        <v>1</v>
      </c>
      <c r="I303" s="85" t="s">
        <v>213</v>
      </c>
      <c r="J303" s="85" t="s">
        <v>4015</v>
      </c>
      <c r="K303" s="85" t="s">
        <v>4016</v>
      </c>
      <c r="L303" s="85" t="s">
        <v>4014</v>
      </c>
      <c r="M303" s="85" t="s">
        <v>4017</v>
      </c>
      <c r="N303" s="85" t="s">
        <v>4015</v>
      </c>
      <c r="O303" s="85" t="s">
        <v>4018</v>
      </c>
      <c r="P303" s="85" t="s">
        <v>213</v>
      </c>
      <c r="Q303" s="85" t="s">
        <v>206</v>
      </c>
      <c r="R303" s="85"/>
      <c r="S303" s="85"/>
      <c r="T303" s="85" t="s">
        <v>256</v>
      </c>
      <c r="U303" s="97">
        <v>4</v>
      </c>
      <c r="V303" s="85" t="s">
        <v>179</v>
      </c>
      <c r="W303" s="85" t="s">
        <v>191</v>
      </c>
      <c r="X303" s="85" t="s">
        <v>4019</v>
      </c>
      <c r="Y303">
        <v>6</v>
      </c>
      <c r="Z303" s="85" t="s">
        <v>181</v>
      </c>
      <c r="AA303" s="85" t="s">
        <v>186</v>
      </c>
      <c r="AB303" s="85" t="s">
        <v>181</v>
      </c>
      <c r="AC303" s="85" t="s">
        <v>179</v>
      </c>
      <c r="AD303" s="85" t="s">
        <v>179</v>
      </c>
      <c r="AE303" s="85" t="s">
        <v>181</v>
      </c>
      <c r="AF303" s="85"/>
      <c r="AG303" s="85" t="s">
        <v>181</v>
      </c>
      <c r="AH303" s="85"/>
      <c r="AI303" s="85" t="s">
        <v>179</v>
      </c>
      <c r="AJ303" s="85" t="s">
        <v>4020</v>
      </c>
      <c r="AK303" s="85" t="s">
        <v>181</v>
      </c>
      <c r="AL303" s="85"/>
      <c r="AM303" s="85" t="s">
        <v>181</v>
      </c>
      <c r="AN303" s="85"/>
      <c r="AO303" s="85" t="s">
        <v>181</v>
      </c>
      <c r="AP303" s="85"/>
      <c r="AQ303" s="85" t="s">
        <v>179</v>
      </c>
      <c r="AR303" s="85"/>
      <c r="AS303" s="85" t="s">
        <v>179</v>
      </c>
      <c r="AT303" s="85"/>
      <c r="AU303" s="85" t="s">
        <v>179</v>
      </c>
      <c r="AV303" s="85"/>
      <c r="AW303" s="85" t="s">
        <v>179</v>
      </c>
      <c r="AX303" s="85"/>
      <c r="AY303" s="85" t="s">
        <v>179</v>
      </c>
      <c r="AZ303" s="85"/>
      <c r="BA303" s="85" t="s">
        <v>179</v>
      </c>
      <c r="BB303" s="85"/>
      <c r="BC303" s="85" t="s">
        <v>179</v>
      </c>
      <c r="BD303" s="85" t="s">
        <v>4021</v>
      </c>
      <c r="BE303" s="85" t="s">
        <v>179</v>
      </c>
      <c r="BF303" s="85"/>
      <c r="BG303" s="85" t="s">
        <v>181</v>
      </c>
      <c r="BH303" s="85"/>
      <c r="BI303" s="85" t="s">
        <v>203</v>
      </c>
      <c r="BJ303" s="85" t="s">
        <v>4022</v>
      </c>
      <c r="BK303" s="85" t="s">
        <v>179</v>
      </c>
      <c r="BL303" s="85"/>
      <c r="BM303" s="85" t="s">
        <v>179</v>
      </c>
      <c r="BN303" s="85"/>
      <c r="BO303" s="85" t="s">
        <v>179</v>
      </c>
      <c r="BP303" s="85"/>
      <c r="BQ303" s="85" t="s">
        <v>179</v>
      </c>
      <c r="BR303" s="85"/>
      <c r="BS303" s="85" t="s">
        <v>179</v>
      </c>
      <c r="BT303" s="85"/>
      <c r="BU303" s="85" t="s">
        <v>179</v>
      </c>
      <c r="BV303" s="85"/>
      <c r="BW303" s="85" t="s">
        <v>179</v>
      </c>
      <c r="BX303" s="85"/>
      <c r="BY303" s="85" t="s">
        <v>179</v>
      </c>
      <c r="BZ303" s="85"/>
      <c r="CA303" s="85" t="s">
        <v>179</v>
      </c>
      <c r="CB303" s="85"/>
      <c r="CC303" s="85" t="s">
        <v>179</v>
      </c>
      <c r="CD303" s="85"/>
      <c r="CE303" s="85" t="s">
        <v>179</v>
      </c>
      <c r="CF303" s="85" t="s">
        <v>4023</v>
      </c>
      <c r="CG303" s="85" t="s">
        <v>181</v>
      </c>
      <c r="CH303" s="85"/>
      <c r="CI303" s="85" t="s">
        <v>179</v>
      </c>
      <c r="CJ303" s="85"/>
      <c r="CK303" s="85" t="s">
        <v>179</v>
      </c>
      <c r="CL303" s="85" t="s">
        <v>4024</v>
      </c>
      <c r="CM303" s="85" t="s">
        <v>179</v>
      </c>
      <c r="CN303" s="85"/>
      <c r="CO303" s="85" t="s">
        <v>227</v>
      </c>
      <c r="CP303" s="85"/>
      <c r="CQ303" s="85" t="s">
        <v>179</v>
      </c>
      <c r="CR303" s="85"/>
      <c r="CS303" s="85" t="s">
        <v>179</v>
      </c>
      <c r="CT303" s="85"/>
      <c r="CU303" s="85" t="s">
        <v>179</v>
      </c>
      <c r="CV303" s="85"/>
      <c r="CW303" s="85" t="s">
        <v>179</v>
      </c>
      <c r="CX303" s="85"/>
      <c r="CY303" s="85" t="s">
        <v>179</v>
      </c>
      <c r="CZ303" s="85" t="s">
        <v>4025</v>
      </c>
      <c r="DA303" s="85" t="s">
        <v>227</v>
      </c>
      <c r="DB303" s="85" t="s">
        <v>4026</v>
      </c>
      <c r="DC303" s="85" t="s">
        <v>179</v>
      </c>
      <c r="DD303" s="85"/>
      <c r="DE303" s="85" t="s">
        <v>179</v>
      </c>
      <c r="DF303" s="85"/>
      <c r="DG303" s="85" t="s">
        <v>209</v>
      </c>
      <c r="DH303" s="85"/>
      <c r="DI303" s="85" t="s">
        <v>179</v>
      </c>
      <c r="DJ303" s="85" t="s">
        <v>4027</v>
      </c>
      <c r="DK303" s="85" t="s">
        <v>179</v>
      </c>
      <c r="DL303" s="85"/>
      <c r="DM303" s="85" t="s">
        <v>179</v>
      </c>
      <c r="DN303" s="85"/>
      <c r="DO303" s="85" t="s">
        <v>179</v>
      </c>
      <c r="DP303" s="85"/>
      <c r="DQ303" s="85" t="s">
        <v>179</v>
      </c>
      <c r="DR303" s="85" t="s">
        <v>4028</v>
      </c>
      <c r="DS303" s="85" t="s">
        <v>179</v>
      </c>
      <c r="DT303" s="85"/>
      <c r="DU303" s="85" t="s">
        <v>179</v>
      </c>
      <c r="DV303" s="85"/>
      <c r="DW303" s="85" t="s">
        <v>179</v>
      </c>
      <c r="DX303" s="85"/>
      <c r="DY303" s="85" t="s">
        <v>179</v>
      </c>
      <c r="DZ303" s="85"/>
      <c r="EA303" s="85" t="s">
        <v>179</v>
      </c>
      <c r="EB303" s="85" t="s">
        <v>4029</v>
      </c>
      <c r="EC303" s="85" t="s">
        <v>179</v>
      </c>
      <c r="ED303" s="85" t="s">
        <v>4029</v>
      </c>
      <c r="EE303" s="85" t="s">
        <v>199</v>
      </c>
      <c r="EF303" s="85" t="s">
        <v>4030</v>
      </c>
      <c r="EG303" s="85" t="s">
        <v>199</v>
      </c>
      <c r="EH303" s="85" t="s">
        <v>4031</v>
      </c>
      <c r="EI303" s="85" t="s">
        <v>179</v>
      </c>
      <c r="EJ303" s="85"/>
      <c r="EK303" s="85" t="s">
        <v>179</v>
      </c>
      <c r="EL303" s="85"/>
      <c r="EM303" s="85" t="s">
        <v>179</v>
      </c>
      <c r="EN303" s="85" t="s">
        <v>4032</v>
      </c>
      <c r="EO303" s="85" t="s">
        <v>179</v>
      </c>
      <c r="EP303" s="85" t="s">
        <v>4033</v>
      </c>
      <c r="EQ303" s="85" t="s">
        <v>179</v>
      </c>
      <c r="ER303" s="85"/>
      <c r="ES303" s="85" t="s">
        <v>179</v>
      </c>
      <c r="ET303" s="85" t="s">
        <v>4034</v>
      </c>
      <c r="EU303" s="85" t="s">
        <v>179</v>
      </c>
      <c r="EV303" s="85"/>
      <c r="EW303" s="85" t="s">
        <v>179</v>
      </c>
      <c r="EX303" s="85"/>
      <c r="EY303" s="85" t="s">
        <v>203</v>
      </c>
      <c r="EZ303" s="85" t="s">
        <v>4035</v>
      </c>
      <c r="FA303" s="85" t="s">
        <v>179</v>
      </c>
      <c r="FB303" s="85" t="s">
        <v>4036</v>
      </c>
      <c r="FC303" s="85" t="s">
        <v>179</v>
      </c>
      <c r="FD303" s="85" t="s">
        <v>182</v>
      </c>
      <c r="FE303" t="b">
        <v>1</v>
      </c>
    </row>
    <row r="304" spans="1:161" x14ac:dyDescent="0.25">
      <c r="A304">
        <v>2182</v>
      </c>
      <c r="B304" t="s">
        <v>6224</v>
      </c>
      <c r="C304" s="90" t="s">
        <v>4037</v>
      </c>
      <c r="D304" s="91" t="s">
        <v>206</v>
      </c>
      <c r="E304">
        <v>0</v>
      </c>
      <c r="F304">
        <v>94</v>
      </c>
      <c r="G304" s="85" t="s">
        <v>187</v>
      </c>
      <c r="H304">
        <v>1</v>
      </c>
      <c r="I304" s="85" t="s">
        <v>213</v>
      </c>
      <c r="J304" s="85" t="s">
        <v>4038</v>
      </c>
      <c r="K304" s="85" t="s">
        <v>4039</v>
      </c>
      <c r="L304" s="85" t="s">
        <v>4037</v>
      </c>
      <c r="M304" s="85" t="s">
        <v>4040</v>
      </c>
      <c r="N304" s="85" t="s">
        <v>4038</v>
      </c>
      <c r="O304" s="85" t="s">
        <v>4041</v>
      </c>
      <c r="P304" s="85" t="s">
        <v>213</v>
      </c>
      <c r="Q304" s="85" t="s">
        <v>206</v>
      </c>
      <c r="R304" s="85"/>
      <c r="S304" s="85"/>
      <c r="T304" s="85" t="s">
        <v>218</v>
      </c>
      <c r="U304" s="97">
        <v>6</v>
      </c>
      <c r="V304" s="85" t="s">
        <v>181</v>
      </c>
      <c r="W304" s="85"/>
      <c r="X304" s="85"/>
      <c r="Y304">
        <v>0</v>
      </c>
      <c r="Z304" s="85" t="s">
        <v>181</v>
      </c>
      <c r="AA304" s="85"/>
      <c r="AB304" s="85" t="s">
        <v>180</v>
      </c>
      <c r="AC304" s="85" t="s">
        <v>181</v>
      </c>
      <c r="AD304" s="85" t="s">
        <v>181</v>
      </c>
      <c r="AE304" s="85" t="s">
        <v>179</v>
      </c>
      <c r="AF304" s="85" t="s">
        <v>4042</v>
      </c>
      <c r="AG304" s="85" t="s">
        <v>181</v>
      </c>
      <c r="AH304" s="85"/>
      <c r="AI304" s="85" t="s">
        <v>181</v>
      </c>
      <c r="AJ304" s="85"/>
      <c r="AK304" s="85" t="s">
        <v>181</v>
      </c>
      <c r="AL304" s="85"/>
      <c r="AM304" s="85" t="s">
        <v>181</v>
      </c>
      <c r="AN304" s="85"/>
      <c r="AO304" s="85" t="s">
        <v>179</v>
      </c>
      <c r="AP304" s="85" t="s">
        <v>4043</v>
      </c>
      <c r="AQ304" s="85" t="s">
        <v>179</v>
      </c>
      <c r="AR304" s="85"/>
      <c r="AS304" s="85" t="s">
        <v>179</v>
      </c>
      <c r="AT304" s="85" t="s">
        <v>4044</v>
      </c>
      <c r="AU304" s="85" t="s">
        <v>179</v>
      </c>
      <c r="AV304" s="85"/>
      <c r="AW304" s="85" t="s">
        <v>179</v>
      </c>
      <c r="AX304" s="85"/>
      <c r="AY304" s="85" t="s">
        <v>179</v>
      </c>
      <c r="AZ304" s="85"/>
      <c r="BA304" s="85" t="s">
        <v>179</v>
      </c>
      <c r="BB304" s="85" t="s">
        <v>4045</v>
      </c>
      <c r="BC304" s="85" t="s">
        <v>179</v>
      </c>
      <c r="BD304" s="85" t="s">
        <v>4046</v>
      </c>
      <c r="BE304" s="85" t="s">
        <v>179</v>
      </c>
      <c r="BF304" s="85"/>
      <c r="BG304" s="85" t="s">
        <v>179</v>
      </c>
      <c r="BH304" s="85"/>
      <c r="BI304" s="85" t="s">
        <v>179</v>
      </c>
      <c r="BJ304" s="85" t="s">
        <v>4047</v>
      </c>
      <c r="BK304" s="85" t="s">
        <v>179</v>
      </c>
      <c r="BL304" s="85"/>
      <c r="BM304" s="85" t="s">
        <v>179</v>
      </c>
      <c r="BN304" s="85"/>
      <c r="BO304" s="85" t="s">
        <v>179</v>
      </c>
      <c r="BP304" s="85"/>
      <c r="BQ304" s="85" t="s">
        <v>179</v>
      </c>
      <c r="BR304" s="85" t="s">
        <v>4048</v>
      </c>
      <c r="BS304" s="85" t="s">
        <v>179</v>
      </c>
      <c r="BT304" s="85"/>
      <c r="BU304" s="85" t="s">
        <v>179</v>
      </c>
      <c r="BV304" s="85"/>
      <c r="BW304" s="85" t="s">
        <v>179</v>
      </c>
      <c r="BX304" s="85"/>
      <c r="BY304" s="85" t="s">
        <v>179</v>
      </c>
      <c r="BZ304" s="85"/>
      <c r="CA304" s="85" t="s">
        <v>179</v>
      </c>
      <c r="CB304" s="85"/>
      <c r="CC304" s="85" t="s">
        <v>179</v>
      </c>
      <c r="CD304" s="85" t="s">
        <v>4049</v>
      </c>
      <c r="CE304" s="85" t="s">
        <v>181</v>
      </c>
      <c r="CF304" s="85" t="s">
        <v>4050</v>
      </c>
      <c r="CG304" s="85" t="s">
        <v>199</v>
      </c>
      <c r="CH304" s="85" t="s">
        <v>4051</v>
      </c>
      <c r="CI304" s="85" t="s">
        <v>181</v>
      </c>
      <c r="CJ304" s="85"/>
      <c r="CK304" s="85" t="s">
        <v>179</v>
      </c>
      <c r="CL304" s="85" t="s">
        <v>4052</v>
      </c>
      <c r="CM304" s="85" t="s">
        <v>179</v>
      </c>
      <c r="CN304" s="85"/>
      <c r="CO304" s="85" t="s">
        <v>179</v>
      </c>
      <c r="CP304" s="85"/>
      <c r="CQ304" s="85" t="s">
        <v>179</v>
      </c>
      <c r="CR304" s="85"/>
      <c r="CS304" s="85" t="s">
        <v>179</v>
      </c>
      <c r="CT304" s="85"/>
      <c r="CU304" s="85" t="s">
        <v>179</v>
      </c>
      <c r="CV304" s="85"/>
      <c r="CW304" s="85" t="s">
        <v>179</v>
      </c>
      <c r="CX304" s="85"/>
      <c r="CY304" s="85" t="s">
        <v>179</v>
      </c>
      <c r="CZ304" s="85" t="s">
        <v>4053</v>
      </c>
      <c r="DA304" s="85" t="s">
        <v>179</v>
      </c>
      <c r="DB304" s="85"/>
      <c r="DC304" s="85" t="s">
        <v>179</v>
      </c>
      <c r="DD304" s="85"/>
      <c r="DE304" s="85" t="s">
        <v>179</v>
      </c>
      <c r="DF304" s="85"/>
      <c r="DG304" s="85" t="s">
        <v>179</v>
      </c>
      <c r="DH304" s="85"/>
      <c r="DI304" s="85" t="s">
        <v>179</v>
      </c>
      <c r="DJ304" s="85" t="s">
        <v>4054</v>
      </c>
      <c r="DK304" s="85" t="s">
        <v>179</v>
      </c>
      <c r="DL304" s="85"/>
      <c r="DM304" s="85" t="s">
        <v>179</v>
      </c>
      <c r="DN304" s="85"/>
      <c r="DO304" s="85" t="s">
        <v>179</v>
      </c>
      <c r="DP304" s="85"/>
      <c r="DQ304" s="85" t="s">
        <v>179</v>
      </c>
      <c r="DR304" s="85" t="s">
        <v>4055</v>
      </c>
      <c r="DS304" s="85" t="s">
        <v>181</v>
      </c>
      <c r="DT304" s="85" t="s">
        <v>4056</v>
      </c>
      <c r="DU304" s="85" t="s">
        <v>179</v>
      </c>
      <c r="DV304" s="85"/>
      <c r="DW304" s="85" t="s">
        <v>179</v>
      </c>
      <c r="DX304" s="85"/>
      <c r="DY304" s="85" t="s">
        <v>181</v>
      </c>
      <c r="DZ304" s="85" t="s">
        <v>4057</v>
      </c>
      <c r="EA304" s="85" t="s">
        <v>179</v>
      </c>
      <c r="EB304" s="85"/>
      <c r="EC304" s="85" t="s">
        <v>179</v>
      </c>
      <c r="ED304" s="85" t="s">
        <v>4058</v>
      </c>
      <c r="EE304" s="85" t="s">
        <v>179</v>
      </c>
      <c r="EF304" s="85"/>
      <c r="EG304" s="85" t="s">
        <v>179</v>
      </c>
      <c r="EH304" s="85"/>
      <c r="EI304" s="85" t="s">
        <v>179</v>
      </c>
      <c r="EJ304" s="85"/>
      <c r="EK304" s="85" t="s">
        <v>179</v>
      </c>
      <c r="EL304" s="85"/>
      <c r="EM304" s="85" t="s">
        <v>179</v>
      </c>
      <c r="EN304" s="85" t="s">
        <v>4059</v>
      </c>
      <c r="EO304" s="85" t="s">
        <v>179</v>
      </c>
      <c r="EP304" s="85" t="s">
        <v>4060</v>
      </c>
      <c r="EQ304" s="85" t="s">
        <v>179</v>
      </c>
      <c r="ER304" s="85"/>
      <c r="ES304" s="85" t="s">
        <v>179</v>
      </c>
      <c r="ET304" s="85" t="s">
        <v>4061</v>
      </c>
      <c r="EU304" s="85" t="s">
        <v>179</v>
      </c>
      <c r="EV304" s="85"/>
      <c r="EW304" s="85" t="s">
        <v>179</v>
      </c>
      <c r="EX304" s="85"/>
      <c r="EY304" s="85" t="s">
        <v>179</v>
      </c>
      <c r="EZ304" s="85" t="s">
        <v>4062</v>
      </c>
      <c r="FA304" s="85" t="s">
        <v>181</v>
      </c>
      <c r="FB304" s="85"/>
      <c r="FC304" s="85" t="s">
        <v>181</v>
      </c>
      <c r="FD304" s="85" t="s">
        <v>182</v>
      </c>
      <c r="FE304" t="b">
        <v>1</v>
      </c>
    </row>
    <row r="305" spans="1:161" x14ac:dyDescent="0.25">
      <c r="A305">
        <v>9586</v>
      </c>
      <c r="B305" t="s">
        <v>6225</v>
      </c>
      <c r="C305" s="90" t="s">
        <v>4063</v>
      </c>
      <c r="D305" s="91" t="s">
        <v>206</v>
      </c>
      <c r="E305">
        <v>0</v>
      </c>
      <c r="F305">
        <v>95</v>
      </c>
      <c r="G305" s="85" t="s">
        <v>187</v>
      </c>
      <c r="H305">
        <v>1</v>
      </c>
      <c r="I305" s="85" t="s">
        <v>213</v>
      </c>
      <c r="J305" s="85" t="s">
        <v>4064</v>
      </c>
      <c r="K305" s="85" t="s">
        <v>4065</v>
      </c>
      <c r="L305" s="85" t="s">
        <v>4063</v>
      </c>
      <c r="M305" s="85" t="s">
        <v>4066</v>
      </c>
      <c r="N305" s="85" t="s">
        <v>4064</v>
      </c>
      <c r="O305" s="85" t="s">
        <v>4067</v>
      </c>
      <c r="P305" s="85" t="s">
        <v>213</v>
      </c>
      <c r="Q305" s="85" t="s">
        <v>206</v>
      </c>
      <c r="R305" s="85" t="s">
        <v>263</v>
      </c>
      <c r="S305" s="85"/>
      <c r="T305" s="85" t="s">
        <v>218</v>
      </c>
      <c r="U305" s="97">
        <v>4</v>
      </c>
      <c r="V305" s="85" t="s">
        <v>181</v>
      </c>
      <c r="W305" s="85" t="s">
        <v>1</v>
      </c>
      <c r="X305" s="85" t="s">
        <v>194</v>
      </c>
      <c r="Y305">
        <v>0</v>
      </c>
      <c r="Z305" s="85" t="s">
        <v>181</v>
      </c>
      <c r="AA305" s="85" t="s">
        <v>1</v>
      </c>
      <c r="AB305" s="85" t="s">
        <v>180</v>
      </c>
      <c r="AC305" s="85" t="s">
        <v>181</v>
      </c>
      <c r="AD305" s="85" t="s">
        <v>181</v>
      </c>
      <c r="AE305" s="85" t="s">
        <v>181</v>
      </c>
      <c r="AF305" s="85" t="s">
        <v>194</v>
      </c>
      <c r="AG305" s="85" t="s">
        <v>181</v>
      </c>
      <c r="AH305" s="85" t="s">
        <v>194</v>
      </c>
      <c r="AI305" s="85" t="s">
        <v>181</v>
      </c>
      <c r="AJ305" s="85" t="s">
        <v>194</v>
      </c>
      <c r="AK305" s="85" t="s">
        <v>181</v>
      </c>
      <c r="AL305" s="85" t="s">
        <v>195</v>
      </c>
      <c r="AM305" s="85" t="s">
        <v>181</v>
      </c>
      <c r="AN305" s="85" t="s">
        <v>195</v>
      </c>
      <c r="AO305" s="85" t="s">
        <v>181</v>
      </c>
      <c r="AP305" s="85" t="s">
        <v>195</v>
      </c>
      <c r="AQ305" s="85" t="s">
        <v>265</v>
      </c>
      <c r="AR305" s="85"/>
      <c r="AS305" s="85" t="s">
        <v>265</v>
      </c>
      <c r="AT305" s="85"/>
      <c r="AU305" s="85" t="s">
        <v>179</v>
      </c>
      <c r="AV305" s="85"/>
      <c r="AW305" s="85" t="s">
        <v>265</v>
      </c>
      <c r="AX305" s="85"/>
      <c r="AY305" s="85" t="s">
        <v>179</v>
      </c>
      <c r="AZ305" s="85"/>
      <c r="BA305" s="85" t="s">
        <v>179</v>
      </c>
      <c r="BB305" s="85"/>
      <c r="BC305" s="85" t="s">
        <v>179</v>
      </c>
      <c r="BD305" s="85" t="s">
        <v>4068</v>
      </c>
      <c r="BE305" s="85" t="s">
        <v>179</v>
      </c>
      <c r="BF305" s="85"/>
      <c r="BG305" s="85" t="s">
        <v>179</v>
      </c>
      <c r="BH305" s="85"/>
      <c r="BI305" s="85" t="s">
        <v>179</v>
      </c>
      <c r="BJ305" s="85" t="s">
        <v>4069</v>
      </c>
      <c r="BK305" s="85" t="s">
        <v>179</v>
      </c>
      <c r="BL305" s="85"/>
      <c r="BM305" s="85" t="s">
        <v>179</v>
      </c>
      <c r="BN305" s="85"/>
      <c r="BO305" s="85" t="s">
        <v>179</v>
      </c>
      <c r="BP305" s="85"/>
      <c r="BQ305" s="85" t="s">
        <v>179</v>
      </c>
      <c r="BR305" s="85"/>
      <c r="BS305" s="85" t="s">
        <v>179</v>
      </c>
      <c r="BT305" s="85"/>
      <c r="BU305" s="85" t="s">
        <v>179</v>
      </c>
      <c r="BV305" s="85"/>
      <c r="BW305" s="85" t="s">
        <v>179</v>
      </c>
      <c r="BX305" s="85"/>
      <c r="BY305" s="85" t="s">
        <v>179</v>
      </c>
      <c r="BZ305" s="85"/>
      <c r="CA305" s="85" t="s">
        <v>179</v>
      </c>
      <c r="CB305" s="85"/>
      <c r="CC305" s="85" t="s">
        <v>179</v>
      </c>
      <c r="CD305" s="85"/>
      <c r="CE305" s="85" t="s">
        <v>181</v>
      </c>
      <c r="CF305" s="85"/>
      <c r="CG305" s="85" t="s">
        <v>181</v>
      </c>
      <c r="CH305" s="85"/>
      <c r="CI305" s="85" t="s">
        <v>181</v>
      </c>
      <c r="CJ305" s="85"/>
      <c r="CK305" s="85" t="s">
        <v>179</v>
      </c>
      <c r="CL305" s="85" t="s">
        <v>4070</v>
      </c>
      <c r="CM305" s="85" t="s">
        <v>179</v>
      </c>
      <c r="CN305" s="85"/>
      <c r="CO305" s="85" t="s">
        <v>227</v>
      </c>
      <c r="CP305" s="85"/>
      <c r="CQ305" s="85" t="s">
        <v>227</v>
      </c>
      <c r="CR305" s="85"/>
      <c r="CS305" s="85" t="s">
        <v>179</v>
      </c>
      <c r="CT305" s="85"/>
      <c r="CU305" s="85" t="s">
        <v>179</v>
      </c>
      <c r="CV305" s="85"/>
      <c r="CW305" s="85" t="s">
        <v>179</v>
      </c>
      <c r="CX305" s="85"/>
      <c r="CY305" s="85" t="s">
        <v>203</v>
      </c>
      <c r="CZ305" s="85" t="s">
        <v>4071</v>
      </c>
      <c r="DA305" s="85" t="s">
        <v>227</v>
      </c>
      <c r="DB305" s="85"/>
      <c r="DC305" s="85" t="s">
        <v>179</v>
      </c>
      <c r="DD305" s="85"/>
      <c r="DE305" s="85" t="s">
        <v>179</v>
      </c>
      <c r="DF305" s="85"/>
      <c r="DG305" s="85" t="s">
        <v>209</v>
      </c>
      <c r="DH305" s="85"/>
      <c r="DI305" s="85" t="s">
        <v>203</v>
      </c>
      <c r="DJ305" s="85" t="s">
        <v>4072</v>
      </c>
      <c r="DK305" s="85" t="s">
        <v>179</v>
      </c>
      <c r="DL305" s="85"/>
      <c r="DM305" s="85" t="s">
        <v>179</v>
      </c>
      <c r="DN305" s="85"/>
      <c r="DO305" s="85" t="s">
        <v>179</v>
      </c>
      <c r="DP305" s="85"/>
      <c r="DQ305" s="85" t="s">
        <v>179</v>
      </c>
      <c r="DR305" s="85" t="s">
        <v>4073</v>
      </c>
      <c r="DS305" s="85" t="s">
        <v>179</v>
      </c>
      <c r="DT305" s="85"/>
      <c r="DU305" s="85" t="s">
        <v>179</v>
      </c>
      <c r="DV305" s="85"/>
      <c r="DW305" s="85" t="s">
        <v>179</v>
      </c>
      <c r="DX305" s="85"/>
      <c r="DY305" s="85" t="s">
        <v>181</v>
      </c>
      <c r="DZ305" s="85"/>
      <c r="EA305" s="85" t="s">
        <v>179</v>
      </c>
      <c r="EB305" s="85"/>
      <c r="EC305" s="85" t="s">
        <v>203</v>
      </c>
      <c r="ED305" s="85" t="s">
        <v>4074</v>
      </c>
      <c r="EE305" s="85" t="s">
        <v>227</v>
      </c>
      <c r="EF305" s="85"/>
      <c r="EG305" s="85" t="s">
        <v>227</v>
      </c>
      <c r="EH305" s="85"/>
      <c r="EI305" s="85" t="s">
        <v>199</v>
      </c>
      <c r="EJ305" s="85"/>
      <c r="EK305" s="85" t="s">
        <v>179</v>
      </c>
      <c r="EL305" s="85"/>
      <c r="EM305" s="85" t="s">
        <v>203</v>
      </c>
      <c r="EN305" s="85" t="s">
        <v>4075</v>
      </c>
      <c r="EO305" s="85" t="s">
        <v>179</v>
      </c>
      <c r="EP305" s="85"/>
      <c r="EQ305" s="85" t="s">
        <v>179</v>
      </c>
      <c r="ER305" s="85" t="s">
        <v>4076</v>
      </c>
      <c r="ES305" s="85" t="s">
        <v>179</v>
      </c>
      <c r="ET305" s="85" t="s">
        <v>4077</v>
      </c>
      <c r="EU305" s="85" t="s">
        <v>179</v>
      </c>
      <c r="EV305" s="85"/>
      <c r="EW305" s="85" t="s">
        <v>181</v>
      </c>
      <c r="EX305" s="85"/>
      <c r="EY305" s="85" t="s">
        <v>203</v>
      </c>
      <c r="EZ305" s="85" t="s">
        <v>4078</v>
      </c>
      <c r="FA305" s="85" t="s">
        <v>179</v>
      </c>
      <c r="FB305" s="85"/>
      <c r="FC305" s="85" t="s">
        <v>179</v>
      </c>
      <c r="FD305" s="85" t="s">
        <v>182</v>
      </c>
      <c r="FE305" t="b">
        <v>0</v>
      </c>
    </row>
    <row r="306" spans="1:161" x14ac:dyDescent="0.25">
      <c r="A306">
        <v>2184</v>
      </c>
      <c r="B306" t="s">
        <v>6185</v>
      </c>
      <c r="C306" s="90" t="s">
        <v>4079</v>
      </c>
      <c r="D306" s="91" t="s">
        <v>206</v>
      </c>
      <c r="E306">
        <v>0</v>
      </c>
      <c r="F306">
        <v>95</v>
      </c>
      <c r="G306" s="85" t="s">
        <v>187</v>
      </c>
      <c r="H306">
        <v>1</v>
      </c>
      <c r="I306" s="85" t="s">
        <v>213</v>
      </c>
      <c r="J306" s="85" t="s">
        <v>2717</v>
      </c>
      <c r="K306" s="85" t="s">
        <v>4080</v>
      </c>
      <c r="L306" s="85" t="s">
        <v>4079</v>
      </c>
      <c r="M306" s="85" t="s">
        <v>4081</v>
      </c>
      <c r="N306" s="85" t="s">
        <v>2717</v>
      </c>
      <c r="O306" s="85" t="s">
        <v>2720</v>
      </c>
      <c r="P306" s="85" t="s">
        <v>213</v>
      </c>
      <c r="Q306" s="85" t="s">
        <v>206</v>
      </c>
      <c r="R306" s="85"/>
      <c r="S306" s="85"/>
      <c r="T306" s="85" t="s">
        <v>218</v>
      </c>
      <c r="U306" s="97">
        <v>4</v>
      </c>
      <c r="V306" s="85" t="s">
        <v>181</v>
      </c>
      <c r="W306" s="85" t="s">
        <v>1</v>
      </c>
      <c r="X306" s="85" t="s">
        <v>4082</v>
      </c>
      <c r="Y306">
        <v>5</v>
      </c>
      <c r="Z306" s="85" t="s">
        <v>181</v>
      </c>
      <c r="AA306" s="85" t="s">
        <v>1</v>
      </c>
      <c r="AB306" s="85" t="s">
        <v>180</v>
      </c>
      <c r="AC306" s="85" t="s">
        <v>181</v>
      </c>
      <c r="AD306" s="85" t="s">
        <v>180</v>
      </c>
      <c r="AE306" s="85" t="s">
        <v>181</v>
      </c>
      <c r="AF306" s="85"/>
      <c r="AG306" s="85" t="s">
        <v>181</v>
      </c>
      <c r="AH306" s="85"/>
      <c r="AI306" s="85" t="s">
        <v>181</v>
      </c>
      <c r="AJ306" s="85"/>
      <c r="AK306" s="85" t="s">
        <v>181</v>
      </c>
      <c r="AL306" s="85"/>
      <c r="AM306" s="85" t="s">
        <v>181</v>
      </c>
      <c r="AN306" s="85"/>
      <c r="AO306" s="85" t="s">
        <v>181</v>
      </c>
      <c r="AP306" s="85"/>
      <c r="AQ306" s="85" t="s">
        <v>179</v>
      </c>
      <c r="AR306" s="85"/>
      <c r="AS306" s="85" t="s">
        <v>179</v>
      </c>
      <c r="AT306" s="85"/>
      <c r="AU306" s="85" t="s">
        <v>179</v>
      </c>
      <c r="AV306" s="85"/>
      <c r="AW306" s="85" t="s">
        <v>179</v>
      </c>
      <c r="AX306" s="85"/>
      <c r="AY306" s="85" t="s">
        <v>179</v>
      </c>
      <c r="AZ306" s="85"/>
      <c r="BA306" s="85" t="s">
        <v>179</v>
      </c>
      <c r="BB306" s="85"/>
      <c r="BC306" s="85" t="s">
        <v>179</v>
      </c>
      <c r="BD306" s="85" t="s">
        <v>2722</v>
      </c>
      <c r="BE306" s="85" t="s">
        <v>179</v>
      </c>
      <c r="BF306" s="85"/>
      <c r="BG306" s="85" t="s">
        <v>179</v>
      </c>
      <c r="BH306" s="85"/>
      <c r="BI306" s="85" t="s">
        <v>179</v>
      </c>
      <c r="BJ306" s="85" t="s">
        <v>2723</v>
      </c>
      <c r="BK306" s="85" t="s">
        <v>179</v>
      </c>
      <c r="BL306" s="85"/>
      <c r="BM306" s="85" t="s">
        <v>179</v>
      </c>
      <c r="BN306" s="85"/>
      <c r="BO306" s="85" t="s">
        <v>179</v>
      </c>
      <c r="BP306" s="85"/>
      <c r="BQ306" s="85" t="s">
        <v>179</v>
      </c>
      <c r="BR306" s="85"/>
      <c r="BS306" s="85" t="s">
        <v>179</v>
      </c>
      <c r="BT306" s="85"/>
      <c r="BU306" s="85" t="s">
        <v>179</v>
      </c>
      <c r="BV306" s="85"/>
      <c r="BW306" s="85" t="s">
        <v>179</v>
      </c>
      <c r="BX306" s="85"/>
      <c r="BY306" s="85" t="s">
        <v>179</v>
      </c>
      <c r="BZ306" s="85"/>
      <c r="CA306" s="85" t="s">
        <v>179</v>
      </c>
      <c r="CB306" s="85"/>
      <c r="CC306" s="85" t="s">
        <v>179</v>
      </c>
      <c r="CD306" s="85"/>
      <c r="CE306" s="85" t="s">
        <v>179</v>
      </c>
      <c r="CF306" s="85" t="s">
        <v>2724</v>
      </c>
      <c r="CG306" s="85" t="s">
        <v>181</v>
      </c>
      <c r="CH306" s="85"/>
      <c r="CI306" s="85" t="s">
        <v>199</v>
      </c>
      <c r="CJ306" s="85"/>
      <c r="CK306" s="85" t="s">
        <v>203</v>
      </c>
      <c r="CL306" s="85" t="s">
        <v>2725</v>
      </c>
      <c r="CM306" s="85" t="s">
        <v>179</v>
      </c>
      <c r="CN306" s="85"/>
      <c r="CO306" s="85" t="s">
        <v>179</v>
      </c>
      <c r="CP306" s="85"/>
      <c r="CQ306" s="85" t="s">
        <v>179</v>
      </c>
      <c r="CR306" s="85"/>
      <c r="CS306" s="85" t="s">
        <v>179</v>
      </c>
      <c r="CT306" s="85"/>
      <c r="CU306" s="85" t="s">
        <v>179</v>
      </c>
      <c r="CV306" s="85"/>
      <c r="CW306" s="85" t="s">
        <v>179</v>
      </c>
      <c r="CX306" s="85"/>
      <c r="CY306" s="85" t="s">
        <v>179</v>
      </c>
      <c r="CZ306" s="85" t="s">
        <v>2726</v>
      </c>
      <c r="DA306" s="85" t="s">
        <v>179</v>
      </c>
      <c r="DB306" s="85"/>
      <c r="DC306" s="85" t="s">
        <v>179</v>
      </c>
      <c r="DD306" s="85"/>
      <c r="DE306" s="85" t="s">
        <v>179</v>
      </c>
      <c r="DF306" s="85"/>
      <c r="DG306" s="85" t="s">
        <v>179</v>
      </c>
      <c r="DH306" s="85"/>
      <c r="DI306" s="85" t="s">
        <v>179</v>
      </c>
      <c r="DJ306" s="85" t="s">
        <v>2727</v>
      </c>
      <c r="DK306" s="85" t="s">
        <v>179</v>
      </c>
      <c r="DL306" s="85"/>
      <c r="DM306" s="85" t="s">
        <v>179</v>
      </c>
      <c r="DN306" s="85"/>
      <c r="DO306" s="85" t="s">
        <v>179</v>
      </c>
      <c r="DP306" s="85"/>
      <c r="DQ306" s="85" t="s">
        <v>179</v>
      </c>
      <c r="DR306" s="85" t="s">
        <v>2728</v>
      </c>
      <c r="DS306" s="85" t="s">
        <v>179</v>
      </c>
      <c r="DT306" s="85"/>
      <c r="DU306" s="85" t="s">
        <v>179</v>
      </c>
      <c r="DV306" s="85"/>
      <c r="DW306" s="85" t="s">
        <v>179</v>
      </c>
      <c r="DX306" s="85"/>
      <c r="DY306" s="85" t="s">
        <v>179</v>
      </c>
      <c r="DZ306" s="85"/>
      <c r="EA306" s="85" t="s">
        <v>179</v>
      </c>
      <c r="EB306" s="85"/>
      <c r="EC306" s="85" t="s">
        <v>179</v>
      </c>
      <c r="ED306" s="85" t="s">
        <v>2729</v>
      </c>
      <c r="EE306" s="85" t="s">
        <v>179</v>
      </c>
      <c r="EF306" s="85"/>
      <c r="EG306" s="85" t="s">
        <v>179</v>
      </c>
      <c r="EH306" s="85"/>
      <c r="EI306" s="85" t="s">
        <v>179</v>
      </c>
      <c r="EJ306" s="85"/>
      <c r="EK306" s="85" t="s">
        <v>179</v>
      </c>
      <c r="EL306" s="85"/>
      <c r="EM306" s="85" t="s">
        <v>179</v>
      </c>
      <c r="EN306" s="85" t="s">
        <v>2730</v>
      </c>
      <c r="EO306" s="85" t="s">
        <v>179</v>
      </c>
      <c r="EP306" s="85"/>
      <c r="EQ306" s="85" t="s">
        <v>179</v>
      </c>
      <c r="ER306" s="85"/>
      <c r="ES306" s="85" t="s">
        <v>179</v>
      </c>
      <c r="ET306" s="85" t="s">
        <v>2731</v>
      </c>
      <c r="EU306" s="85" t="s">
        <v>179</v>
      </c>
      <c r="EV306" s="85"/>
      <c r="EW306" s="85" t="s">
        <v>179</v>
      </c>
      <c r="EX306" s="85"/>
      <c r="EY306" s="85" t="s">
        <v>179</v>
      </c>
      <c r="EZ306" s="85" t="s">
        <v>2732</v>
      </c>
      <c r="FA306" s="85" t="s">
        <v>181</v>
      </c>
      <c r="FB306" s="85"/>
      <c r="FC306" s="85" t="s">
        <v>179</v>
      </c>
      <c r="FD306" s="85" t="s">
        <v>182</v>
      </c>
      <c r="FE306" t="b">
        <v>0</v>
      </c>
    </row>
    <row r="307" spans="1:161" x14ac:dyDescent="0.25">
      <c r="A307">
        <v>2185</v>
      </c>
      <c r="B307" t="s">
        <v>6185</v>
      </c>
      <c r="C307" s="90" t="s">
        <v>4083</v>
      </c>
      <c r="D307" s="91" t="s">
        <v>206</v>
      </c>
      <c r="E307">
        <v>0</v>
      </c>
      <c r="F307">
        <v>95</v>
      </c>
      <c r="G307" s="85" t="s">
        <v>187</v>
      </c>
      <c r="H307">
        <v>1</v>
      </c>
      <c r="I307" s="85" t="s">
        <v>213</v>
      </c>
      <c r="J307" s="85" t="s">
        <v>2717</v>
      </c>
      <c r="K307" s="85" t="s">
        <v>4084</v>
      </c>
      <c r="L307" s="85" t="s">
        <v>4083</v>
      </c>
      <c r="M307" s="85" t="s">
        <v>4085</v>
      </c>
      <c r="N307" s="85" t="s">
        <v>2717</v>
      </c>
      <c r="O307" s="85" t="s">
        <v>2720</v>
      </c>
      <c r="P307" s="85" t="s">
        <v>213</v>
      </c>
      <c r="Q307" s="85" t="s">
        <v>206</v>
      </c>
      <c r="R307" s="85"/>
      <c r="S307" s="85"/>
      <c r="T307" s="85" t="s">
        <v>218</v>
      </c>
      <c r="U307" s="97">
        <v>0</v>
      </c>
      <c r="V307" s="85" t="s">
        <v>181</v>
      </c>
      <c r="W307" s="85" t="s">
        <v>1</v>
      </c>
      <c r="X307" s="85" t="s">
        <v>2721</v>
      </c>
      <c r="Y307">
        <v>5</v>
      </c>
      <c r="Z307" s="85" t="s">
        <v>181</v>
      </c>
      <c r="AA307" s="85" t="s">
        <v>1</v>
      </c>
      <c r="AB307" s="85" t="s">
        <v>180</v>
      </c>
      <c r="AC307" s="85" t="s">
        <v>181</v>
      </c>
      <c r="AD307" s="85" t="s">
        <v>180</v>
      </c>
      <c r="AE307" s="85" t="s">
        <v>181</v>
      </c>
      <c r="AF307" s="85"/>
      <c r="AG307" s="85" t="s">
        <v>181</v>
      </c>
      <c r="AH307" s="85"/>
      <c r="AI307" s="85" t="s">
        <v>181</v>
      </c>
      <c r="AJ307" s="85"/>
      <c r="AK307" s="85" t="s">
        <v>181</v>
      </c>
      <c r="AL307" s="85"/>
      <c r="AM307" s="85" t="s">
        <v>181</v>
      </c>
      <c r="AN307" s="85"/>
      <c r="AO307" s="85" t="s">
        <v>181</v>
      </c>
      <c r="AP307" s="85"/>
      <c r="AQ307" s="85" t="s">
        <v>179</v>
      </c>
      <c r="AR307" s="85"/>
      <c r="AS307" s="85" t="s">
        <v>179</v>
      </c>
      <c r="AT307" s="85"/>
      <c r="AU307" s="85" t="s">
        <v>179</v>
      </c>
      <c r="AV307" s="85"/>
      <c r="AW307" s="85" t="s">
        <v>179</v>
      </c>
      <c r="AX307" s="85"/>
      <c r="AY307" s="85" t="s">
        <v>179</v>
      </c>
      <c r="AZ307" s="85"/>
      <c r="BA307" s="85" t="s">
        <v>179</v>
      </c>
      <c r="BB307" s="85"/>
      <c r="BC307" s="85" t="s">
        <v>179</v>
      </c>
      <c r="BD307" s="85" t="s">
        <v>2722</v>
      </c>
      <c r="BE307" s="85" t="s">
        <v>179</v>
      </c>
      <c r="BF307" s="85"/>
      <c r="BG307" s="85" t="s">
        <v>179</v>
      </c>
      <c r="BH307" s="85"/>
      <c r="BI307" s="85" t="s">
        <v>179</v>
      </c>
      <c r="BJ307" s="85" t="s">
        <v>2723</v>
      </c>
      <c r="BK307" s="85" t="s">
        <v>179</v>
      </c>
      <c r="BL307" s="85"/>
      <c r="BM307" s="85" t="s">
        <v>179</v>
      </c>
      <c r="BN307" s="85"/>
      <c r="BO307" s="85" t="s">
        <v>179</v>
      </c>
      <c r="BP307" s="85"/>
      <c r="BQ307" s="85" t="s">
        <v>179</v>
      </c>
      <c r="BR307" s="85"/>
      <c r="BS307" s="85" t="s">
        <v>179</v>
      </c>
      <c r="BT307" s="85"/>
      <c r="BU307" s="85" t="s">
        <v>179</v>
      </c>
      <c r="BV307" s="85"/>
      <c r="BW307" s="85" t="s">
        <v>179</v>
      </c>
      <c r="BX307" s="85"/>
      <c r="BY307" s="85" t="s">
        <v>179</v>
      </c>
      <c r="BZ307" s="85"/>
      <c r="CA307" s="85" t="s">
        <v>179</v>
      </c>
      <c r="CB307" s="85"/>
      <c r="CC307" s="85" t="s">
        <v>179</v>
      </c>
      <c r="CD307" s="85"/>
      <c r="CE307" s="85" t="s">
        <v>179</v>
      </c>
      <c r="CF307" s="85" t="s">
        <v>2724</v>
      </c>
      <c r="CG307" s="85" t="s">
        <v>181</v>
      </c>
      <c r="CH307" s="85"/>
      <c r="CI307" s="85" t="s">
        <v>199</v>
      </c>
      <c r="CJ307" s="85"/>
      <c r="CK307" s="85" t="s">
        <v>203</v>
      </c>
      <c r="CL307" s="85" t="s">
        <v>2725</v>
      </c>
      <c r="CM307" s="85" t="s">
        <v>179</v>
      </c>
      <c r="CN307" s="85"/>
      <c r="CO307" s="85" t="s">
        <v>179</v>
      </c>
      <c r="CP307" s="85"/>
      <c r="CQ307" s="85" t="s">
        <v>179</v>
      </c>
      <c r="CR307" s="85"/>
      <c r="CS307" s="85" t="s">
        <v>179</v>
      </c>
      <c r="CT307" s="85"/>
      <c r="CU307" s="85" t="s">
        <v>179</v>
      </c>
      <c r="CV307" s="85"/>
      <c r="CW307" s="85" t="s">
        <v>179</v>
      </c>
      <c r="CX307" s="85"/>
      <c r="CY307" s="85" t="s">
        <v>179</v>
      </c>
      <c r="CZ307" s="85" t="s">
        <v>2726</v>
      </c>
      <c r="DA307" s="85" t="s">
        <v>179</v>
      </c>
      <c r="DB307" s="85"/>
      <c r="DC307" s="85" t="s">
        <v>179</v>
      </c>
      <c r="DD307" s="85"/>
      <c r="DE307" s="85" t="s">
        <v>179</v>
      </c>
      <c r="DF307" s="85"/>
      <c r="DG307" s="85" t="s">
        <v>179</v>
      </c>
      <c r="DH307" s="85"/>
      <c r="DI307" s="85" t="s">
        <v>179</v>
      </c>
      <c r="DJ307" s="85" t="s">
        <v>2727</v>
      </c>
      <c r="DK307" s="85" t="s">
        <v>179</v>
      </c>
      <c r="DL307" s="85"/>
      <c r="DM307" s="85" t="s">
        <v>179</v>
      </c>
      <c r="DN307" s="85"/>
      <c r="DO307" s="85" t="s">
        <v>179</v>
      </c>
      <c r="DP307" s="85"/>
      <c r="DQ307" s="85" t="s">
        <v>179</v>
      </c>
      <c r="DR307" s="85" t="s">
        <v>2728</v>
      </c>
      <c r="DS307" s="85" t="s">
        <v>179</v>
      </c>
      <c r="DT307" s="85"/>
      <c r="DU307" s="85" t="s">
        <v>179</v>
      </c>
      <c r="DV307" s="85"/>
      <c r="DW307" s="85" t="s">
        <v>179</v>
      </c>
      <c r="DX307" s="85"/>
      <c r="DY307" s="85" t="s">
        <v>179</v>
      </c>
      <c r="DZ307" s="85"/>
      <c r="EA307" s="85" t="s">
        <v>179</v>
      </c>
      <c r="EB307" s="85"/>
      <c r="EC307" s="85" t="s">
        <v>179</v>
      </c>
      <c r="ED307" s="85" t="s">
        <v>2729</v>
      </c>
      <c r="EE307" s="85" t="s">
        <v>179</v>
      </c>
      <c r="EF307" s="85"/>
      <c r="EG307" s="85" t="s">
        <v>179</v>
      </c>
      <c r="EH307" s="85"/>
      <c r="EI307" s="85" t="s">
        <v>179</v>
      </c>
      <c r="EJ307" s="85"/>
      <c r="EK307" s="85" t="s">
        <v>179</v>
      </c>
      <c r="EL307" s="85"/>
      <c r="EM307" s="85" t="s">
        <v>179</v>
      </c>
      <c r="EN307" s="85" t="s">
        <v>2730</v>
      </c>
      <c r="EO307" s="85" t="s">
        <v>179</v>
      </c>
      <c r="EP307" s="85"/>
      <c r="EQ307" s="85" t="s">
        <v>179</v>
      </c>
      <c r="ER307" s="85"/>
      <c r="ES307" s="85" t="s">
        <v>179</v>
      </c>
      <c r="ET307" s="85" t="s">
        <v>2731</v>
      </c>
      <c r="EU307" s="85" t="s">
        <v>179</v>
      </c>
      <c r="EV307" s="85"/>
      <c r="EW307" s="85" t="s">
        <v>179</v>
      </c>
      <c r="EX307" s="85"/>
      <c r="EY307" s="85" t="s">
        <v>179</v>
      </c>
      <c r="EZ307" s="85" t="s">
        <v>2732</v>
      </c>
      <c r="FA307" s="85" t="s">
        <v>181</v>
      </c>
      <c r="FB307" s="85"/>
      <c r="FC307" s="85" t="s">
        <v>179</v>
      </c>
      <c r="FD307" s="85" t="s">
        <v>182</v>
      </c>
      <c r="FE307" t="b">
        <v>0</v>
      </c>
    </row>
    <row r="308" spans="1:161" x14ac:dyDescent="0.25">
      <c r="A308">
        <v>11333</v>
      </c>
      <c r="B308" t="s">
        <v>6204</v>
      </c>
      <c r="C308" s="90" t="s">
        <v>4086</v>
      </c>
      <c r="D308" s="91" t="s">
        <v>262</v>
      </c>
      <c r="E308">
        <v>0</v>
      </c>
      <c r="F308">
        <v>95</v>
      </c>
      <c r="G308" s="85" t="s">
        <v>187</v>
      </c>
      <c r="H308">
        <v>1</v>
      </c>
      <c r="I308" s="85" t="s">
        <v>213</v>
      </c>
      <c r="J308" s="85" t="s">
        <v>3533</v>
      </c>
      <c r="K308" s="85" t="s">
        <v>4087</v>
      </c>
      <c r="L308" s="85" t="s">
        <v>4086</v>
      </c>
      <c r="M308" s="85" t="s">
        <v>4088</v>
      </c>
      <c r="N308" s="85" t="s">
        <v>3533</v>
      </c>
      <c r="O308" s="85" t="s">
        <v>4089</v>
      </c>
      <c r="P308" s="85" t="s">
        <v>213</v>
      </c>
      <c r="Q308" s="85" t="s">
        <v>262</v>
      </c>
      <c r="R308" s="85"/>
      <c r="S308" s="85"/>
      <c r="T308" s="85" t="s">
        <v>218</v>
      </c>
      <c r="U308" s="97">
        <v>4</v>
      </c>
      <c r="V308" s="85" t="s">
        <v>179</v>
      </c>
      <c r="W308" s="85" t="s">
        <v>191</v>
      </c>
      <c r="X308" s="85" t="s">
        <v>4090</v>
      </c>
      <c r="Y308">
        <v>4</v>
      </c>
      <c r="Z308" s="85" t="s">
        <v>179</v>
      </c>
      <c r="AA308" s="85" t="s">
        <v>186</v>
      </c>
      <c r="AB308" s="85" t="s">
        <v>181</v>
      </c>
      <c r="AC308" s="85" t="s">
        <v>179</v>
      </c>
      <c r="AD308" s="85" t="s">
        <v>181</v>
      </c>
      <c r="AE308" s="85" t="s">
        <v>181</v>
      </c>
      <c r="AF308" s="85"/>
      <c r="AG308" s="85" t="s">
        <v>181</v>
      </c>
      <c r="AH308" s="85"/>
      <c r="AI308" s="85" t="s">
        <v>181</v>
      </c>
      <c r="AJ308" s="85"/>
      <c r="AK308" s="85" t="s">
        <v>181</v>
      </c>
      <c r="AL308" s="85"/>
      <c r="AM308" s="85" t="s">
        <v>181</v>
      </c>
      <c r="AN308" s="85"/>
      <c r="AO308" s="85" t="s">
        <v>181</v>
      </c>
      <c r="AP308" s="85"/>
      <c r="AQ308" s="85" t="s">
        <v>179</v>
      </c>
      <c r="AR308" s="85"/>
      <c r="AS308" s="85" t="s">
        <v>179</v>
      </c>
      <c r="AT308" s="85"/>
      <c r="AU308" s="85" t="s">
        <v>179</v>
      </c>
      <c r="AV308" s="85"/>
      <c r="AW308" s="85" t="s">
        <v>179</v>
      </c>
      <c r="AX308" s="85"/>
      <c r="AY308" s="85" t="s">
        <v>179</v>
      </c>
      <c r="AZ308" s="85"/>
      <c r="BA308" s="85" t="s">
        <v>179</v>
      </c>
      <c r="BB308" s="85"/>
      <c r="BC308" s="85" t="s">
        <v>179</v>
      </c>
      <c r="BD308" s="85" t="s">
        <v>4091</v>
      </c>
      <c r="BE308" s="85" t="s">
        <v>179</v>
      </c>
      <c r="BF308" s="85"/>
      <c r="BG308" s="85" t="s">
        <v>179</v>
      </c>
      <c r="BH308" s="85"/>
      <c r="BI308" s="85" t="s">
        <v>179</v>
      </c>
      <c r="BJ308" s="85" t="s">
        <v>4092</v>
      </c>
      <c r="BK308" s="85" t="s">
        <v>179</v>
      </c>
      <c r="BL308" s="85"/>
      <c r="BM308" s="85" t="s">
        <v>179</v>
      </c>
      <c r="BN308" s="85"/>
      <c r="BO308" s="85" t="s">
        <v>179</v>
      </c>
      <c r="BP308" s="85"/>
      <c r="BQ308" s="85" t="s">
        <v>179</v>
      </c>
      <c r="BR308" s="85"/>
      <c r="BS308" s="85" t="s">
        <v>179</v>
      </c>
      <c r="BT308" s="85"/>
      <c r="BU308" s="85" t="s">
        <v>179</v>
      </c>
      <c r="BV308" s="85"/>
      <c r="BW308" s="85" t="s">
        <v>179</v>
      </c>
      <c r="BX308" s="85"/>
      <c r="BY308" s="85" t="s">
        <v>179</v>
      </c>
      <c r="BZ308" s="85"/>
      <c r="CA308" s="85" t="s">
        <v>179</v>
      </c>
      <c r="CB308" s="85"/>
      <c r="CC308" s="85" t="s">
        <v>179</v>
      </c>
      <c r="CD308" s="85"/>
      <c r="CE308" s="85" t="s">
        <v>181</v>
      </c>
      <c r="CF308" s="85"/>
      <c r="CG308" s="85" t="s">
        <v>181</v>
      </c>
      <c r="CH308" s="85"/>
      <c r="CI308" s="85" t="s">
        <v>181</v>
      </c>
      <c r="CJ308" s="85"/>
      <c r="CK308" s="85" t="s">
        <v>179</v>
      </c>
      <c r="CL308" s="85" t="s">
        <v>4093</v>
      </c>
      <c r="CM308" s="85" t="s">
        <v>179</v>
      </c>
      <c r="CN308" s="85"/>
      <c r="CO308" s="85" t="s">
        <v>179</v>
      </c>
      <c r="CP308" s="85"/>
      <c r="CQ308" s="85" t="s">
        <v>179</v>
      </c>
      <c r="CR308" s="85"/>
      <c r="CS308" s="85" t="s">
        <v>179</v>
      </c>
      <c r="CT308" s="85"/>
      <c r="CU308" s="85" t="s">
        <v>179</v>
      </c>
      <c r="CV308" s="85"/>
      <c r="CW308" s="85" t="s">
        <v>181</v>
      </c>
      <c r="CX308" s="85"/>
      <c r="CY308" s="85" t="s">
        <v>179</v>
      </c>
      <c r="CZ308" s="85" t="s">
        <v>4094</v>
      </c>
      <c r="DA308" s="85" t="s">
        <v>179</v>
      </c>
      <c r="DB308" s="85"/>
      <c r="DC308" s="85" t="s">
        <v>179</v>
      </c>
      <c r="DD308" s="85"/>
      <c r="DE308" s="85" t="s">
        <v>179</v>
      </c>
      <c r="DF308" s="85"/>
      <c r="DG308" s="85" t="s">
        <v>209</v>
      </c>
      <c r="DH308" s="85"/>
      <c r="DI308" s="85" t="s">
        <v>179</v>
      </c>
      <c r="DJ308" s="85" t="s">
        <v>4095</v>
      </c>
      <c r="DK308" s="85" t="s">
        <v>179</v>
      </c>
      <c r="DL308" s="85"/>
      <c r="DM308" s="85" t="s">
        <v>179</v>
      </c>
      <c r="DN308" s="85"/>
      <c r="DO308" s="85" t="s">
        <v>179</v>
      </c>
      <c r="DP308" s="85"/>
      <c r="DQ308" s="85" t="s">
        <v>179</v>
      </c>
      <c r="DR308" s="85" t="s">
        <v>4096</v>
      </c>
      <c r="DS308" s="85" t="s">
        <v>179</v>
      </c>
      <c r="DT308" s="85"/>
      <c r="DU308" s="85" t="s">
        <v>179</v>
      </c>
      <c r="DV308" s="85"/>
      <c r="DW308" s="85" t="s">
        <v>179</v>
      </c>
      <c r="DX308" s="85"/>
      <c r="DY308" s="85" t="s">
        <v>179</v>
      </c>
      <c r="DZ308" s="85"/>
      <c r="EA308" s="85" t="s">
        <v>179</v>
      </c>
      <c r="EB308" s="85"/>
      <c r="EC308" s="85" t="s">
        <v>179</v>
      </c>
      <c r="ED308" s="85" t="s">
        <v>4097</v>
      </c>
      <c r="EE308" s="85" t="s">
        <v>179</v>
      </c>
      <c r="EF308" s="85"/>
      <c r="EG308" s="85" t="s">
        <v>179</v>
      </c>
      <c r="EH308" s="85"/>
      <c r="EI308" s="85" t="s">
        <v>179</v>
      </c>
      <c r="EJ308" s="85"/>
      <c r="EK308" s="85" t="s">
        <v>179</v>
      </c>
      <c r="EL308" s="85"/>
      <c r="EM308" s="85" t="s">
        <v>179</v>
      </c>
      <c r="EN308" s="85" t="s">
        <v>4098</v>
      </c>
      <c r="EO308" s="85" t="s">
        <v>179</v>
      </c>
      <c r="EP308" s="85"/>
      <c r="EQ308" s="85" t="s">
        <v>179</v>
      </c>
      <c r="ER308" s="85"/>
      <c r="ES308" s="85" t="s">
        <v>179</v>
      </c>
      <c r="ET308" s="85" t="s">
        <v>4099</v>
      </c>
      <c r="EU308" s="85" t="s">
        <v>179</v>
      </c>
      <c r="EV308" s="85"/>
      <c r="EW308" s="85" t="s">
        <v>179</v>
      </c>
      <c r="EX308" s="85"/>
      <c r="EY308" s="85" t="s">
        <v>179</v>
      </c>
      <c r="EZ308" s="85" t="s">
        <v>4100</v>
      </c>
      <c r="FA308" s="85" t="s">
        <v>181</v>
      </c>
      <c r="FB308" s="85"/>
      <c r="FC308" s="85" t="s">
        <v>181</v>
      </c>
      <c r="FD308" s="85" t="s">
        <v>182</v>
      </c>
      <c r="FE308" t="b">
        <v>0</v>
      </c>
    </row>
    <row r="309" spans="1:161" x14ac:dyDescent="0.25">
      <c r="A309">
        <v>2187</v>
      </c>
      <c r="B309" t="s">
        <v>6226</v>
      </c>
      <c r="C309" s="90" t="s">
        <v>4101</v>
      </c>
      <c r="D309" s="91" t="s">
        <v>206</v>
      </c>
      <c r="E309">
        <v>0</v>
      </c>
      <c r="F309">
        <v>92</v>
      </c>
      <c r="G309" s="85" t="s">
        <v>187</v>
      </c>
      <c r="H309">
        <v>1</v>
      </c>
      <c r="I309" s="85" t="s">
        <v>213</v>
      </c>
      <c r="J309" s="85" t="s">
        <v>4102</v>
      </c>
      <c r="K309" s="85" t="s">
        <v>4103</v>
      </c>
      <c r="L309" s="85" t="s">
        <v>4101</v>
      </c>
      <c r="M309" s="85" t="s">
        <v>4104</v>
      </c>
      <c r="N309" s="85" t="s">
        <v>4102</v>
      </c>
      <c r="O309" s="85" t="s">
        <v>4105</v>
      </c>
      <c r="P309" s="85" t="s">
        <v>213</v>
      </c>
      <c r="Q309" s="85" t="s">
        <v>206</v>
      </c>
      <c r="R309" s="85"/>
      <c r="S309" s="85"/>
      <c r="T309" s="85" t="s">
        <v>4106</v>
      </c>
      <c r="U309" s="97">
        <v>8</v>
      </c>
      <c r="V309" s="85" t="s">
        <v>181</v>
      </c>
      <c r="W309" s="85"/>
      <c r="X309" s="85"/>
      <c r="Y309">
        <v>0</v>
      </c>
      <c r="Z309" s="85" t="s">
        <v>181</v>
      </c>
      <c r="AA309" s="85"/>
      <c r="AB309" s="85" t="s">
        <v>181</v>
      </c>
      <c r="AC309" s="85" t="s">
        <v>181</v>
      </c>
      <c r="AD309" s="85" t="s">
        <v>181</v>
      </c>
      <c r="AE309" s="85" t="s">
        <v>181</v>
      </c>
      <c r="AF309" s="85"/>
      <c r="AG309" s="85" t="s">
        <v>181</v>
      </c>
      <c r="AH309" s="85"/>
      <c r="AI309" s="85" t="s">
        <v>181</v>
      </c>
      <c r="AJ309" s="85"/>
      <c r="AK309" s="85" t="s">
        <v>181</v>
      </c>
      <c r="AL309" s="85"/>
      <c r="AM309" s="85" t="s">
        <v>181</v>
      </c>
      <c r="AN309" s="85"/>
      <c r="AO309" s="85" t="s">
        <v>181</v>
      </c>
      <c r="AP309" s="85"/>
      <c r="AQ309" s="85" t="s">
        <v>179</v>
      </c>
      <c r="AR309" s="85" t="s">
        <v>4107</v>
      </c>
      <c r="AS309" s="85" t="s">
        <v>179</v>
      </c>
      <c r="AT309" s="85" t="s">
        <v>4108</v>
      </c>
      <c r="AU309" s="85" t="s">
        <v>179</v>
      </c>
      <c r="AV309" s="85" t="s">
        <v>4109</v>
      </c>
      <c r="AW309" s="85" t="s">
        <v>179</v>
      </c>
      <c r="AX309" s="85" t="s">
        <v>4110</v>
      </c>
      <c r="AY309" s="85" t="s">
        <v>179</v>
      </c>
      <c r="AZ309" s="85" t="s">
        <v>4111</v>
      </c>
      <c r="BA309" s="85" t="s">
        <v>179</v>
      </c>
      <c r="BB309" s="85" t="s">
        <v>4112</v>
      </c>
      <c r="BC309" s="85" t="s">
        <v>179</v>
      </c>
      <c r="BD309" s="85" t="s">
        <v>4113</v>
      </c>
      <c r="BE309" s="85" t="s">
        <v>179</v>
      </c>
      <c r="BF309" s="85" t="s">
        <v>4114</v>
      </c>
      <c r="BG309" s="85" t="s">
        <v>179</v>
      </c>
      <c r="BH309" s="85" t="s">
        <v>4115</v>
      </c>
      <c r="BI309" s="85" t="s">
        <v>179</v>
      </c>
      <c r="BJ309" s="85" t="s">
        <v>4116</v>
      </c>
      <c r="BK309" s="85" t="s">
        <v>179</v>
      </c>
      <c r="BL309" s="85" t="s">
        <v>4117</v>
      </c>
      <c r="BM309" s="85" t="s">
        <v>179</v>
      </c>
      <c r="BN309" s="85" t="s">
        <v>4118</v>
      </c>
      <c r="BO309" s="85" t="s">
        <v>179</v>
      </c>
      <c r="BP309" s="85" t="s">
        <v>4119</v>
      </c>
      <c r="BQ309" s="85" t="s">
        <v>179</v>
      </c>
      <c r="BR309" s="85" t="s">
        <v>4120</v>
      </c>
      <c r="BS309" s="85" t="s">
        <v>179</v>
      </c>
      <c r="BT309" s="85" t="s">
        <v>4121</v>
      </c>
      <c r="BU309" s="85" t="s">
        <v>179</v>
      </c>
      <c r="BV309" s="85" t="s">
        <v>4122</v>
      </c>
      <c r="BW309" s="85" t="s">
        <v>179</v>
      </c>
      <c r="BX309" s="85" t="s">
        <v>4123</v>
      </c>
      <c r="BY309" s="85" t="s">
        <v>179</v>
      </c>
      <c r="BZ309" s="85" t="s">
        <v>4124</v>
      </c>
      <c r="CA309" s="85" t="s">
        <v>179</v>
      </c>
      <c r="CB309" s="85" t="s">
        <v>4125</v>
      </c>
      <c r="CC309" s="85" t="s">
        <v>179</v>
      </c>
      <c r="CD309" s="85" t="s">
        <v>4126</v>
      </c>
      <c r="CE309" s="85" t="s">
        <v>181</v>
      </c>
      <c r="CF309" s="85" t="s">
        <v>4127</v>
      </c>
      <c r="CG309" s="85" t="s">
        <v>181</v>
      </c>
      <c r="CH309" s="85"/>
      <c r="CI309" s="85" t="s">
        <v>181</v>
      </c>
      <c r="CJ309" s="85"/>
      <c r="CK309" s="85" t="s">
        <v>179</v>
      </c>
      <c r="CL309" s="85" t="s">
        <v>4128</v>
      </c>
      <c r="CM309" s="85" t="s">
        <v>179</v>
      </c>
      <c r="CN309" s="85" t="s">
        <v>4129</v>
      </c>
      <c r="CO309" s="85" t="s">
        <v>179</v>
      </c>
      <c r="CP309" s="85" t="s">
        <v>4130</v>
      </c>
      <c r="CQ309" s="85" t="s">
        <v>179</v>
      </c>
      <c r="CR309" s="85" t="s">
        <v>4131</v>
      </c>
      <c r="CS309" s="85" t="s">
        <v>179</v>
      </c>
      <c r="CT309" s="85" t="s">
        <v>4132</v>
      </c>
      <c r="CU309" s="85" t="s">
        <v>179</v>
      </c>
      <c r="CV309" s="85" t="s">
        <v>4133</v>
      </c>
      <c r="CW309" s="85" t="s">
        <v>179</v>
      </c>
      <c r="CX309" s="85" t="s">
        <v>4134</v>
      </c>
      <c r="CY309" s="85" t="s">
        <v>179</v>
      </c>
      <c r="CZ309" s="85" t="s">
        <v>4135</v>
      </c>
      <c r="DA309" s="85" t="s">
        <v>179</v>
      </c>
      <c r="DB309" s="85" t="s">
        <v>4136</v>
      </c>
      <c r="DC309" s="85" t="s">
        <v>179</v>
      </c>
      <c r="DD309" s="85" t="s">
        <v>4137</v>
      </c>
      <c r="DE309" s="85" t="s">
        <v>179</v>
      </c>
      <c r="DF309" s="85" t="s">
        <v>4138</v>
      </c>
      <c r="DG309" s="85" t="s">
        <v>209</v>
      </c>
      <c r="DH309" s="85"/>
      <c r="DI309" s="85" t="s">
        <v>179</v>
      </c>
      <c r="DJ309" s="85" t="s">
        <v>4139</v>
      </c>
      <c r="DK309" s="85" t="s">
        <v>179</v>
      </c>
      <c r="DL309" s="85" t="s">
        <v>4140</v>
      </c>
      <c r="DM309" s="85" t="s">
        <v>179</v>
      </c>
      <c r="DN309" s="85" t="s">
        <v>4141</v>
      </c>
      <c r="DO309" s="85" t="s">
        <v>179</v>
      </c>
      <c r="DP309" s="85" t="s">
        <v>4142</v>
      </c>
      <c r="DQ309" s="85" t="s">
        <v>179</v>
      </c>
      <c r="DR309" s="85" t="s">
        <v>4143</v>
      </c>
      <c r="DS309" s="85" t="s">
        <v>179</v>
      </c>
      <c r="DT309" s="85" t="s">
        <v>4144</v>
      </c>
      <c r="DU309" s="85" t="s">
        <v>179</v>
      </c>
      <c r="DV309" s="85" t="s">
        <v>4145</v>
      </c>
      <c r="DW309" s="85" t="s">
        <v>179</v>
      </c>
      <c r="DX309" s="85" t="s">
        <v>4146</v>
      </c>
      <c r="DY309" s="85" t="s">
        <v>181</v>
      </c>
      <c r="DZ309" s="85" t="s">
        <v>4147</v>
      </c>
      <c r="EA309" s="85" t="s">
        <v>179</v>
      </c>
      <c r="EB309" s="85" t="s">
        <v>4148</v>
      </c>
      <c r="EC309" s="85" t="s">
        <v>179</v>
      </c>
      <c r="ED309" s="85" t="s">
        <v>4149</v>
      </c>
      <c r="EE309" s="85" t="s">
        <v>179</v>
      </c>
      <c r="EF309" s="85" t="s">
        <v>4150</v>
      </c>
      <c r="EG309" s="85" t="s">
        <v>227</v>
      </c>
      <c r="EH309" s="85" t="s">
        <v>4151</v>
      </c>
      <c r="EI309" s="85" t="s">
        <v>179</v>
      </c>
      <c r="EJ309" s="85" t="s">
        <v>4152</v>
      </c>
      <c r="EK309" s="85" t="s">
        <v>179</v>
      </c>
      <c r="EL309" s="85" t="s">
        <v>4153</v>
      </c>
      <c r="EM309" s="85" t="s">
        <v>179</v>
      </c>
      <c r="EN309" s="85" t="s">
        <v>4154</v>
      </c>
      <c r="EO309" s="85" t="s">
        <v>179</v>
      </c>
      <c r="EP309" s="85" t="s">
        <v>4155</v>
      </c>
      <c r="EQ309" s="85" t="s">
        <v>179</v>
      </c>
      <c r="ER309" s="85" t="s">
        <v>4156</v>
      </c>
      <c r="ES309" s="85" t="s">
        <v>179</v>
      </c>
      <c r="ET309" s="85" t="s">
        <v>4157</v>
      </c>
      <c r="EU309" s="85" t="s">
        <v>179</v>
      </c>
      <c r="EV309" s="85" t="s">
        <v>1544</v>
      </c>
      <c r="EW309" s="85" t="s">
        <v>179</v>
      </c>
      <c r="EX309" s="85" t="s">
        <v>4158</v>
      </c>
      <c r="EY309" s="85" t="s">
        <v>179</v>
      </c>
      <c r="EZ309" s="85" t="s">
        <v>4159</v>
      </c>
      <c r="FA309" s="85" t="s">
        <v>181</v>
      </c>
      <c r="FB309" s="85"/>
      <c r="FC309" s="85" t="s">
        <v>179</v>
      </c>
      <c r="FD309" s="85" t="s">
        <v>182</v>
      </c>
      <c r="FE309" t="b">
        <v>0</v>
      </c>
    </row>
    <row r="310" spans="1:161" x14ac:dyDescent="0.25">
      <c r="A310">
        <v>2188</v>
      </c>
      <c r="B310" t="s">
        <v>6134</v>
      </c>
      <c r="C310" s="90" t="s">
        <v>4160</v>
      </c>
      <c r="D310" s="91" t="s">
        <v>206</v>
      </c>
      <c r="E310">
        <v>0</v>
      </c>
      <c r="F310">
        <v>94</v>
      </c>
      <c r="G310" s="85" t="s">
        <v>177</v>
      </c>
      <c r="H310">
        <v>1</v>
      </c>
      <c r="I310" s="85" t="s">
        <v>213</v>
      </c>
      <c r="J310" s="85" t="s">
        <v>1555</v>
      </c>
      <c r="K310" s="85" t="s">
        <v>4161</v>
      </c>
      <c r="L310" s="85" t="s">
        <v>4160</v>
      </c>
      <c r="M310" s="85" t="s">
        <v>4162</v>
      </c>
      <c r="N310" s="85" t="s">
        <v>1555</v>
      </c>
      <c r="O310" s="85" t="s">
        <v>1556</v>
      </c>
      <c r="P310" s="85" t="s">
        <v>213</v>
      </c>
      <c r="Q310" s="85" t="s">
        <v>206</v>
      </c>
      <c r="R310" s="85"/>
      <c r="S310" s="85"/>
      <c r="T310" s="85" t="s">
        <v>218</v>
      </c>
      <c r="U310" s="97">
        <v>4</v>
      </c>
      <c r="V310" s="85" t="s">
        <v>179</v>
      </c>
      <c r="W310" s="85" t="s">
        <v>191</v>
      </c>
      <c r="X310" s="85" t="s">
        <v>4163</v>
      </c>
      <c r="Y310">
        <v>3</v>
      </c>
      <c r="Z310" s="85" t="s">
        <v>181</v>
      </c>
      <c r="AA310" s="85" t="s">
        <v>186</v>
      </c>
      <c r="AB310" s="85" t="s">
        <v>181</v>
      </c>
      <c r="AC310" s="85" t="s">
        <v>181</v>
      </c>
      <c r="AD310" s="85" t="s">
        <v>181</v>
      </c>
      <c r="AE310" s="85" t="s">
        <v>181</v>
      </c>
      <c r="AF310" s="85"/>
      <c r="AG310" s="85" t="s">
        <v>181</v>
      </c>
      <c r="AH310" s="85"/>
      <c r="AI310" s="85" t="s">
        <v>181</v>
      </c>
      <c r="AJ310" s="85"/>
      <c r="AK310" s="85" t="s">
        <v>181</v>
      </c>
      <c r="AL310" s="85"/>
      <c r="AM310" s="85" t="s">
        <v>181</v>
      </c>
      <c r="AN310" s="85"/>
      <c r="AO310" s="85" t="s">
        <v>181</v>
      </c>
      <c r="AP310" s="85"/>
      <c r="AQ310" s="85" t="s">
        <v>179</v>
      </c>
      <c r="AR310" s="85"/>
      <c r="AS310" s="85" t="s">
        <v>179</v>
      </c>
      <c r="AT310" s="85"/>
      <c r="AU310" s="85" t="s">
        <v>179</v>
      </c>
      <c r="AV310" s="85"/>
      <c r="AW310" s="85" t="s">
        <v>179</v>
      </c>
      <c r="AX310" s="85"/>
      <c r="AY310" s="85" t="s">
        <v>179</v>
      </c>
      <c r="AZ310" s="85"/>
      <c r="BA310" s="85" t="s">
        <v>265</v>
      </c>
      <c r="BB310" s="85" t="s">
        <v>4164</v>
      </c>
      <c r="BC310" s="85" t="s">
        <v>179</v>
      </c>
      <c r="BD310" s="85" t="s">
        <v>4164</v>
      </c>
      <c r="BE310" s="85" t="s">
        <v>179</v>
      </c>
      <c r="BF310" s="85"/>
      <c r="BG310" s="85" t="s">
        <v>179</v>
      </c>
      <c r="BH310" s="85"/>
      <c r="BI310" s="85" t="s">
        <v>179</v>
      </c>
      <c r="BJ310" s="85" t="s">
        <v>4165</v>
      </c>
      <c r="BK310" s="85" t="s">
        <v>179</v>
      </c>
      <c r="BL310" s="85"/>
      <c r="BM310" s="85" t="s">
        <v>179</v>
      </c>
      <c r="BN310" s="85"/>
      <c r="BO310" s="85" t="s">
        <v>179</v>
      </c>
      <c r="BP310" s="85"/>
      <c r="BQ310" s="85" t="s">
        <v>179</v>
      </c>
      <c r="BR310" s="85"/>
      <c r="BS310" s="85" t="s">
        <v>179</v>
      </c>
      <c r="BT310" s="85"/>
      <c r="BU310" s="85" t="s">
        <v>179</v>
      </c>
      <c r="BV310" s="85"/>
      <c r="BW310" s="85" t="s">
        <v>179</v>
      </c>
      <c r="BX310" s="85"/>
      <c r="BY310" s="85" t="s">
        <v>179</v>
      </c>
      <c r="BZ310" s="85"/>
      <c r="CA310" s="85" t="s">
        <v>179</v>
      </c>
      <c r="CB310" s="85"/>
      <c r="CC310" s="85" t="s">
        <v>179</v>
      </c>
      <c r="CD310" s="85"/>
      <c r="CE310" s="85" t="s">
        <v>179</v>
      </c>
      <c r="CF310" s="85"/>
      <c r="CG310" s="85" t="s">
        <v>179</v>
      </c>
      <c r="CH310" s="85"/>
      <c r="CI310" s="85" t="s">
        <v>199</v>
      </c>
      <c r="CJ310" s="85"/>
      <c r="CK310" s="85" t="s">
        <v>179</v>
      </c>
      <c r="CL310" s="85" t="s">
        <v>4166</v>
      </c>
      <c r="CM310" s="85" t="s">
        <v>179</v>
      </c>
      <c r="CN310" s="85"/>
      <c r="CO310" s="85" t="s">
        <v>179</v>
      </c>
      <c r="CP310" s="85"/>
      <c r="CQ310" s="85" t="s">
        <v>179</v>
      </c>
      <c r="CR310" s="85"/>
      <c r="CS310" s="85" t="s">
        <v>179</v>
      </c>
      <c r="CT310" s="85"/>
      <c r="CU310" s="85" t="s">
        <v>179</v>
      </c>
      <c r="CV310" s="85"/>
      <c r="CW310" s="85" t="s">
        <v>179</v>
      </c>
      <c r="CX310" s="85"/>
      <c r="CY310" s="85" t="s">
        <v>179</v>
      </c>
      <c r="CZ310" s="85" t="s">
        <v>4167</v>
      </c>
      <c r="DA310" s="85" t="s">
        <v>181</v>
      </c>
      <c r="DB310" s="85"/>
      <c r="DC310" s="85" t="s">
        <v>179</v>
      </c>
      <c r="DD310" s="85"/>
      <c r="DE310" s="85" t="s">
        <v>179</v>
      </c>
      <c r="DF310" s="85"/>
      <c r="DG310" s="85" t="s">
        <v>209</v>
      </c>
      <c r="DH310" s="85"/>
      <c r="DI310" s="85" t="s">
        <v>179</v>
      </c>
      <c r="DJ310" s="85" t="s">
        <v>4168</v>
      </c>
      <c r="DK310" s="85" t="s">
        <v>179</v>
      </c>
      <c r="DL310" s="85"/>
      <c r="DM310" s="85" t="s">
        <v>179</v>
      </c>
      <c r="DN310" s="85"/>
      <c r="DO310" s="85" t="s">
        <v>179</v>
      </c>
      <c r="DP310" s="85"/>
      <c r="DQ310" s="85" t="s">
        <v>179</v>
      </c>
      <c r="DR310" s="85" t="s">
        <v>4169</v>
      </c>
      <c r="DS310" s="85" t="s">
        <v>179</v>
      </c>
      <c r="DT310" s="85"/>
      <c r="DU310" s="85" t="s">
        <v>179</v>
      </c>
      <c r="DV310" s="85"/>
      <c r="DW310" s="85" t="s">
        <v>179</v>
      </c>
      <c r="DX310" s="85"/>
      <c r="DY310" s="85" t="s">
        <v>181</v>
      </c>
      <c r="DZ310" s="85"/>
      <c r="EA310" s="85" t="s">
        <v>179</v>
      </c>
      <c r="EB310" s="85"/>
      <c r="EC310" s="85" t="s">
        <v>179</v>
      </c>
      <c r="ED310" s="85" t="s">
        <v>4170</v>
      </c>
      <c r="EE310" s="85" t="s">
        <v>179</v>
      </c>
      <c r="EF310" s="85"/>
      <c r="EG310" s="85" t="s">
        <v>199</v>
      </c>
      <c r="EH310" s="85"/>
      <c r="EI310" s="85" t="s">
        <v>179</v>
      </c>
      <c r="EJ310" s="85"/>
      <c r="EK310" s="85" t="s">
        <v>179</v>
      </c>
      <c r="EL310" s="85"/>
      <c r="EM310" s="85" t="s">
        <v>179</v>
      </c>
      <c r="EN310" s="85" t="s">
        <v>4171</v>
      </c>
      <c r="EO310" s="85" t="s">
        <v>181</v>
      </c>
      <c r="EP310" s="85"/>
      <c r="EQ310" s="85" t="s">
        <v>179</v>
      </c>
      <c r="ER310" s="85"/>
      <c r="ES310" s="85" t="s">
        <v>179</v>
      </c>
      <c r="ET310" s="85" t="s">
        <v>4172</v>
      </c>
      <c r="EU310" s="85" t="s">
        <v>179</v>
      </c>
      <c r="EV310" s="85"/>
      <c r="EW310" s="85" t="s">
        <v>179</v>
      </c>
      <c r="EX310" s="85"/>
      <c r="EY310" s="85" t="s">
        <v>179</v>
      </c>
      <c r="EZ310" s="85" t="s">
        <v>4173</v>
      </c>
      <c r="FA310" s="85" t="s">
        <v>179</v>
      </c>
      <c r="FB310" s="85"/>
      <c r="FC310" s="85" t="s">
        <v>179</v>
      </c>
      <c r="FD310" s="85" t="s">
        <v>182</v>
      </c>
      <c r="FE310" t="b">
        <v>0</v>
      </c>
    </row>
    <row r="311" spans="1:161" x14ac:dyDescent="0.25">
      <c r="A311">
        <v>2189</v>
      </c>
      <c r="B311" t="s">
        <v>6077</v>
      </c>
      <c r="C311" s="90" t="s">
        <v>4174</v>
      </c>
      <c r="D311" s="91" t="s">
        <v>200</v>
      </c>
      <c r="E311">
        <v>0</v>
      </c>
      <c r="F311">
        <v>95</v>
      </c>
      <c r="G311" s="85" t="s">
        <v>187</v>
      </c>
      <c r="H311">
        <v>1</v>
      </c>
      <c r="I311" s="85" t="s">
        <v>213</v>
      </c>
      <c r="J311" s="85" t="s">
        <v>1197</v>
      </c>
      <c r="K311" s="85" t="s">
        <v>270</v>
      </c>
      <c r="L311" s="85" t="s">
        <v>4174</v>
      </c>
      <c r="M311" s="85" t="s">
        <v>4175</v>
      </c>
      <c r="N311" s="85" t="s">
        <v>1197</v>
      </c>
      <c r="O311" s="85" t="s">
        <v>4176</v>
      </c>
      <c r="P311" s="85" t="s">
        <v>213</v>
      </c>
      <c r="Q311" s="85" t="s">
        <v>200</v>
      </c>
      <c r="R311" s="85" t="s">
        <v>353</v>
      </c>
      <c r="S311" s="85"/>
      <c r="T311" s="85" t="s">
        <v>218</v>
      </c>
      <c r="U311" s="97">
        <v>4</v>
      </c>
      <c r="V311" s="85" t="s">
        <v>179</v>
      </c>
      <c r="W311" s="85" t="s">
        <v>191</v>
      </c>
      <c r="X311" s="85" t="s">
        <v>1200</v>
      </c>
      <c r="Y311">
        <v>4</v>
      </c>
      <c r="Z311" s="85" t="s">
        <v>181</v>
      </c>
      <c r="AA311" s="85" t="s">
        <v>1</v>
      </c>
      <c r="AB311" s="85" t="s">
        <v>179</v>
      </c>
      <c r="AC311" s="85" t="s">
        <v>179</v>
      </c>
      <c r="AD311" s="85" t="s">
        <v>179</v>
      </c>
      <c r="AE311" s="85" t="s">
        <v>181</v>
      </c>
      <c r="AF311" s="85" t="s">
        <v>1201</v>
      </c>
      <c r="AG311" s="85" t="s">
        <v>181</v>
      </c>
      <c r="AH311" s="85" t="s">
        <v>4177</v>
      </c>
      <c r="AI311" s="85" t="s">
        <v>181</v>
      </c>
      <c r="AJ311" s="85" t="s">
        <v>4178</v>
      </c>
      <c r="AK311" s="85" t="s">
        <v>181</v>
      </c>
      <c r="AL311" s="85" t="s">
        <v>1204</v>
      </c>
      <c r="AM311" s="85" t="s">
        <v>181</v>
      </c>
      <c r="AN311" s="85" t="s">
        <v>1205</v>
      </c>
      <c r="AO311" s="85" t="s">
        <v>181</v>
      </c>
      <c r="AP311" s="85" t="s">
        <v>4179</v>
      </c>
      <c r="AQ311" s="85" t="s">
        <v>179</v>
      </c>
      <c r="AR311" s="85" t="s">
        <v>4180</v>
      </c>
      <c r="AS311" s="85" t="s">
        <v>179</v>
      </c>
      <c r="AT311" s="85" t="s">
        <v>4181</v>
      </c>
      <c r="AU311" s="85" t="s">
        <v>179</v>
      </c>
      <c r="AV311" s="85" t="s">
        <v>1209</v>
      </c>
      <c r="AW311" s="85" t="s">
        <v>179</v>
      </c>
      <c r="AX311" s="85" t="s">
        <v>4182</v>
      </c>
      <c r="AY311" s="85" t="s">
        <v>179</v>
      </c>
      <c r="AZ311" s="85" t="s">
        <v>1211</v>
      </c>
      <c r="BA311" s="85" t="s">
        <v>179</v>
      </c>
      <c r="BB311" s="85" t="s">
        <v>1212</v>
      </c>
      <c r="BC311" s="85" t="s">
        <v>179</v>
      </c>
      <c r="BD311" s="85" t="s">
        <v>1213</v>
      </c>
      <c r="BE311" s="85" t="s">
        <v>179</v>
      </c>
      <c r="BF311" s="85" t="s">
        <v>4183</v>
      </c>
      <c r="BG311" s="85" t="s">
        <v>179</v>
      </c>
      <c r="BH311" s="85" t="s">
        <v>4184</v>
      </c>
      <c r="BI311" s="85" t="s">
        <v>179</v>
      </c>
      <c r="BJ311" s="85" t="s">
        <v>4185</v>
      </c>
      <c r="BK311" s="85" t="s">
        <v>179</v>
      </c>
      <c r="BL311" s="85" t="s">
        <v>1217</v>
      </c>
      <c r="BM311" s="85" t="s">
        <v>179</v>
      </c>
      <c r="BN311" s="85" t="s">
        <v>4186</v>
      </c>
      <c r="BO311" s="85" t="s">
        <v>179</v>
      </c>
      <c r="BP311" s="85" t="s">
        <v>4187</v>
      </c>
      <c r="BQ311" s="85" t="s">
        <v>179</v>
      </c>
      <c r="BR311" s="85" t="s">
        <v>4188</v>
      </c>
      <c r="BS311" s="85" t="s">
        <v>179</v>
      </c>
      <c r="BT311" s="85" t="s">
        <v>4189</v>
      </c>
      <c r="BU311" s="85" t="s">
        <v>179</v>
      </c>
      <c r="BV311" s="85" t="s">
        <v>4190</v>
      </c>
      <c r="BW311" s="85" t="s">
        <v>179</v>
      </c>
      <c r="BX311" s="85" t="s">
        <v>1223</v>
      </c>
      <c r="BY311" s="85" t="s">
        <v>179</v>
      </c>
      <c r="BZ311" s="85" t="s">
        <v>4191</v>
      </c>
      <c r="CA311" s="85" t="s">
        <v>179</v>
      </c>
      <c r="CB311" s="85" t="s">
        <v>4192</v>
      </c>
      <c r="CC311" s="85" t="s">
        <v>179</v>
      </c>
      <c r="CD311" s="85" t="s">
        <v>4193</v>
      </c>
      <c r="CE311" s="85" t="s">
        <v>179</v>
      </c>
      <c r="CF311" s="85" t="s">
        <v>1227</v>
      </c>
      <c r="CG311" s="85" t="s">
        <v>181</v>
      </c>
      <c r="CH311" s="85" t="s">
        <v>1228</v>
      </c>
      <c r="CI311" s="85" t="s">
        <v>181</v>
      </c>
      <c r="CJ311" s="85" t="s">
        <v>4194</v>
      </c>
      <c r="CK311" s="85" t="s">
        <v>179</v>
      </c>
      <c r="CL311" s="85" t="s">
        <v>4195</v>
      </c>
      <c r="CM311" s="85" t="s">
        <v>179</v>
      </c>
      <c r="CN311" s="85"/>
      <c r="CO311" s="85" t="s">
        <v>179</v>
      </c>
      <c r="CP311" s="85" t="s">
        <v>4196</v>
      </c>
      <c r="CQ311" s="85" t="s">
        <v>179</v>
      </c>
      <c r="CR311" s="85"/>
      <c r="CS311" s="85" t="s">
        <v>179</v>
      </c>
      <c r="CT311" s="85"/>
      <c r="CU311" s="85" t="s">
        <v>179</v>
      </c>
      <c r="CV311" s="85"/>
      <c r="CW311" s="85" t="s">
        <v>179</v>
      </c>
      <c r="CX311" s="85"/>
      <c r="CY311" s="85" t="s">
        <v>179</v>
      </c>
      <c r="CZ311" s="85" t="s">
        <v>1237</v>
      </c>
      <c r="DA311" s="85" t="s">
        <v>179</v>
      </c>
      <c r="DB311" s="85"/>
      <c r="DC311" s="85" t="s">
        <v>179</v>
      </c>
      <c r="DD311" s="85"/>
      <c r="DE311" s="85" t="s">
        <v>179</v>
      </c>
      <c r="DF311" s="85"/>
      <c r="DG311" s="85" t="s">
        <v>179</v>
      </c>
      <c r="DH311" s="85"/>
      <c r="DI311" s="85" t="s">
        <v>179</v>
      </c>
      <c r="DJ311" s="85" t="s">
        <v>1239</v>
      </c>
      <c r="DK311" s="85" t="s">
        <v>179</v>
      </c>
      <c r="DL311" s="85"/>
      <c r="DM311" s="85" t="s">
        <v>179</v>
      </c>
      <c r="DN311" s="85"/>
      <c r="DO311" s="85" t="s">
        <v>179</v>
      </c>
      <c r="DP311" s="85"/>
      <c r="DQ311" s="85" t="s">
        <v>179</v>
      </c>
      <c r="DR311" s="85" t="s">
        <v>4197</v>
      </c>
      <c r="DS311" s="85" t="s">
        <v>179</v>
      </c>
      <c r="DT311" s="85"/>
      <c r="DU311" s="85" t="s">
        <v>179</v>
      </c>
      <c r="DV311" s="85"/>
      <c r="DW311" s="85" t="s">
        <v>179</v>
      </c>
      <c r="DX311" s="85"/>
      <c r="DY311" s="85" t="s">
        <v>179</v>
      </c>
      <c r="DZ311" s="85"/>
      <c r="EA311" s="85" t="s">
        <v>179</v>
      </c>
      <c r="EB311" s="85"/>
      <c r="EC311" s="85" t="s">
        <v>179</v>
      </c>
      <c r="ED311" s="85" t="s">
        <v>4198</v>
      </c>
      <c r="EE311" s="85" t="s">
        <v>199</v>
      </c>
      <c r="EF311" s="85"/>
      <c r="EG311" s="85" t="s">
        <v>179</v>
      </c>
      <c r="EH311" s="85"/>
      <c r="EI311" s="85" t="s">
        <v>179</v>
      </c>
      <c r="EJ311" s="85"/>
      <c r="EK311" s="85" t="s">
        <v>179</v>
      </c>
      <c r="EL311" s="85"/>
      <c r="EM311" s="85" t="s">
        <v>179</v>
      </c>
      <c r="EN311" s="85" t="s">
        <v>1242</v>
      </c>
      <c r="EO311" s="85" t="s">
        <v>181</v>
      </c>
      <c r="EP311" s="85" t="s">
        <v>1243</v>
      </c>
      <c r="EQ311" s="85" t="s">
        <v>179</v>
      </c>
      <c r="ER311" s="85"/>
      <c r="ES311" s="85" t="s">
        <v>179</v>
      </c>
      <c r="ET311" s="85" t="s">
        <v>1244</v>
      </c>
      <c r="EU311" s="85" t="s">
        <v>181</v>
      </c>
      <c r="EV311" s="85" t="s">
        <v>4199</v>
      </c>
      <c r="EW311" s="85" t="s">
        <v>179</v>
      </c>
      <c r="EX311" s="85"/>
      <c r="EY311" s="85" t="s">
        <v>179</v>
      </c>
      <c r="EZ311" s="85" t="s">
        <v>4200</v>
      </c>
      <c r="FA311" s="85" t="s">
        <v>181</v>
      </c>
      <c r="FB311" s="85"/>
      <c r="FC311" s="85" t="s">
        <v>179</v>
      </c>
      <c r="FD311" s="85" t="s">
        <v>182</v>
      </c>
      <c r="FE311" t="b">
        <v>0</v>
      </c>
    </row>
    <row r="312" spans="1:161" x14ac:dyDescent="0.25">
      <c r="A312">
        <v>2190</v>
      </c>
      <c r="B312" t="s">
        <v>6227</v>
      </c>
      <c r="C312" s="90" t="s">
        <v>4201</v>
      </c>
      <c r="D312" s="91" t="s">
        <v>206</v>
      </c>
      <c r="E312">
        <v>0</v>
      </c>
      <c r="F312">
        <v>96</v>
      </c>
      <c r="G312" s="85" t="s">
        <v>177</v>
      </c>
      <c r="H312">
        <v>1</v>
      </c>
      <c r="I312" s="85" t="s">
        <v>213</v>
      </c>
      <c r="J312" s="85" t="s">
        <v>4202</v>
      </c>
      <c r="K312" s="85" t="s">
        <v>4203</v>
      </c>
      <c r="L312" s="85" t="s">
        <v>4201</v>
      </c>
      <c r="M312" s="85" t="s">
        <v>4204</v>
      </c>
      <c r="N312" s="85" t="s">
        <v>4205</v>
      </c>
      <c r="O312" s="85" t="s">
        <v>4206</v>
      </c>
      <c r="P312" s="85" t="s">
        <v>213</v>
      </c>
      <c r="Q312" s="85" t="s">
        <v>206</v>
      </c>
      <c r="R312" s="85"/>
      <c r="S312" s="85"/>
      <c r="T312" s="85" t="s">
        <v>218</v>
      </c>
      <c r="U312" s="97">
        <v>4</v>
      </c>
      <c r="V312" s="85" t="s">
        <v>179</v>
      </c>
      <c r="W312" s="85" t="s">
        <v>191</v>
      </c>
      <c r="X312" s="85" t="s">
        <v>4207</v>
      </c>
      <c r="Y312">
        <v>3</v>
      </c>
      <c r="Z312" s="85" t="s">
        <v>181</v>
      </c>
      <c r="AA312" s="85" t="s">
        <v>191</v>
      </c>
      <c r="AB312" s="85" t="s">
        <v>179</v>
      </c>
      <c r="AC312" s="85" t="s">
        <v>179</v>
      </c>
      <c r="AD312" s="85" t="s">
        <v>179</v>
      </c>
      <c r="AE312" s="85" t="s">
        <v>181</v>
      </c>
      <c r="AF312" s="85"/>
      <c r="AG312" s="85" t="s">
        <v>181</v>
      </c>
      <c r="AH312" s="85"/>
      <c r="AI312" s="85" t="s">
        <v>179</v>
      </c>
      <c r="AJ312" s="85" t="s">
        <v>4208</v>
      </c>
      <c r="AK312" s="85" t="s">
        <v>181</v>
      </c>
      <c r="AL312" s="85"/>
      <c r="AM312" s="85" t="s">
        <v>181</v>
      </c>
      <c r="AN312" s="85"/>
      <c r="AO312" s="85" t="s">
        <v>181</v>
      </c>
      <c r="AP312" s="85"/>
      <c r="AQ312" s="85" t="s">
        <v>179</v>
      </c>
      <c r="AR312" s="85"/>
      <c r="AS312" s="85" t="s">
        <v>179</v>
      </c>
      <c r="AT312" s="85"/>
      <c r="AU312" s="85" t="s">
        <v>179</v>
      </c>
      <c r="AV312" s="85"/>
      <c r="AW312" s="85" t="s">
        <v>179</v>
      </c>
      <c r="AX312" s="85"/>
      <c r="AY312" s="85" t="s">
        <v>179</v>
      </c>
      <c r="AZ312" s="85"/>
      <c r="BA312" s="85" t="s">
        <v>179</v>
      </c>
      <c r="BB312" s="85"/>
      <c r="BC312" s="85" t="s">
        <v>179</v>
      </c>
      <c r="BD312" s="85" t="s">
        <v>4209</v>
      </c>
      <c r="BE312" s="85" t="s">
        <v>179</v>
      </c>
      <c r="BF312" s="85"/>
      <c r="BG312" s="85" t="s">
        <v>179</v>
      </c>
      <c r="BH312" s="85"/>
      <c r="BI312" s="85" t="s">
        <v>179</v>
      </c>
      <c r="BJ312" s="85" t="s">
        <v>4210</v>
      </c>
      <c r="BK312" s="85" t="s">
        <v>179</v>
      </c>
      <c r="BL312" s="85"/>
      <c r="BM312" s="85" t="s">
        <v>179</v>
      </c>
      <c r="BN312" s="85"/>
      <c r="BO312" s="85" t="s">
        <v>179</v>
      </c>
      <c r="BP312" s="85"/>
      <c r="BQ312" s="85" t="s">
        <v>179</v>
      </c>
      <c r="BR312" s="85"/>
      <c r="BS312" s="85" t="s">
        <v>179</v>
      </c>
      <c r="BT312" s="85"/>
      <c r="BU312" s="85" t="s">
        <v>179</v>
      </c>
      <c r="BV312" s="85"/>
      <c r="BW312" s="85" t="s">
        <v>179</v>
      </c>
      <c r="BX312" s="85"/>
      <c r="BY312" s="85" t="s">
        <v>179</v>
      </c>
      <c r="BZ312" s="85"/>
      <c r="CA312" s="85" t="s">
        <v>179</v>
      </c>
      <c r="CB312" s="85"/>
      <c r="CC312" s="85" t="s">
        <v>179</v>
      </c>
      <c r="CD312" s="85"/>
      <c r="CE312" s="85" t="s">
        <v>179</v>
      </c>
      <c r="CF312" s="85" t="s">
        <v>4211</v>
      </c>
      <c r="CG312" s="85" t="s">
        <v>181</v>
      </c>
      <c r="CH312" s="85"/>
      <c r="CI312" s="85" t="s">
        <v>181</v>
      </c>
      <c r="CJ312" s="85"/>
      <c r="CK312" s="85" t="s">
        <v>179</v>
      </c>
      <c r="CL312" s="85" t="s">
        <v>4212</v>
      </c>
      <c r="CM312" s="85" t="s">
        <v>179</v>
      </c>
      <c r="CN312" s="85"/>
      <c r="CO312" s="85" t="s">
        <v>179</v>
      </c>
      <c r="CP312" s="85"/>
      <c r="CQ312" s="85" t="s">
        <v>179</v>
      </c>
      <c r="CR312" s="85"/>
      <c r="CS312" s="85" t="s">
        <v>179</v>
      </c>
      <c r="CT312" s="85"/>
      <c r="CU312" s="85" t="s">
        <v>179</v>
      </c>
      <c r="CV312" s="85"/>
      <c r="CW312" s="85" t="s">
        <v>179</v>
      </c>
      <c r="CX312" s="85"/>
      <c r="CY312" s="85" t="s">
        <v>179</v>
      </c>
      <c r="CZ312" s="85" t="s">
        <v>4213</v>
      </c>
      <c r="DA312" s="85" t="s">
        <v>179</v>
      </c>
      <c r="DB312" s="85"/>
      <c r="DC312" s="85" t="s">
        <v>179</v>
      </c>
      <c r="DD312" s="85"/>
      <c r="DE312" s="85" t="s">
        <v>179</v>
      </c>
      <c r="DF312" s="85"/>
      <c r="DG312" s="85" t="s">
        <v>179</v>
      </c>
      <c r="DH312" s="85"/>
      <c r="DI312" s="85" t="s">
        <v>179</v>
      </c>
      <c r="DJ312" s="85" t="s">
        <v>4214</v>
      </c>
      <c r="DK312" s="85" t="s">
        <v>179</v>
      </c>
      <c r="DL312" s="85"/>
      <c r="DM312" s="85" t="s">
        <v>179</v>
      </c>
      <c r="DN312" s="85"/>
      <c r="DO312" s="85" t="s">
        <v>179</v>
      </c>
      <c r="DP312" s="85"/>
      <c r="DQ312" s="85" t="s">
        <v>179</v>
      </c>
      <c r="DR312" s="85" t="s">
        <v>4215</v>
      </c>
      <c r="DS312" s="85" t="s">
        <v>179</v>
      </c>
      <c r="DT312" s="85"/>
      <c r="DU312" s="85" t="s">
        <v>179</v>
      </c>
      <c r="DV312" s="85"/>
      <c r="DW312" s="85" t="s">
        <v>179</v>
      </c>
      <c r="DX312" s="85"/>
      <c r="DY312" s="85" t="s">
        <v>199</v>
      </c>
      <c r="DZ312" s="85"/>
      <c r="EA312" s="85" t="s">
        <v>179</v>
      </c>
      <c r="EB312" s="85"/>
      <c r="EC312" s="85" t="s">
        <v>179</v>
      </c>
      <c r="ED312" s="85" t="s">
        <v>4216</v>
      </c>
      <c r="EE312" s="85" t="s">
        <v>179</v>
      </c>
      <c r="EF312" s="85"/>
      <c r="EG312" s="85" t="s">
        <v>179</v>
      </c>
      <c r="EH312" s="85"/>
      <c r="EI312" s="85" t="s">
        <v>179</v>
      </c>
      <c r="EJ312" s="85"/>
      <c r="EK312" s="85" t="s">
        <v>179</v>
      </c>
      <c r="EL312" s="85"/>
      <c r="EM312" s="85" t="s">
        <v>179</v>
      </c>
      <c r="EN312" s="85" t="s">
        <v>350</v>
      </c>
      <c r="EO312" s="85" t="s">
        <v>181</v>
      </c>
      <c r="EP312" s="85" t="s">
        <v>4217</v>
      </c>
      <c r="EQ312" s="85" t="s">
        <v>179</v>
      </c>
      <c r="ER312" s="85"/>
      <c r="ES312" s="85" t="s">
        <v>179</v>
      </c>
      <c r="ET312" s="85" t="s">
        <v>4218</v>
      </c>
      <c r="EU312" s="85" t="s">
        <v>179</v>
      </c>
      <c r="EV312" s="85"/>
      <c r="EW312" s="85" t="s">
        <v>179</v>
      </c>
      <c r="EX312" s="85"/>
      <c r="EY312" s="85" t="s">
        <v>179</v>
      </c>
      <c r="EZ312" s="85" t="s">
        <v>4219</v>
      </c>
      <c r="FA312" s="85" t="s">
        <v>181</v>
      </c>
      <c r="FB312" s="85"/>
      <c r="FC312" s="85" t="s">
        <v>179</v>
      </c>
      <c r="FD312" s="85" t="s">
        <v>182</v>
      </c>
      <c r="FE312" t="b">
        <v>1</v>
      </c>
    </row>
    <row r="313" spans="1:161" x14ac:dyDescent="0.25">
      <c r="A313">
        <v>2191</v>
      </c>
      <c r="B313" t="s">
        <v>6211</v>
      </c>
      <c r="C313" s="90" t="s">
        <v>4220</v>
      </c>
      <c r="D313" s="91" t="s">
        <v>206</v>
      </c>
      <c r="E313">
        <v>0</v>
      </c>
      <c r="F313">
        <v>95</v>
      </c>
      <c r="G313" s="85" t="s">
        <v>187</v>
      </c>
      <c r="H313">
        <v>1</v>
      </c>
      <c r="I313" s="85" t="s">
        <v>213</v>
      </c>
      <c r="J313" s="85" t="s">
        <v>3725</v>
      </c>
      <c r="K313" s="85" t="s">
        <v>4221</v>
      </c>
      <c r="L313" s="85" t="s">
        <v>4220</v>
      </c>
      <c r="M313" s="85" t="s">
        <v>4222</v>
      </c>
      <c r="N313" s="85" t="s">
        <v>3725</v>
      </c>
      <c r="O313" s="85" t="s">
        <v>4223</v>
      </c>
      <c r="P313" s="85" t="s">
        <v>213</v>
      </c>
      <c r="Q313" s="85" t="s">
        <v>206</v>
      </c>
      <c r="R313" s="85"/>
      <c r="S313" s="85"/>
      <c r="T313" s="85" t="s">
        <v>218</v>
      </c>
      <c r="U313" s="97">
        <v>4</v>
      </c>
      <c r="V313" s="85" t="s">
        <v>179</v>
      </c>
      <c r="W313" s="85" t="s">
        <v>191</v>
      </c>
      <c r="X313" s="85" t="s">
        <v>4224</v>
      </c>
      <c r="Y313">
        <v>4</v>
      </c>
      <c r="Z313" s="85" t="s">
        <v>179</v>
      </c>
      <c r="AA313" s="85" t="s">
        <v>191</v>
      </c>
      <c r="AB313" s="85" t="s">
        <v>179</v>
      </c>
      <c r="AC313" s="85" t="s">
        <v>179</v>
      </c>
      <c r="AD313" s="85" t="s">
        <v>179</v>
      </c>
      <c r="AE313" s="85" t="s">
        <v>181</v>
      </c>
      <c r="AF313" s="85"/>
      <c r="AG313" s="85" t="s">
        <v>181</v>
      </c>
      <c r="AH313" s="85"/>
      <c r="AI313" s="85" t="s">
        <v>181</v>
      </c>
      <c r="AJ313" s="85"/>
      <c r="AK313" s="85" t="s">
        <v>181</v>
      </c>
      <c r="AL313" s="85"/>
      <c r="AM313" s="85" t="s">
        <v>181</v>
      </c>
      <c r="AN313" s="85"/>
      <c r="AO313" s="85" t="s">
        <v>181</v>
      </c>
      <c r="AP313" s="85"/>
      <c r="AQ313" s="85" t="s">
        <v>179</v>
      </c>
      <c r="AR313" s="85"/>
      <c r="AS313" s="85" t="s">
        <v>179</v>
      </c>
      <c r="AT313" s="85"/>
      <c r="AU313" s="85" t="s">
        <v>179</v>
      </c>
      <c r="AV313" s="85"/>
      <c r="AW313" s="85" t="s">
        <v>179</v>
      </c>
      <c r="AX313" s="85"/>
      <c r="AY313" s="85" t="s">
        <v>179</v>
      </c>
      <c r="AZ313" s="85"/>
      <c r="BA313" s="85" t="s">
        <v>179</v>
      </c>
      <c r="BB313" s="85"/>
      <c r="BC313" s="85" t="s">
        <v>179</v>
      </c>
      <c r="BD313" s="85" t="s">
        <v>4225</v>
      </c>
      <c r="BE313" s="85" t="s">
        <v>179</v>
      </c>
      <c r="BF313" s="85"/>
      <c r="BG313" s="85" t="s">
        <v>179</v>
      </c>
      <c r="BH313" s="85"/>
      <c r="BI313" s="85" t="s">
        <v>179</v>
      </c>
      <c r="BJ313" s="85" t="s">
        <v>4226</v>
      </c>
      <c r="BK313" s="85" t="s">
        <v>179</v>
      </c>
      <c r="BL313" s="85"/>
      <c r="BM313" s="85" t="s">
        <v>179</v>
      </c>
      <c r="BN313" s="85"/>
      <c r="BO313" s="85" t="s">
        <v>179</v>
      </c>
      <c r="BP313" s="85"/>
      <c r="BQ313" s="85" t="s">
        <v>179</v>
      </c>
      <c r="BR313" s="85"/>
      <c r="BS313" s="85" t="s">
        <v>179</v>
      </c>
      <c r="BT313" s="85"/>
      <c r="BU313" s="85" t="s">
        <v>179</v>
      </c>
      <c r="BV313" s="85"/>
      <c r="BW313" s="85" t="s">
        <v>179</v>
      </c>
      <c r="BX313" s="85"/>
      <c r="BY313" s="85" t="s">
        <v>179</v>
      </c>
      <c r="BZ313" s="85"/>
      <c r="CA313" s="85" t="s">
        <v>179</v>
      </c>
      <c r="CB313" s="85"/>
      <c r="CC313" s="85" t="s">
        <v>179</v>
      </c>
      <c r="CD313" s="85"/>
      <c r="CE313" s="85" t="s">
        <v>181</v>
      </c>
      <c r="CF313" s="85"/>
      <c r="CG313" s="85" t="s">
        <v>181</v>
      </c>
      <c r="CH313" s="85"/>
      <c r="CI313" s="85" t="s">
        <v>181</v>
      </c>
      <c r="CJ313" s="85"/>
      <c r="CK313" s="85" t="s">
        <v>179</v>
      </c>
      <c r="CL313" s="85" t="s">
        <v>4227</v>
      </c>
      <c r="CM313" s="85" t="s">
        <v>179</v>
      </c>
      <c r="CN313" s="85"/>
      <c r="CO313" s="85" t="s">
        <v>179</v>
      </c>
      <c r="CP313" s="85"/>
      <c r="CQ313" s="85" t="s">
        <v>179</v>
      </c>
      <c r="CR313" s="85"/>
      <c r="CS313" s="85" t="s">
        <v>179</v>
      </c>
      <c r="CT313" s="85"/>
      <c r="CU313" s="85" t="s">
        <v>179</v>
      </c>
      <c r="CV313" s="85"/>
      <c r="CW313" s="85" t="s">
        <v>179</v>
      </c>
      <c r="CX313" s="85"/>
      <c r="CY313" s="85" t="s">
        <v>179</v>
      </c>
      <c r="CZ313" s="85" t="s">
        <v>4228</v>
      </c>
      <c r="DA313" s="85" t="s">
        <v>179</v>
      </c>
      <c r="DB313" s="85"/>
      <c r="DC313" s="85" t="s">
        <v>181</v>
      </c>
      <c r="DD313" s="85" t="s">
        <v>4229</v>
      </c>
      <c r="DE313" s="85" t="s">
        <v>179</v>
      </c>
      <c r="DF313" s="85"/>
      <c r="DG313" s="85" t="s">
        <v>179</v>
      </c>
      <c r="DH313" s="85"/>
      <c r="DI313" s="85" t="s">
        <v>203</v>
      </c>
      <c r="DJ313" s="85" t="s">
        <v>4229</v>
      </c>
      <c r="DK313" s="85" t="s">
        <v>181</v>
      </c>
      <c r="DL313" s="85" t="s">
        <v>4230</v>
      </c>
      <c r="DM313" s="85" t="s">
        <v>179</v>
      </c>
      <c r="DN313" s="85"/>
      <c r="DO313" s="85" t="s">
        <v>179</v>
      </c>
      <c r="DP313" s="85"/>
      <c r="DQ313" s="85" t="s">
        <v>203</v>
      </c>
      <c r="DR313" s="85" t="s">
        <v>4230</v>
      </c>
      <c r="DS313" s="85" t="s">
        <v>179</v>
      </c>
      <c r="DT313" s="85"/>
      <c r="DU313" s="85" t="s">
        <v>179</v>
      </c>
      <c r="DV313" s="85"/>
      <c r="DW313" s="85" t="s">
        <v>179</v>
      </c>
      <c r="DX313" s="85"/>
      <c r="DY313" s="85" t="s">
        <v>179</v>
      </c>
      <c r="DZ313" s="85"/>
      <c r="EA313" s="85" t="s">
        <v>179</v>
      </c>
      <c r="EB313" s="85"/>
      <c r="EC313" s="85" t="s">
        <v>179</v>
      </c>
      <c r="ED313" s="85" t="s">
        <v>4231</v>
      </c>
      <c r="EE313" s="85" t="s">
        <v>179</v>
      </c>
      <c r="EF313" s="85"/>
      <c r="EG313" s="85" t="s">
        <v>179</v>
      </c>
      <c r="EH313" s="85"/>
      <c r="EI313" s="85" t="s">
        <v>179</v>
      </c>
      <c r="EJ313" s="85"/>
      <c r="EK313" s="85" t="s">
        <v>179</v>
      </c>
      <c r="EL313" s="85"/>
      <c r="EM313" s="85" t="s">
        <v>179</v>
      </c>
      <c r="EN313" s="85" t="s">
        <v>4232</v>
      </c>
      <c r="EO313" s="85" t="s">
        <v>179</v>
      </c>
      <c r="EP313" s="85" t="s">
        <v>4233</v>
      </c>
      <c r="EQ313" s="85" t="s">
        <v>179</v>
      </c>
      <c r="ER313" s="85"/>
      <c r="ES313" s="85" t="s">
        <v>179</v>
      </c>
      <c r="ET313" s="85" t="s">
        <v>4234</v>
      </c>
      <c r="EU313" s="85" t="s">
        <v>179</v>
      </c>
      <c r="EV313" s="85"/>
      <c r="EW313" s="85" t="s">
        <v>179</v>
      </c>
      <c r="EX313" s="85"/>
      <c r="EY313" s="85" t="s">
        <v>179</v>
      </c>
      <c r="EZ313" s="85" t="s">
        <v>4235</v>
      </c>
      <c r="FA313" s="85" t="s">
        <v>179</v>
      </c>
      <c r="FB313" s="85"/>
      <c r="FC313" s="85" t="s">
        <v>179</v>
      </c>
      <c r="FD313" s="85" t="s">
        <v>182</v>
      </c>
      <c r="FE313" t="b">
        <v>0</v>
      </c>
    </row>
    <row r="314" spans="1:161" x14ac:dyDescent="0.25">
      <c r="A314">
        <v>2192</v>
      </c>
      <c r="B314" t="s">
        <v>6228</v>
      </c>
      <c r="C314" s="90" t="s">
        <v>4236</v>
      </c>
      <c r="D314" s="91" t="s">
        <v>206</v>
      </c>
      <c r="E314">
        <v>0</v>
      </c>
      <c r="F314">
        <v>92</v>
      </c>
      <c r="G314" s="85" t="s">
        <v>187</v>
      </c>
      <c r="H314">
        <v>1</v>
      </c>
      <c r="I314" s="85" t="s">
        <v>213</v>
      </c>
      <c r="J314" s="85" t="s">
        <v>4237</v>
      </c>
      <c r="K314" s="85" t="s">
        <v>4238</v>
      </c>
      <c r="L314" s="85" t="s">
        <v>4236</v>
      </c>
      <c r="M314" s="85" t="s">
        <v>4239</v>
      </c>
      <c r="N314" s="85" t="s">
        <v>4240</v>
      </c>
      <c r="O314" s="85" t="s">
        <v>4241</v>
      </c>
      <c r="P314" s="85" t="s">
        <v>213</v>
      </c>
      <c r="Q314" s="85" t="s">
        <v>206</v>
      </c>
      <c r="R314" s="85"/>
      <c r="S314" s="85"/>
      <c r="T314" s="85" t="s">
        <v>218</v>
      </c>
      <c r="U314" s="97">
        <v>1</v>
      </c>
      <c r="V314" s="85" t="s">
        <v>181</v>
      </c>
      <c r="W314" s="85" t="s">
        <v>186</v>
      </c>
      <c r="X314" s="85"/>
      <c r="Y314">
        <v>1</v>
      </c>
      <c r="Z314" s="85" t="s">
        <v>181</v>
      </c>
      <c r="AA314" s="85"/>
      <c r="AB314" s="85" t="s">
        <v>180</v>
      </c>
      <c r="AC314" s="85" t="s">
        <v>179</v>
      </c>
      <c r="AD314" s="85" t="s">
        <v>179</v>
      </c>
      <c r="AE314" s="85" t="s">
        <v>181</v>
      </c>
      <c r="AF314" s="85"/>
      <c r="AG314" s="85" t="s">
        <v>181</v>
      </c>
      <c r="AH314" s="85"/>
      <c r="AI314" s="85" t="s">
        <v>181</v>
      </c>
      <c r="AJ314" s="85"/>
      <c r="AK314" s="85" t="s">
        <v>181</v>
      </c>
      <c r="AL314" s="85"/>
      <c r="AM314" s="85" t="s">
        <v>181</v>
      </c>
      <c r="AN314" s="85"/>
      <c r="AO314" s="85" t="s">
        <v>181</v>
      </c>
      <c r="AP314" s="85"/>
      <c r="AQ314" s="85" t="s">
        <v>265</v>
      </c>
      <c r="AR314" s="85"/>
      <c r="AS314" s="85" t="s">
        <v>179</v>
      </c>
      <c r="AT314" s="85"/>
      <c r="AU314" s="85" t="s">
        <v>179</v>
      </c>
      <c r="AV314" s="85"/>
      <c r="AW314" s="85" t="s">
        <v>179</v>
      </c>
      <c r="AX314" s="85"/>
      <c r="AY314" s="85" t="s">
        <v>181</v>
      </c>
      <c r="AZ314" s="85"/>
      <c r="BA314" s="85" t="s">
        <v>265</v>
      </c>
      <c r="BB314" s="85"/>
      <c r="BC314" s="85" t="s">
        <v>181</v>
      </c>
      <c r="BD314" s="85" t="s">
        <v>4242</v>
      </c>
      <c r="BE314" s="85" t="s">
        <v>179</v>
      </c>
      <c r="BF314" s="85"/>
      <c r="BG314" s="85" t="s">
        <v>181</v>
      </c>
      <c r="BH314" s="85"/>
      <c r="BI314" s="85" t="s">
        <v>203</v>
      </c>
      <c r="BJ314" s="85" t="s">
        <v>4243</v>
      </c>
      <c r="BK314" s="85" t="s">
        <v>179</v>
      </c>
      <c r="BL314" s="85"/>
      <c r="BM314" s="85" t="s">
        <v>179</v>
      </c>
      <c r="BN314" s="85"/>
      <c r="BO314" s="85" t="s">
        <v>179</v>
      </c>
      <c r="BP314" s="85"/>
      <c r="BQ314" s="85" t="s">
        <v>179</v>
      </c>
      <c r="BR314" s="85"/>
      <c r="BS314" s="85" t="s">
        <v>179</v>
      </c>
      <c r="BT314" s="85"/>
      <c r="BU314" s="85" t="s">
        <v>179</v>
      </c>
      <c r="BV314" s="85"/>
      <c r="BW314" s="85" t="s">
        <v>179</v>
      </c>
      <c r="BX314" s="85"/>
      <c r="BY314" s="85" t="s">
        <v>179</v>
      </c>
      <c r="BZ314" s="85"/>
      <c r="CA314" s="85" t="s">
        <v>179</v>
      </c>
      <c r="CB314" s="85"/>
      <c r="CC314" s="85" t="s">
        <v>179</v>
      </c>
      <c r="CD314" s="85"/>
      <c r="CE314" s="85" t="s">
        <v>179</v>
      </c>
      <c r="CF314" s="85"/>
      <c r="CG314" s="85" t="s">
        <v>179</v>
      </c>
      <c r="CH314" s="85"/>
      <c r="CI314" s="85" t="s">
        <v>179</v>
      </c>
      <c r="CJ314" s="85"/>
      <c r="CK314" s="85" t="s">
        <v>179</v>
      </c>
      <c r="CL314" s="85" t="s">
        <v>4244</v>
      </c>
      <c r="CM314" s="85" t="s">
        <v>179</v>
      </c>
      <c r="CN314" s="85"/>
      <c r="CO314" s="85" t="s">
        <v>227</v>
      </c>
      <c r="CP314" s="85"/>
      <c r="CQ314" s="85" t="s">
        <v>179</v>
      </c>
      <c r="CR314" s="85"/>
      <c r="CS314" s="85" t="s">
        <v>227</v>
      </c>
      <c r="CT314" s="85"/>
      <c r="CU314" s="85" t="s">
        <v>179</v>
      </c>
      <c r="CV314" s="85"/>
      <c r="CW314" s="85" t="s">
        <v>179</v>
      </c>
      <c r="CX314" s="85"/>
      <c r="CY314" s="85" t="s">
        <v>181</v>
      </c>
      <c r="CZ314" s="85" t="s">
        <v>4245</v>
      </c>
      <c r="DA314" s="85" t="s">
        <v>179</v>
      </c>
      <c r="DB314" s="85"/>
      <c r="DC314" s="85" t="s">
        <v>179</v>
      </c>
      <c r="DD314" s="85"/>
      <c r="DE314" s="85" t="s">
        <v>179</v>
      </c>
      <c r="DF314" s="85"/>
      <c r="DG314" s="85" t="s">
        <v>209</v>
      </c>
      <c r="DH314" s="85"/>
      <c r="DI314" s="85" t="s">
        <v>181</v>
      </c>
      <c r="DJ314" s="85" t="s">
        <v>4246</v>
      </c>
      <c r="DK314" s="85" t="s">
        <v>179</v>
      </c>
      <c r="DL314" s="85"/>
      <c r="DM314" s="85" t="s">
        <v>181</v>
      </c>
      <c r="DN314" s="85"/>
      <c r="DO314" s="85" t="s">
        <v>179</v>
      </c>
      <c r="DP314" s="85"/>
      <c r="DQ314" s="85" t="s">
        <v>179</v>
      </c>
      <c r="DR314" s="85" t="s">
        <v>4247</v>
      </c>
      <c r="DS314" s="85" t="s">
        <v>179</v>
      </c>
      <c r="DT314" s="85"/>
      <c r="DU314" s="85" t="s">
        <v>179</v>
      </c>
      <c r="DV314" s="85"/>
      <c r="DW314" s="85" t="s">
        <v>179</v>
      </c>
      <c r="DX314" s="85"/>
      <c r="DY314" s="85" t="s">
        <v>179</v>
      </c>
      <c r="DZ314" s="85"/>
      <c r="EA314" s="85" t="s">
        <v>179</v>
      </c>
      <c r="EB314" s="85"/>
      <c r="EC314" s="85" t="s">
        <v>179</v>
      </c>
      <c r="ED314" s="85" t="s">
        <v>4248</v>
      </c>
      <c r="EE314" s="85" t="s">
        <v>179</v>
      </c>
      <c r="EF314" s="85"/>
      <c r="EG314" s="85" t="s">
        <v>179</v>
      </c>
      <c r="EH314" s="85"/>
      <c r="EI314" s="85" t="s">
        <v>179</v>
      </c>
      <c r="EJ314" s="85"/>
      <c r="EK314" s="85" t="s">
        <v>179</v>
      </c>
      <c r="EL314" s="85"/>
      <c r="EM314" s="85" t="s">
        <v>179</v>
      </c>
      <c r="EN314" s="85" t="s">
        <v>4249</v>
      </c>
      <c r="EO314" s="85" t="s">
        <v>181</v>
      </c>
      <c r="EP314" s="85"/>
      <c r="EQ314" s="85" t="s">
        <v>179</v>
      </c>
      <c r="ER314" s="85"/>
      <c r="ES314" s="85" t="s">
        <v>179</v>
      </c>
      <c r="ET314" s="85" t="s">
        <v>4250</v>
      </c>
      <c r="EU314" s="85" t="s">
        <v>179</v>
      </c>
      <c r="EV314" s="85"/>
      <c r="EW314" s="85" t="s">
        <v>179</v>
      </c>
      <c r="EX314" s="85"/>
      <c r="EY314" s="85" t="s">
        <v>179</v>
      </c>
      <c r="EZ314" s="85" t="s">
        <v>4251</v>
      </c>
      <c r="FA314" s="85" t="s">
        <v>179</v>
      </c>
      <c r="FB314" s="85"/>
      <c r="FC314" s="85" t="s">
        <v>181</v>
      </c>
      <c r="FD314" s="85" t="s">
        <v>182</v>
      </c>
      <c r="FE314" t="b">
        <v>0</v>
      </c>
    </row>
    <row r="315" spans="1:161" x14ac:dyDescent="0.25">
      <c r="A315">
        <v>10413</v>
      </c>
      <c r="B315" t="s">
        <v>6227</v>
      </c>
      <c r="C315" s="90" t="s">
        <v>4252</v>
      </c>
      <c r="D315" s="91" t="s">
        <v>206</v>
      </c>
      <c r="E315">
        <v>0</v>
      </c>
      <c r="F315">
        <v>93</v>
      </c>
      <c r="G315" s="85" t="s">
        <v>177</v>
      </c>
      <c r="H315">
        <v>1</v>
      </c>
      <c r="I315" s="85" t="s">
        <v>213</v>
      </c>
      <c r="J315" s="85" t="s">
        <v>4253</v>
      </c>
      <c r="K315" s="85" t="s">
        <v>4254</v>
      </c>
      <c r="L315" s="85" t="s">
        <v>4252</v>
      </c>
      <c r="M315" s="85" t="s">
        <v>4255</v>
      </c>
      <c r="N315" s="85" t="s">
        <v>4253</v>
      </c>
      <c r="O315" s="85" t="s">
        <v>4256</v>
      </c>
      <c r="P315" s="85" t="s">
        <v>213</v>
      </c>
      <c r="Q315" s="85" t="s">
        <v>206</v>
      </c>
      <c r="R315" s="85" t="s">
        <v>180</v>
      </c>
      <c r="S315" s="85"/>
      <c r="T315" s="85" t="s">
        <v>218</v>
      </c>
      <c r="U315" s="97">
        <v>4</v>
      </c>
      <c r="V315" s="85" t="s">
        <v>181</v>
      </c>
      <c r="W315" s="85" t="s">
        <v>258</v>
      </c>
      <c r="X315" s="85" t="s">
        <v>4257</v>
      </c>
      <c r="Y315">
        <v>0</v>
      </c>
      <c r="Z315" s="85" t="s">
        <v>181</v>
      </c>
      <c r="AA315" s="85"/>
      <c r="AB315" s="85" t="s">
        <v>179</v>
      </c>
      <c r="AC315" s="85" t="s">
        <v>179</v>
      </c>
      <c r="AD315" s="85" t="s">
        <v>179</v>
      </c>
      <c r="AE315" s="85" t="s">
        <v>181</v>
      </c>
      <c r="AF315" s="85" t="s">
        <v>251</v>
      </c>
      <c r="AG315" s="85" t="s">
        <v>181</v>
      </c>
      <c r="AH315" s="85" t="s">
        <v>251</v>
      </c>
      <c r="AI315" s="85" t="s">
        <v>179</v>
      </c>
      <c r="AJ315" s="85" t="s">
        <v>4258</v>
      </c>
      <c r="AK315" s="85" t="s">
        <v>181</v>
      </c>
      <c r="AL315" s="85" t="s">
        <v>260</v>
      </c>
      <c r="AM315" s="85" t="s">
        <v>181</v>
      </c>
      <c r="AN315" s="85" t="s">
        <v>260</v>
      </c>
      <c r="AO315" s="85" t="s">
        <v>181</v>
      </c>
      <c r="AP315" s="85" t="s">
        <v>260</v>
      </c>
      <c r="AQ315" s="85" t="s">
        <v>179</v>
      </c>
      <c r="AR315" s="85"/>
      <c r="AS315" s="85" t="s">
        <v>179</v>
      </c>
      <c r="AT315" s="85"/>
      <c r="AU315" s="85" t="s">
        <v>181</v>
      </c>
      <c r="AV315" s="85"/>
      <c r="AW315" s="85" t="s">
        <v>181</v>
      </c>
      <c r="AX315" s="85"/>
      <c r="AY315" s="85" t="s">
        <v>179</v>
      </c>
      <c r="AZ315" s="85"/>
      <c r="BA315" s="85" t="s">
        <v>181</v>
      </c>
      <c r="BB315" s="85"/>
      <c r="BC315" s="85" t="s">
        <v>179</v>
      </c>
      <c r="BD315" s="85" t="s">
        <v>4209</v>
      </c>
      <c r="BE315" s="85" t="s">
        <v>179</v>
      </c>
      <c r="BF315" s="85"/>
      <c r="BG315" s="85" t="s">
        <v>179</v>
      </c>
      <c r="BH315" s="85"/>
      <c r="BI315" s="85" t="s">
        <v>179</v>
      </c>
      <c r="BJ315" s="85" t="s">
        <v>4210</v>
      </c>
      <c r="BK315" s="85" t="s">
        <v>179</v>
      </c>
      <c r="BL315" s="85"/>
      <c r="BM315" s="85" t="s">
        <v>179</v>
      </c>
      <c r="BN315" s="85"/>
      <c r="BO315" s="85" t="s">
        <v>179</v>
      </c>
      <c r="BP315" s="85"/>
      <c r="BQ315" s="85" t="s">
        <v>179</v>
      </c>
      <c r="BR315" s="85"/>
      <c r="BS315" s="85" t="s">
        <v>179</v>
      </c>
      <c r="BT315" s="85"/>
      <c r="BU315" s="85" t="s">
        <v>179</v>
      </c>
      <c r="BV315" s="85"/>
      <c r="BW315" s="85" t="s">
        <v>179</v>
      </c>
      <c r="BX315" s="85"/>
      <c r="BY315" s="85" t="s">
        <v>179</v>
      </c>
      <c r="BZ315" s="85"/>
      <c r="CA315" s="85" t="s">
        <v>179</v>
      </c>
      <c r="CB315" s="85"/>
      <c r="CC315" s="85" t="s">
        <v>181</v>
      </c>
      <c r="CD315" s="85"/>
      <c r="CE315" s="85" t="s">
        <v>181</v>
      </c>
      <c r="CF315" s="85"/>
      <c r="CG315" s="85" t="s">
        <v>181</v>
      </c>
      <c r="CH315" s="85"/>
      <c r="CI315" s="85" t="s">
        <v>181</v>
      </c>
      <c r="CJ315" s="85"/>
      <c r="CK315" s="85" t="s">
        <v>179</v>
      </c>
      <c r="CL315" s="85" t="s">
        <v>4212</v>
      </c>
      <c r="CM315" s="85" t="s">
        <v>181</v>
      </c>
      <c r="CN315" s="85"/>
      <c r="CO315" s="85" t="s">
        <v>181</v>
      </c>
      <c r="CP315" s="85"/>
      <c r="CQ315" s="85" t="s">
        <v>179</v>
      </c>
      <c r="CR315" s="85"/>
      <c r="CS315" s="85" t="s">
        <v>179</v>
      </c>
      <c r="CT315" s="85"/>
      <c r="CU315" s="85" t="s">
        <v>179</v>
      </c>
      <c r="CV315" s="85"/>
      <c r="CW315" s="85" t="s">
        <v>181</v>
      </c>
      <c r="CX315" s="85"/>
      <c r="CY315" s="85" t="s">
        <v>203</v>
      </c>
      <c r="CZ315" s="85" t="s">
        <v>4259</v>
      </c>
      <c r="DA315" s="85" t="s">
        <v>179</v>
      </c>
      <c r="DB315" s="85"/>
      <c r="DC315" s="85" t="s">
        <v>181</v>
      </c>
      <c r="DD315" s="85"/>
      <c r="DE315" s="85" t="s">
        <v>227</v>
      </c>
      <c r="DF315" s="85" t="s">
        <v>4260</v>
      </c>
      <c r="DG315" s="85" t="s">
        <v>179</v>
      </c>
      <c r="DH315" s="85"/>
      <c r="DI315" s="85" t="s">
        <v>203</v>
      </c>
      <c r="DJ315" s="85" t="s">
        <v>4261</v>
      </c>
      <c r="DK315" s="85" t="s">
        <v>179</v>
      </c>
      <c r="DL315" s="85"/>
      <c r="DM315" s="85" t="s">
        <v>181</v>
      </c>
      <c r="DN315" s="85"/>
      <c r="DO315" s="85" t="s">
        <v>179</v>
      </c>
      <c r="DP315" s="85"/>
      <c r="DQ315" s="85" t="s">
        <v>179</v>
      </c>
      <c r="DR315" s="85" t="s">
        <v>4215</v>
      </c>
      <c r="DS315" s="85" t="s">
        <v>179</v>
      </c>
      <c r="DT315" s="85"/>
      <c r="DU315" s="85" t="s">
        <v>179</v>
      </c>
      <c r="DV315" s="85"/>
      <c r="DW315" s="85" t="s">
        <v>179</v>
      </c>
      <c r="DX315" s="85"/>
      <c r="DY315" s="85" t="s">
        <v>181</v>
      </c>
      <c r="DZ315" s="85"/>
      <c r="EA315" s="85" t="s">
        <v>179</v>
      </c>
      <c r="EB315" s="85"/>
      <c r="EC315" s="85" t="s">
        <v>179</v>
      </c>
      <c r="ED315" s="85" t="s">
        <v>4215</v>
      </c>
      <c r="EE315" s="85" t="s">
        <v>179</v>
      </c>
      <c r="EF315" s="85"/>
      <c r="EG315" s="85" t="s">
        <v>181</v>
      </c>
      <c r="EH315" s="85"/>
      <c r="EI315" s="85" t="s">
        <v>179</v>
      </c>
      <c r="EJ315" s="85"/>
      <c r="EK315" s="85" t="s">
        <v>181</v>
      </c>
      <c r="EL315" s="85"/>
      <c r="EM315" s="85" t="s">
        <v>203</v>
      </c>
      <c r="EN315" s="85" t="s">
        <v>4262</v>
      </c>
      <c r="EO315" s="85" t="s">
        <v>181</v>
      </c>
      <c r="EP315" s="85" t="s">
        <v>4217</v>
      </c>
      <c r="EQ315" s="85" t="s">
        <v>179</v>
      </c>
      <c r="ER315" s="85"/>
      <c r="ES315" s="85" t="s">
        <v>179</v>
      </c>
      <c r="ET315" s="85" t="s">
        <v>4218</v>
      </c>
      <c r="EU315" s="85" t="s">
        <v>179</v>
      </c>
      <c r="EV315" s="85"/>
      <c r="EW315" s="85" t="s">
        <v>179</v>
      </c>
      <c r="EX315" s="85"/>
      <c r="EY315" s="85" t="s">
        <v>179</v>
      </c>
      <c r="EZ315" s="85" t="s">
        <v>4219</v>
      </c>
      <c r="FA315" s="85" t="s">
        <v>181</v>
      </c>
      <c r="FB315" s="85"/>
      <c r="FC315" s="85" t="s">
        <v>179</v>
      </c>
      <c r="FD315" s="85" t="s">
        <v>182</v>
      </c>
      <c r="FE315" t="b">
        <v>1</v>
      </c>
    </row>
    <row r="316" spans="1:161" x14ac:dyDescent="0.25">
      <c r="A316">
        <v>12845</v>
      </c>
      <c r="B316" t="s">
        <v>6256</v>
      </c>
      <c r="C316" s="90" t="s">
        <v>4263</v>
      </c>
      <c r="D316" s="91" t="s">
        <v>206</v>
      </c>
      <c r="E316">
        <v>0</v>
      </c>
      <c r="F316">
        <v>92</v>
      </c>
      <c r="G316" s="85" t="s">
        <v>187</v>
      </c>
      <c r="H316">
        <v>2</v>
      </c>
      <c r="I316" s="85" t="s">
        <v>213</v>
      </c>
      <c r="J316" s="85" t="s">
        <v>4265</v>
      </c>
      <c r="K316" s="85" t="s">
        <v>4264</v>
      </c>
      <c r="L316" s="85" t="s">
        <v>4263</v>
      </c>
      <c r="M316" s="85" t="s">
        <v>4266</v>
      </c>
      <c r="N316" s="85" t="s">
        <v>4265</v>
      </c>
      <c r="O316" s="85" t="s">
        <v>4267</v>
      </c>
      <c r="P316" s="85" t="s">
        <v>213</v>
      </c>
      <c r="Q316" s="85" t="s">
        <v>206</v>
      </c>
      <c r="R316" s="85"/>
      <c r="S316" s="85"/>
      <c r="T316" s="85" t="s">
        <v>218</v>
      </c>
      <c r="U316" s="97">
        <v>3</v>
      </c>
      <c r="V316" s="85" t="s">
        <v>181</v>
      </c>
      <c r="W316" s="85"/>
      <c r="X316" s="85"/>
      <c r="Y316">
        <v>0</v>
      </c>
      <c r="Z316" s="85" t="s">
        <v>181</v>
      </c>
      <c r="AA316" s="85"/>
      <c r="AB316" s="85" t="s">
        <v>180</v>
      </c>
      <c r="AC316" s="85" t="s">
        <v>181</v>
      </c>
      <c r="AD316" s="85" t="s">
        <v>180</v>
      </c>
      <c r="AE316" s="85" t="s">
        <v>181</v>
      </c>
      <c r="AF316" s="85"/>
      <c r="AG316" s="85" t="s">
        <v>181</v>
      </c>
      <c r="AH316" s="85"/>
      <c r="AI316" s="85" t="s">
        <v>181</v>
      </c>
      <c r="AJ316" s="85" t="s">
        <v>4268</v>
      </c>
      <c r="AK316" s="85" t="s">
        <v>181</v>
      </c>
      <c r="AL316" s="85"/>
      <c r="AM316" s="85" t="s">
        <v>181</v>
      </c>
      <c r="AN316" s="85"/>
      <c r="AO316" s="85" t="s">
        <v>181</v>
      </c>
      <c r="AP316" s="85"/>
      <c r="AQ316" s="85" t="s">
        <v>179</v>
      </c>
      <c r="AR316" s="85"/>
      <c r="AS316" s="85" t="s">
        <v>179</v>
      </c>
      <c r="AT316" s="85"/>
      <c r="AU316" s="85" t="s">
        <v>179</v>
      </c>
      <c r="AV316" s="85"/>
      <c r="AW316" s="85" t="s">
        <v>179</v>
      </c>
      <c r="AX316" s="85"/>
      <c r="AY316" s="85" t="s">
        <v>179</v>
      </c>
      <c r="AZ316" s="85"/>
      <c r="BA316" s="85" t="s">
        <v>179</v>
      </c>
      <c r="BB316" s="85"/>
      <c r="BC316" s="85" t="s">
        <v>179</v>
      </c>
      <c r="BD316" s="85" t="s">
        <v>4269</v>
      </c>
      <c r="BE316" s="85" t="s">
        <v>179</v>
      </c>
      <c r="BF316" s="85"/>
      <c r="BG316" s="85" t="s">
        <v>179</v>
      </c>
      <c r="BH316" s="85"/>
      <c r="BI316" s="85" t="s">
        <v>179</v>
      </c>
      <c r="BJ316" s="85" t="s">
        <v>4270</v>
      </c>
      <c r="BK316" s="85" t="s">
        <v>179</v>
      </c>
      <c r="BL316" s="85"/>
      <c r="BM316" s="85" t="s">
        <v>179</v>
      </c>
      <c r="BN316" s="85"/>
      <c r="BO316" s="85" t="s">
        <v>179</v>
      </c>
      <c r="BP316" s="85"/>
      <c r="BQ316" s="85" t="s">
        <v>179</v>
      </c>
      <c r="BR316" s="85"/>
      <c r="BS316" s="85" t="s">
        <v>179</v>
      </c>
      <c r="BT316" s="85"/>
      <c r="BU316" s="85" t="s">
        <v>179</v>
      </c>
      <c r="BV316" s="85"/>
      <c r="BW316" s="85" t="s">
        <v>179</v>
      </c>
      <c r="BX316" s="85"/>
      <c r="BY316" s="85" t="s">
        <v>179</v>
      </c>
      <c r="BZ316" s="85"/>
      <c r="CA316" s="85" t="s">
        <v>179</v>
      </c>
      <c r="CB316" s="85"/>
      <c r="CC316" s="85" t="s">
        <v>179</v>
      </c>
      <c r="CD316" s="85"/>
      <c r="CE316" s="85" t="s">
        <v>181</v>
      </c>
      <c r="CF316" s="85"/>
      <c r="CG316" s="85" t="s">
        <v>181</v>
      </c>
      <c r="CH316" s="85"/>
      <c r="CI316" s="85" t="s">
        <v>181</v>
      </c>
      <c r="CJ316" s="85"/>
      <c r="CK316" s="85" t="s">
        <v>179</v>
      </c>
      <c r="CL316" s="85" t="s">
        <v>4271</v>
      </c>
      <c r="CM316" s="85" t="s">
        <v>179</v>
      </c>
      <c r="CN316" s="85"/>
      <c r="CO316" s="85" t="s">
        <v>179</v>
      </c>
      <c r="CP316" s="85"/>
      <c r="CQ316" s="85" t="s">
        <v>179</v>
      </c>
      <c r="CR316" s="85"/>
      <c r="CS316" s="85" t="s">
        <v>179</v>
      </c>
      <c r="CT316" s="85"/>
      <c r="CU316" s="85" t="s">
        <v>179</v>
      </c>
      <c r="CV316" s="85"/>
      <c r="CW316" s="85" t="s">
        <v>179</v>
      </c>
      <c r="CX316" s="85"/>
      <c r="CY316" s="85" t="s">
        <v>179</v>
      </c>
      <c r="CZ316" s="85" t="s">
        <v>4272</v>
      </c>
      <c r="DA316" s="85" t="s">
        <v>179</v>
      </c>
      <c r="DB316" s="85"/>
      <c r="DC316" s="85" t="s">
        <v>179</v>
      </c>
      <c r="DD316" s="85"/>
      <c r="DE316" s="85" t="s">
        <v>179</v>
      </c>
      <c r="DF316" s="85"/>
      <c r="DG316" s="85" t="s">
        <v>209</v>
      </c>
      <c r="DH316" s="85"/>
      <c r="DI316" s="85" t="s">
        <v>179</v>
      </c>
      <c r="DJ316" s="85" t="s">
        <v>4273</v>
      </c>
      <c r="DK316" s="85" t="s">
        <v>179</v>
      </c>
      <c r="DL316" s="85"/>
      <c r="DM316" s="85" t="s">
        <v>179</v>
      </c>
      <c r="DN316" s="85"/>
      <c r="DO316" s="85" t="s">
        <v>179</v>
      </c>
      <c r="DP316" s="85"/>
      <c r="DQ316" s="85" t="s">
        <v>179</v>
      </c>
      <c r="DR316" s="85" t="s">
        <v>4274</v>
      </c>
      <c r="DS316" s="85" t="s">
        <v>179</v>
      </c>
      <c r="DT316" s="85"/>
      <c r="DU316" s="85" t="s">
        <v>179</v>
      </c>
      <c r="DV316" s="85"/>
      <c r="DW316" s="85" t="s">
        <v>179</v>
      </c>
      <c r="DX316" s="85"/>
      <c r="DY316" s="85" t="s">
        <v>179</v>
      </c>
      <c r="DZ316" s="85"/>
      <c r="EA316" s="85" t="s">
        <v>179</v>
      </c>
      <c r="EB316" s="85"/>
      <c r="EC316" s="85" t="s">
        <v>179</v>
      </c>
      <c r="ED316" s="85" t="s">
        <v>4275</v>
      </c>
      <c r="EE316" s="85" t="s">
        <v>179</v>
      </c>
      <c r="EF316" s="85"/>
      <c r="EG316" s="85" t="s">
        <v>179</v>
      </c>
      <c r="EH316" s="85"/>
      <c r="EI316" s="85" t="s">
        <v>179</v>
      </c>
      <c r="EJ316" s="85"/>
      <c r="EK316" s="85" t="s">
        <v>179</v>
      </c>
      <c r="EL316" s="85"/>
      <c r="EM316" s="85" t="s">
        <v>179</v>
      </c>
      <c r="EN316" s="85" t="s">
        <v>4276</v>
      </c>
      <c r="EO316" s="85" t="s">
        <v>179</v>
      </c>
      <c r="EP316" s="85" t="s">
        <v>4277</v>
      </c>
      <c r="EQ316" s="85" t="s">
        <v>179</v>
      </c>
      <c r="ER316" s="85"/>
      <c r="ES316" s="85" t="s">
        <v>179</v>
      </c>
      <c r="ET316" s="85" t="s">
        <v>4278</v>
      </c>
      <c r="EU316" s="85" t="s">
        <v>179</v>
      </c>
      <c r="EV316" s="85"/>
      <c r="EW316" s="85" t="s">
        <v>179</v>
      </c>
      <c r="EX316" s="85"/>
      <c r="EY316" s="85" t="s">
        <v>179</v>
      </c>
      <c r="EZ316" s="85" t="s">
        <v>4279</v>
      </c>
      <c r="FA316" s="85" t="s">
        <v>181</v>
      </c>
      <c r="FB316" s="85"/>
      <c r="FC316" s="85" t="s">
        <v>179</v>
      </c>
      <c r="FD316" s="85" t="s">
        <v>182</v>
      </c>
      <c r="FE316" t="b">
        <v>0</v>
      </c>
    </row>
    <row r="317" spans="1:161" x14ac:dyDescent="0.25">
      <c r="A317">
        <v>2195</v>
      </c>
      <c r="B317" t="s">
        <v>6187</v>
      </c>
      <c r="C317" s="90" t="s">
        <v>4280</v>
      </c>
      <c r="D317" s="91" t="s">
        <v>206</v>
      </c>
      <c r="E317">
        <v>0</v>
      </c>
      <c r="F317">
        <v>95</v>
      </c>
      <c r="G317" s="85" t="s">
        <v>187</v>
      </c>
      <c r="H317">
        <v>1</v>
      </c>
      <c r="I317" s="85" t="s">
        <v>213</v>
      </c>
      <c r="J317" s="85" t="s">
        <v>2751</v>
      </c>
      <c r="K317" s="85" t="s">
        <v>4281</v>
      </c>
      <c r="L317" s="85" t="s">
        <v>4280</v>
      </c>
      <c r="M317" s="85" t="s">
        <v>4282</v>
      </c>
      <c r="N317" s="85" t="s">
        <v>2751</v>
      </c>
      <c r="O317" s="85" t="s">
        <v>2754</v>
      </c>
      <c r="P317" s="85" t="s">
        <v>213</v>
      </c>
      <c r="Q317" s="85" t="s">
        <v>206</v>
      </c>
      <c r="R317" s="85"/>
      <c r="S317" s="85"/>
      <c r="T317" s="85" t="s">
        <v>306</v>
      </c>
      <c r="U317" s="97">
        <v>3</v>
      </c>
      <c r="V317" s="85" t="s">
        <v>179</v>
      </c>
      <c r="W317" s="85" t="s">
        <v>191</v>
      </c>
      <c r="X317" s="85" t="s">
        <v>4283</v>
      </c>
      <c r="Y317">
        <v>8</v>
      </c>
      <c r="Z317" s="85" t="s">
        <v>181</v>
      </c>
      <c r="AA317" s="85" t="s">
        <v>186</v>
      </c>
      <c r="AB317" s="85" t="s">
        <v>180</v>
      </c>
      <c r="AC317" s="85" t="s">
        <v>179</v>
      </c>
      <c r="AD317" s="85" t="s">
        <v>180</v>
      </c>
      <c r="AE317" s="85" t="s">
        <v>181</v>
      </c>
      <c r="AF317" s="85"/>
      <c r="AG317" s="85" t="s">
        <v>181</v>
      </c>
      <c r="AH317" s="85"/>
      <c r="AI317" s="85" t="s">
        <v>181</v>
      </c>
      <c r="AJ317" s="85"/>
      <c r="AK317" s="85" t="s">
        <v>181</v>
      </c>
      <c r="AL317" s="85"/>
      <c r="AM317" s="85" t="s">
        <v>181</v>
      </c>
      <c r="AN317" s="85"/>
      <c r="AO317" s="85" t="s">
        <v>181</v>
      </c>
      <c r="AP317" s="85"/>
      <c r="AQ317" s="85" t="s">
        <v>179</v>
      </c>
      <c r="AR317" s="85"/>
      <c r="AS317" s="85" t="s">
        <v>179</v>
      </c>
      <c r="AT317" s="85"/>
      <c r="AU317" s="85" t="s">
        <v>179</v>
      </c>
      <c r="AV317" s="85"/>
      <c r="AW317" s="85" t="s">
        <v>179</v>
      </c>
      <c r="AX317" s="85"/>
      <c r="AY317" s="85" t="s">
        <v>179</v>
      </c>
      <c r="AZ317" s="85"/>
      <c r="BA317" s="85" t="s">
        <v>179</v>
      </c>
      <c r="BB317" s="85"/>
      <c r="BC317" s="85" t="s">
        <v>179</v>
      </c>
      <c r="BD317" s="85" t="s">
        <v>4284</v>
      </c>
      <c r="BE317" s="85" t="s">
        <v>179</v>
      </c>
      <c r="BF317" s="85"/>
      <c r="BG317" s="85" t="s">
        <v>179</v>
      </c>
      <c r="BH317" s="85"/>
      <c r="BI317" s="85" t="s">
        <v>179</v>
      </c>
      <c r="BJ317" s="85" t="s">
        <v>4285</v>
      </c>
      <c r="BK317" s="85" t="s">
        <v>179</v>
      </c>
      <c r="BL317" s="85"/>
      <c r="BM317" s="85" t="s">
        <v>179</v>
      </c>
      <c r="BN317" s="85"/>
      <c r="BO317" s="85" t="s">
        <v>179</v>
      </c>
      <c r="BP317" s="85"/>
      <c r="BQ317" s="85" t="s">
        <v>179</v>
      </c>
      <c r="BR317" s="85"/>
      <c r="BS317" s="85" t="s">
        <v>179</v>
      </c>
      <c r="BT317" s="85"/>
      <c r="BU317" s="85" t="s">
        <v>179</v>
      </c>
      <c r="BV317" s="85"/>
      <c r="BW317" s="85" t="s">
        <v>179</v>
      </c>
      <c r="BX317" s="85"/>
      <c r="BY317" s="85" t="s">
        <v>179</v>
      </c>
      <c r="BZ317" s="85"/>
      <c r="CA317" s="85" t="s">
        <v>179</v>
      </c>
      <c r="CB317" s="85"/>
      <c r="CC317" s="85" t="s">
        <v>179</v>
      </c>
      <c r="CD317" s="85"/>
      <c r="CE317" s="85" t="s">
        <v>179</v>
      </c>
      <c r="CF317" s="85"/>
      <c r="CG317" s="85" t="s">
        <v>181</v>
      </c>
      <c r="CH317" s="85"/>
      <c r="CI317" s="85" t="s">
        <v>181</v>
      </c>
      <c r="CJ317" s="85"/>
      <c r="CK317" s="85" t="s">
        <v>179</v>
      </c>
      <c r="CL317" s="85" t="s">
        <v>4286</v>
      </c>
      <c r="CM317" s="85" t="s">
        <v>179</v>
      </c>
      <c r="CN317" s="85"/>
      <c r="CO317" s="85" t="s">
        <v>179</v>
      </c>
      <c r="CP317" s="85"/>
      <c r="CQ317" s="85" t="s">
        <v>179</v>
      </c>
      <c r="CR317" s="85"/>
      <c r="CS317" s="85" t="s">
        <v>179</v>
      </c>
      <c r="CT317" s="85"/>
      <c r="CU317" s="85" t="s">
        <v>179</v>
      </c>
      <c r="CV317" s="85"/>
      <c r="CW317" s="85" t="s">
        <v>179</v>
      </c>
      <c r="CX317" s="85"/>
      <c r="CY317" s="85" t="s">
        <v>179</v>
      </c>
      <c r="CZ317" s="85" t="s">
        <v>4287</v>
      </c>
      <c r="DA317" s="85" t="s">
        <v>179</v>
      </c>
      <c r="DB317" s="85"/>
      <c r="DC317" s="85" t="s">
        <v>179</v>
      </c>
      <c r="DD317" s="85"/>
      <c r="DE317" s="85" t="s">
        <v>179</v>
      </c>
      <c r="DF317" s="85"/>
      <c r="DG317" s="85" t="s">
        <v>179</v>
      </c>
      <c r="DH317" s="85"/>
      <c r="DI317" s="85" t="s">
        <v>179</v>
      </c>
      <c r="DJ317" s="85" t="s">
        <v>4288</v>
      </c>
      <c r="DK317" s="85" t="s">
        <v>179</v>
      </c>
      <c r="DL317" s="85"/>
      <c r="DM317" s="85" t="s">
        <v>179</v>
      </c>
      <c r="DN317" s="85"/>
      <c r="DO317" s="85" t="s">
        <v>179</v>
      </c>
      <c r="DP317" s="85"/>
      <c r="DQ317" s="85" t="s">
        <v>179</v>
      </c>
      <c r="DR317" s="85" t="s">
        <v>4289</v>
      </c>
      <c r="DS317" s="85" t="s">
        <v>179</v>
      </c>
      <c r="DT317" s="85"/>
      <c r="DU317" s="85" t="s">
        <v>179</v>
      </c>
      <c r="DV317" s="85"/>
      <c r="DW317" s="85" t="s">
        <v>179</v>
      </c>
      <c r="DX317" s="85"/>
      <c r="DY317" s="85" t="s">
        <v>179</v>
      </c>
      <c r="DZ317" s="85"/>
      <c r="EA317" s="85" t="s">
        <v>179</v>
      </c>
      <c r="EB317" s="85"/>
      <c r="EC317" s="85" t="s">
        <v>179</v>
      </c>
      <c r="ED317" s="85" t="s">
        <v>4290</v>
      </c>
      <c r="EE317" s="85" t="s">
        <v>179</v>
      </c>
      <c r="EF317" s="85"/>
      <c r="EG317" s="85" t="s">
        <v>179</v>
      </c>
      <c r="EH317" s="85"/>
      <c r="EI317" s="85" t="s">
        <v>179</v>
      </c>
      <c r="EJ317" s="85"/>
      <c r="EK317" s="85" t="s">
        <v>179</v>
      </c>
      <c r="EL317" s="85"/>
      <c r="EM317" s="85" t="s">
        <v>179</v>
      </c>
      <c r="EN317" s="85" t="s">
        <v>4291</v>
      </c>
      <c r="EO317" s="85" t="s">
        <v>179</v>
      </c>
      <c r="EP317" s="85"/>
      <c r="EQ317" s="85" t="s">
        <v>179</v>
      </c>
      <c r="ER317" s="85"/>
      <c r="ES317" s="85" t="s">
        <v>179</v>
      </c>
      <c r="ET317" s="85" t="s">
        <v>4292</v>
      </c>
      <c r="EU317" s="85" t="s">
        <v>179</v>
      </c>
      <c r="EV317" s="85"/>
      <c r="EW317" s="85" t="s">
        <v>179</v>
      </c>
      <c r="EX317" s="85"/>
      <c r="EY317" s="85" t="s">
        <v>179</v>
      </c>
      <c r="EZ317" s="85" t="s">
        <v>4293</v>
      </c>
      <c r="FA317" s="85" t="s">
        <v>181</v>
      </c>
      <c r="FB317" s="85"/>
      <c r="FC317" s="85" t="s">
        <v>179</v>
      </c>
      <c r="FD317" s="85" t="s">
        <v>182</v>
      </c>
      <c r="FE317" t="b">
        <v>0</v>
      </c>
    </row>
    <row r="318" spans="1:161" x14ac:dyDescent="0.25">
      <c r="A318" t="s">
        <v>6486</v>
      </c>
      <c r="B318" t="s">
        <v>6149</v>
      </c>
      <c r="C318" s="90" t="s">
        <v>4294</v>
      </c>
      <c r="D318" s="91" t="s">
        <v>206</v>
      </c>
      <c r="G318" s="85" t="s">
        <v>177</v>
      </c>
      <c r="I318" t="s">
        <v>213</v>
      </c>
      <c r="J318" s="85"/>
      <c r="K318" s="85" t="s">
        <v>6675</v>
      </c>
      <c r="L318" s="85"/>
      <c r="M318" s="85" t="s">
        <v>6541</v>
      </c>
      <c r="N318" s="85" t="s">
        <v>1817</v>
      </c>
      <c r="O318" s="85" t="s">
        <v>6676</v>
      </c>
      <c r="P318" s="85"/>
      <c r="Q318" s="85"/>
      <c r="R318" s="85"/>
      <c r="S318" s="85"/>
      <c r="T318" s="85"/>
      <c r="U318" s="97" t="s">
        <v>190</v>
      </c>
      <c r="V318" s="85"/>
      <c r="W318" s="85"/>
      <c r="X318" s="85"/>
      <c r="Z318" s="85"/>
      <c r="AA318" s="85"/>
      <c r="AB318" s="85"/>
      <c r="AC318" s="85"/>
      <c r="AD318" s="85"/>
      <c r="AE318" t="s">
        <v>1497</v>
      </c>
      <c r="AG318" t="s">
        <v>1497</v>
      </c>
      <c r="AI318" t="s">
        <v>1497</v>
      </c>
      <c r="AK318" t="s">
        <v>1497</v>
      </c>
      <c r="AM318" t="s">
        <v>1497</v>
      </c>
      <c r="AN318" s="85"/>
      <c r="AO318" s="85"/>
      <c r="AP318" s="85"/>
      <c r="AQ318" s="85"/>
      <c r="AR318" s="85"/>
      <c r="AS318" s="85"/>
      <c r="AT318" s="85"/>
      <c r="AU318" s="85"/>
      <c r="AV318" s="85"/>
      <c r="AW318" s="85"/>
      <c r="AX318" s="85"/>
      <c r="AY318" s="85"/>
      <c r="AZ318" s="85"/>
      <c r="BA318" s="85"/>
      <c r="BB318" s="85"/>
      <c r="BC318" t="s">
        <v>203</v>
      </c>
      <c r="BD318" s="85"/>
      <c r="BE318" s="85"/>
      <c r="BF318" s="85"/>
      <c r="BG318" s="85"/>
      <c r="BH318" s="85"/>
      <c r="BI318" t="s">
        <v>182</v>
      </c>
      <c r="BJ318" s="85"/>
      <c r="BK318" s="85"/>
      <c r="BL318" s="85"/>
      <c r="BM318" s="85"/>
      <c r="BN318" s="85"/>
      <c r="BO318" s="85"/>
      <c r="BP318" s="85"/>
      <c r="BQ318" s="85"/>
      <c r="BR318" s="85"/>
      <c r="BS318" s="85"/>
      <c r="BT318" s="85"/>
      <c r="BU318" s="85"/>
      <c r="BV318" s="85"/>
      <c r="BW318" s="85"/>
      <c r="BX318" s="85"/>
      <c r="BY318" s="85"/>
      <c r="BZ318" s="85"/>
      <c r="CA318" s="85"/>
      <c r="CB318" s="85"/>
      <c r="CC318" s="85"/>
      <c r="CD318" s="85"/>
      <c r="CE318" s="85"/>
      <c r="CF318" s="85"/>
      <c r="CG318" s="85"/>
      <c r="CH318" s="85"/>
      <c r="CI318" s="85"/>
      <c r="CJ318" s="85"/>
      <c r="CK318" t="s">
        <v>203</v>
      </c>
      <c r="CL318" s="85"/>
      <c r="CM318" s="85"/>
      <c r="CN318" s="85"/>
      <c r="CO318" s="85"/>
      <c r="CP318" s="85"/>
      <c r="CQ318" s="85"/>
      <c r="CR318" s="85"/>
      <c r="CS318" s="85"/>
      <c r="CT318" s="85"/>
      <c r="CU318" s="85"/>
      <c r="CV318" s="85"/>
      <c r="CW318" s="85"/>
      <c r="CX318" s="85"/>
      <c r="CY318" t="s">
        <v>203</v>
      </c>
      <c r="CZ318" s="85"/>
      <c r="DA318" s="85"/>
      <c r="DB318" s="85"/>
      <c r="DC318" s="85"/>
      <c r="DD318" s="85"/>
      <c r="DE318" s="85"/>
      <c r="DF318" s="85"/>
      <c r="DG318" s="85"/>
      <c r="DH318" s="85"/>
      <c r="DI318" t="s">
        <v>182</v>
      </c>
      <c r="DJ318" s="85"/>
      <c r="DK318" s="85"/>
      <c r="DL318" s="85"/>
      <c r="DM318" s="85"/>
      <c r="DN318" s="85"/>
      <c r="DO318" s="85"/>
      <c r="DP318" s="85"/>
      <c r="DQ318" t="s">
        <v>182</v>
      </c>
      <c r="DR318" s="85"/>
      <c r="DS318" s="85"/>
      <c r="DT318" s="85"/>
      <c r="DU318" s="85"/>
      <c r="DV318" s="85"/>
      <c r="DW318" s="85"/>
      <c r="DX318" s="85"/>
      <c r="DY318" s="85"/>
      <c r="DZ318" s="85"/>
      <c r="EA318" s="85"/>
      <c r="EB318" s="85"/>
      <c r="EC318" t="s">
        <v>182</v>
      </c>
      <c r="ED318" s="85"/>
      <c r="EE318" s="85"/>
      <c r="EF318" s="85"/>
      <c r="EG318" s="85"/>
      <c r="EH318" s="85"/>
      <c r="EI318" s="85"/>
      <c r="EJ318" s="85"/>
      <c r="EK318" s="85"/>
      <c r="EL318" s="85"/>
      <c r="EM318" t="s">
        <v>203</v>
      </c>
      <c r="EN318" s="85"/>
      <c r="EO318" s="85"/>
      <c r="EP318" s="85"/>
      <c r="EQ318" s="85"/>
      <c r="ER318" s="85"/>
      <c r="ES318" t="s">
        <v>203</v>
      </c>
      <c r="ET318" s="85"/>
      <c r="EU318" s="85"/>
      <c r="EV318" s="85"/>
      <c r="EW318" s="85"/>
      <c r="EX318" s="85"/>
      <c r="EY318" t="s">
        <v>182</v>
      </c>
      <c r="EZ318" s="85"/>
      <c r="FA318" t="s">
        <v>182</v>
      </c>
      <c r="FB318" s="85"/>
      <c r="FC318" s="85" t="s">
        <v>182</v>
      </c>
      <c r="FD318" s="85"/>
      <c r="FE318" t="b">
        <v>0</v>
      </c>
    </row>
    <row r="319" spans="1:161" x14ac:dyDescent="0.25">
      <c r="A319" t="s">
        <v>6486</v>
      </c>
      <c r="B319" t="s">
        <v>6149</v>
      </c>
      <c r="C319" s="90" t="s">
        <v>4301</v>
      </c>
      <c r="D319" s="91" t="s">
        <v>206</v>
      </c>
      <c r="G319" s="85" t="s">
        <v>177</v>
      </c>
      <c r="I319" t="s">
        <v>213</v>
      </c>
      <c r="J319" s="85"/>
      <c r="K319" s="85" t="s">
        <v>6677</v>
      </c>
      <c r="L319" s="85"/>
      <c r="M319" s="85" t="s">
        <v>6542</v>
      </c>
      <c r="N319" s="85" t="s">
        <v>1817</v>
      </c>
      <c r="O319" s="85" t="s">
        <v>6676</v>
      </c>
      <c r="P319" s="85"/>
      <c r="Q319" s="85"/>
      <c r="R319" s="85"/>
      <c r="S319" s="85"/>
      <c r="T319" s="85"/>
      <c r="U319" s="97" t="s">
        <v>190</v>
      </c>
      <c r="V319" s="85"/>
      <c r="W319" s="85"/>
      <c r="X319" s="85"/>
      <c r="Z319" s="85"/>
      <c r="AA319" s="85"/>
      <c r="AB319" s="85"/>
      <c r="AC319" s="85"/>
      <c r="AD319" s="85"/>
      <c r="AE319" t="s">
        <v>1497</v>
      </c>
      <c r="AG319" t="s">
        <v>1497</v>
      </c>
      <c r="AI319" t="s">
        <v>1497</v>
      </c>
      <c r="AK319" t="s">
        <v>1497</v>
      </c>
      <c r="AM319" t="s">
        <v>1497</v>
      </c>
      <c r="AN319" s="85"/>
      <c r="AO319" s="85"/>
      <c r="AP319" s="85"/>
      <c r="AQ319" s="85"/>
      <c r="AR319" s="85"/>
      <c r="AS319" s="85"/>
      <c r="AT319" s="85"/>
      <c r="AU319" s="85"/>
      <c r="AV319" s="85"/>
      <c r="AW319" s="85"/>
      <c r="AX319" s="85"/>
      <c r="AY319" s="85"/>
      <c r="AZ319" s="85"/>
      <c r="BA319" s="85"/>
      <c r="BB319" s="85"/>
      <c r="BC319" t="s">
        <v>203</v>
      </c>
      <c r="BD319" s="85"/>
      <c r="BE319" s="85"/>
      <c r="BF319" s="85"/>
      <c r="BG319" s="85"/>
      <c r="BH319" s="85"/>
      <c r="BI319" t="s">
        <v>182</v>
      </c>
      <c r="BJ319" s="85"/>
      <c r="BK319" s="85"/>
      <c r="BL319" s="85"/>
      <c r="BM319" s="85"/>
      <c r="BN319" s="85"/>
      <c r="BO319" s="85"/>
      <c r="BP319" s="85"/>
      <c r="BQ319" s="85"/>
      <c r="BR319" s="85"/>
      <c r="BS319" s="85"/>
      <c r="BT319" s="85"/>
      <c r="BU319" s="85"/>
      <c r="BV319" s="85"/>
      <c r="BW319" s="85"/>
      <c r="BX319" s="85"/>
      <c r="BY319" s="85"/>
      <c r="BZ319" s="85"/>
      <c r="CA319" s="85"/>
      <c r="CB319" s="85"/>
      <c r="CC319" s="85"/>
      <c r="CD319" s="85"/>
      <c r="CE319" s="85"/>
      <c r="CF319" s="85"/>
      <c r="CG319" s="85"/>
      <c r="CH319" s="85"/>
      <c r="CI319" s="85"/>
      <c r="CJ319" s="85"/>
      <c r="CK319" t="s">
        <v>203</v>
      </c>
      <c r="CL319" s="85"/>
      <c r="CM319" s="85"/>
      <c r="CN319" s="85"/>
      <c r="CO319" s="85"/>
      <c r="CP319" s="85"/>
      <c r="CQ319" s="85"/>
      <c r="CR319" s="85"/>
      <c r="CS319" s="85"/>
      <c r="CT319" s="85"/>
      <c r="CU319" s="85"/>
      <c r="CV319" s="85"/>
      <c r="CW319" s="85"/>
      <c r="CX319" s="85"/>
      <c r="CY319" t="s">
        <v>182</v>
      </c>
      <c r="CZ319" s="85"/>
      <c r="DA319" s="85"/>
      <c r="DB319" s="85"/>
      <c r="DC319" s="85"/>
      <c r="DD319" s="85"/>
      <c r="DE319" s="85"/>
      <c r="DF319" s="85"/>
      <c r="DG319" s="85"/>
      <c r="DH319" s="85"/>
      <c r="DI319" t="s">
        <v>182</v>
      </c>
      <c r="DJ319" s="85"/>
      <c r="DK319" s="85"/>
      <c r="DL319" s="85"/>
      <c r="DM319" s="85"/>
      <c r="DN319" s="85"/>
      <c r="DO319" s="85"/>
      <c r="DP319" s="85"/>
      <c r="DQ319" t="s">
        <v>182</v>
      </c>
      <c r="DR319" s="85"/>
      <c r="DS319" s="85"/>
      <c r="DT319" s="85"/>
      <c r="DU319" s="85"/>
      <c r="DV319" s="85"/>
      <c r="DW319" s="85"/>
      <c r="DX319" s="85"/>
      <c r="DY319" s="85"/>
      <c r="DZ319" s="85"/>
      <c r="EA319" s="85"/>
      <c r="EB319" s="85"/>
      <c r="EC319" t="s">
        <v>182</v>
      </c>
      <c r="ED319" s="85"/>
      <c r="EE319" s="85"/>
      <c r="EF319" s="85"/>
      <c r="EG319" s="85"/>
      <c r="EH319" s="85"/>
      <c r="EI319" s="85"/>
      <c r="EJ319" s="85"/>
      <c r="EK319" s="85"/>
      <c r="EL319" s="85"/>
      <c r="EM319" t="s">
        <v>203</v>
      </c>
      <c r="EN319" s="85"/>
      <c r="EO319" s="85"/>
      <c r="EP319" s="85"/>
      <c r="EQ319" s="85"/>
      <c r="ER319" s="85"/>
      <c r="ES319" t="s">
        <v>203</v>
      </c>
      <c r="ET319" s="85"/>
      <c r="EU319" s="85"/>
      <c r="EV319" s="85"/>
      <c r="EW319" s="85"/>
      <c r="EX319" s="85"/>
      <c r="EY319" t="s">
        <v>182</v>
      </c>
      <c r="EZ319" s="85"/>
      <c r="FA319" t="s">
        <v>182</v>
      </c>
      <c r="FB319" s="85"/>
      <c r="FC319" s="85" t="s">
        <v>182</v>
      </c>
      <c r="FD319" s="85"/>
      <c r="FE319" t="b">
        <v>0</v>
      </c>
    </row>
    <row r="320" spans="1:161" x14ac:dyDescent="0.25">
      <c r="A320">
        <v>2198</v>
      </c>
      <c r="B320" t="s">
        <v>6173</v>
      </c>
      <c r="C320" s="90" t="s">
        <v>4302</v>
      </c>
      <c r="D320" s="91" t="s">
        <v>206</v>
      </c>
      <c r="E320">
        <v>0</v>
      </c>
      <c r="F320">
        <v>95</v>
      </c>
      <c r="G320" s="85" t="s">
        <v>187</v>
      </c>
      <c r="H320">
        <v>1</v>
      </c>
      <c r="I320" s="85" t="s">
        <v>213</v>
      </c>
      <c r="J320" s="85" t="s">
        <v>4303</v>
      </c>
      <c r="K320" s="85" t="s">
        <v>4304</v>
      </c>
      <c r="L320" s="85" t="s">
        <v>4302</v>
      </c>
      <c r="M320" s="85" t="s">
        <v>4305</v>
      </c>
      <c r="N320" s="85" t="s">
        <v>4306</v>
      </c>
      <c r="O320" s="85" t="s">
        <v>4307</v>
      </c>
      <c r="P320" s="85" t="s">
        <v>213</v>
      </c>
      <c r="Q320" s="85" t="s">
        <v>206</v>
      </c>
      <c r="R320" s="85"/>
      <c r="S320" s="85"/>
      <c r="T320" s="85" t="s">
        <v>218</v>
      </c>
      <c r="U320" s="97">
        <v>4</v>
      </c>
      <c r="V320" s="85" t="s">
        <v>179</v>
      </c>
      <c r="W320" s="85" t="s">
        <v>191</v>
      </c>
      <c r="X320" s="85" t="s">
        <v>1487</v>
      </c>
      <c r="Y320">
        <v>4</v>
      </c>
      <c r="Z320" s="85" t="s">
        <v>179</v>
      </c>
      <c r="AA320" s="85" t="s">
        <v>186</v>
      </c>
      <c r="AB320" s="85" t="s">
        <v>179</v>
      </c>
      <c r="AC320" s="85" t="s">
        <v>179</v>
      </c>
      <c r="AD320" s="85" t="s">
        <v>179</v>
      </c>
      <c r="AE320" s="85" t="s">
        <v>181</v>
      </c>
      <c r="AF320" s="85"/>
      <c r="AG320" s="85" t="s">
        <v>181</v>
      </c>
      <c r="AH320" s="85"/>
      <c r="AI320" s="85" t="s">
        <v>181</v>
      </c>
      <c r="AJ320" s="85"/>
      <c r="AK320" s="85" t="s">
        <v>181</v>
      </c>
      <c r="AL320" s="85"/>
      <c r="AM320" s="85" t="s">
        <v>181</v>
      </c>
      <c r="AN320" s="85"/>
      <c r="AO320" s="85" t="s">
        <v>181</v>
      </c>
      <c r="AP320" s="85"/>
      <c r="AQ320" s="85" t="s">
        <v>179</v>
      </c>
      <c r="AR320" s="85"/>
      <c r="AS320" s="85" t="s">
        <v>179</v>
      </c>
      <c r="AT320" s="85"/>
      <c r="AU320" s="85" t="s">
        <v>179</v>
      </c>
      <c r="AV320" s="85"/>
      <c r="AW320" s="85" t="s">
        <v>179</v>
      </c>
      <c r="AX320" s="85"/>
      <c r="AY320" s="85" t="s">
        <v>179</v>
      </c>
      <c r="AZ320" s="85"/>
      <c r="BA320" s="85" t="s">
        <v>179</v>
      </c>
      <c r="BB320" s="85"/>
      <c r="BC320" s="85" t="s">
        <v>179</v>
      </c>
      <c r="BD320" s="85" t="s">
        <v>3129</v>
      </c>
      <c r="BE320" s="85" t="s">
        <v>179</v>
      </c>
      <c r="BF320" s="85"/>
      <c r="BG320" s="85" t="s">
        <v>179</v>
      </c>
      <c r="BH320" s="85"/>
      <c r="BI320" s="85" t="s">
        <v>179</v>
      </c>
      <c r="BJ320" s="85" t="s">
        <v>2422</v>
      </c>
      <c r="BK320" s="85" t="s">
        <v>179</v>
      </c>
      <c r="BL320" s="85"/>
      <c r="BM320" s="85" t="s">
        <v>179</v>
      </c>
      <c r="BN320" s="85"/>
      <c r="BO320" s="85" t="s">
        <v>179</v>
      </c>
      <c r="BP320" s="85"/>
      <c r="BQ320" s="85" t="s">
        <v>179</v>
      </c>
      <c r="BR320" s="85"/>
      <c r="BS320" s="85" t="s">
        <v>179</v>
      </c>
      <c r="BT320" s="85"/>
      <c r="BU320" s="85" t="s">
        <v>179</v>
      </c>
      <c r="BV320" s="85"/>
      <c r="BW320" s="85" t="s">
        <v>179</v>
      </c>
      <c r="BX320" s="85"/>
      <c r="BY320" s="85" t="s">
        <v>179</v>
      </c>
      <c r="BZ320" s="85"/>
      <c r="CA320" s="85" t="s">
        <v>179</v>
      </c>
      <c r="CB320" s="85"/>
      <c r="CC320" s="85" t="s">
        <v>179</v>
      </c>
      <c r="CD320" s="85"/>
      <c r="CE320" s="85" t="s">
        <v>181</v>
      </c>
      <c r="CF320" s="85"/>
      <c r="CG320" s="85" t="s">
        <v>181</v>
      </c>
      <c r="CH320" s="85"/>
      <c r="CI320" s="85" t="s">
        <v>181</v>
      </c>
      <c r="CJ320" s="85"/>
      <c r="CK320" s="85" t="s">
        <v>179</v>
      </c>
      <c r="CL320" s="85" t="s">
        <v>2423</v>
      </c>
      <c r="CM320" s="85" t="s">
        <v>179</v>
      </c>
      <c r="CN320" s="85"/>
      <c r="CO320" s="85" t="s">
        <v>179</v>
      </c>
      <c r="CP320" s="85"/>
      <c r="CQ320" s="85" t="s">
        <v>179</v>
      </c>
      <c r="CR320" s="85"/>
      <c r="CS320" s="85" t="s">
        <v>179</v>
      </c>
      <c r="CT320" s="85"/>
      <c r="CU320" s="85" t="s">
        <v>179</v>
      </c>
      <c r="CV320" s="85"/>
      <c r="CW320" s="85" t="s">
        <v>179</v>
      </c>
      <c r="CX320" s="85"/>
      <c r="CY320" s="85" t="s">
        <v>179</v>
      </c>
      <c r="CZ320" s="85" t="s">
        <v>2424</v>
      </c>
      <c r="DA320" s="85" t="s">
        <v>179</v>
      </c>
      <c r="DB320" s="85"/>
      <c r="DC320" s="85" t="s">
        <v>179</v>
      </c>
      <c r="DD320" s="85"/>
      <c r="DE320" s="85" t="s">
        <v>179</v>
      </c>
      <c r="DF320" s="85"/>
      <c r="DG320" s="85" t="s">
        <v>179</v>
      </c>
      <c r="DH320" s="85"/>
      <c r="DI320" s="85" t="s">
        <v>179</v>
      </c>
      <c r="DJ320" s="85" t="s">
        <v>4308</v>
      </c>
      <c r="DK320" s="85" t="s">
        <v>179</v>
      </c>
      <c r="DL320" s="85"/>
      <c r="DM320" s="85" t="s">
        <v>179</v>
      </c>
      <c r="DN320" s="85"/>
      <c r="DO320" s="85" t="s">
        <v>179</v>
      </c>
      <c r="DP320" s="85"/>
      <c r="DQ320" s="85" t="s">
        <v>179</v>
      </c>
      <c r="DR320" s="85" t="s">
        <v>2426</v>
      </c>
      <c r="DS320" s="85" t="s">
        <v>179</v>
      </c>
      <c r="DT320" s="85"/>
      <c r="DU320" s="85" t="s">
        <v>179</v>
      </c>
      <c r="DV320" s="85"/>
      <c r="DW320" s="85" t="s">
        <v>179</v>
      </c>
      <c r="DX320" s="85"/>
      <c r="DY320" s="85" t="s">
        <v>179</v>
      </c>
      <c r="DZ320" s="85"/>
      <c r="EA320" s="85" t="s">
        <v>179</v>
      </c>
      <c r="EB320" s="85"/>
      <c r="EC320" s="85" t="s">
        <v>179</v>
      </c>
      <c r="ED320" s="85" t="s">
        <v>4309</v>
      </c>
      <c r="EE320" s="85" t="s">
        <v>179</v>
      </c>
      <c r="EF320" s="85"/>
      <c r="EG320" s="85" t="s">
        <v>179</v>
      </c>
      <c r="EH320" s="85"/>
      <c r="EI320" s="85" t="s">
        <v>179</v>
      </c>
      <c r="EJ320" s="85"/>
      <c r="EK320" s="85" t="s">
        <v>179</v>
      </c>
      <c r="EL320" s="85"/>
      <c r="EM320" s="85" t="s">
        <v>179</v>
      </c>
      <c r="EN320" s="85" t="s">
        <v>2428</v>
      </c>
      <c r="EO320" s="85" t="s">
        <v>179</v>
      </c>
      <c r="EP320" s="85"/>
      <c r="EQ320" s="85" t="s">
        <v>179</v>
      </c>
      <c r="ER320" s="85"/>
      <c r="ES320" s="85" t="s">
        <v>179</v>
      </c>
      <c r="ET320" s="85" t="s">
        <v>2429</v>
      </c>
      <c r="EU320" s="85" t="s">
        <v>179</v>
      </c>
      <c r="EV320" s="85"/>
      <c r="EW320" s="85" t="s">
        <v>179</v>
      </c>
      <c r="EX320" s="85"/>
      <c r="EY320" s="85" t="s">
        <v>179</v>
      </c>
      <c r="EZ320" s="85" t="s">
        <v>2430</v>
      </c>
      <c r="FA320" s="85" t="s">
        <v>181</v>
      </c>
      <c r="FB320" s="85"/>
      <c r="FC320" s="85" t="s">
        <v>179</v>
      </c>
      <c r="FD320" s="85" t="s">
        <v>182</v>
      </c>
      <c r="FE320" t="b">
        <v>0</v>
      </c>
    </row>
    <row r="321" spans="1:161" x14ac:dyDescent="0.25">
      <c r="B321" t="s">
        <v>6087</v>
      </c>
      <c r="C321" s="90" t="s">
        <v>6327</v>
      </c>
      <c r="D321" s="91" t="s">
        <v>200</v>
      </c>
      <c r="G321" s="85" t="s">
        <v>6126</v>
      </c>
      <c r="I321" s="85" t="s">
        <v>213</v>
      </c>
      <c r="J321" s="85"/>
      <c r="K321" s="85" t="s">
        <v>6328</v>
      </c>
      <c r="L321" s="85" t="s">
        <v>6329</v>
      </c>
      <c r="M321" s="85" t="s">
        <v>6330</v>
      </c>
      <c r="N321" s="85"/>
      <c r="O321" s="85" t="s">
        <v>6331</v>
      </c>
      <c r="P321" s="85" t="s">
        <v>213</v>
      </c>
      <c r="Q321" s="85"/>
      <c r="R321" s="85"/>
      <c r="S321" s="85"/>
      <c r="T321" s="85"/>
      <c r="V321" s="85"/>
      <c r="W321" s="85"/>
      <c r="X321" s="85"/>
      <c r="Z321" s="85"/>
      <c r="AA321" s="85"/>
      <c r="AB321" s="85"/>
      <c r="AC321" s="85"/>
      <c r="AD321" s="85"/>
      <c r="AE321" s="85"/>
      <c r="AF321" s="85"/>
      <c r="AG321" s="85"/>
      <c r="AH321" s="85"/>
      <c r="AI321" s="85"/>
      <c r="AJ321" s="85"/>
      <c r="AK321" s="85"/>
      <c r="AL321" s="85"/>
      <c r="AM321" s="85"/>
      <c r="AN321" s="85"/>
      <c r="AO321" s="85"/>
      <c r="AP321" s="85"/>
      <c r="AQ321" s="85"/>
      <c r="AR321" s="85"/>
      <c r="AS321" s="85"/>
      <c r="AT321" s="85"/>
      <c r="AU321" s="85"/>
      <c r="AV321" s="85"/>
      <c r="AW321" s="85"/>
      <c r="AX321" s="85"/>
      <c r="AY321" s="85"/>
      <c r="AZ321" s="85"/>
      <c r="BA321" s="85"/>
      <c r="BB321" s="85"/>
      <c r="BC321" s="85"/>
      <c r="BD321" s="85"/>
      <c r="BE321" s="85"/>
      <c r="BF321" s="85"/>
      <c r="BG321" s="85"/>
      <c r="BH321" s="85"/>
      <c r="BI321" s="85"/>
      <c r="BJ321" s="85"/>
      <c r="BK321" s="85"/>
      <c r="BL321" s="85"/>
      <c r="BM321" s="85"/>
      <c r="BN321" s="85"/>
      <c r="BO321" s="85"/>
      <c r="BP321" s="85"/>
      <c r="BQ321" s="85"/>
      <c r="BR321" s="85"/>
      <c r="BS321" s="85"/>
      <c r="BT321" s="85"/>
      <c r="BU321" s="85"/>
      <c r="BV321" s="85"/>
      <c r="BW321" s="85"/>
      <c r="BX321" s="85"/>
      <c r="BY321" s="85"/>
      <c r="BZ321" s="85"/>
      <c r="CA321" s="85"/>
      <c r="CB321" s="85"/>
      <c r="CC321" s="85"/>
      <c r="CD321" s="85"/>
      <c r="CE321" s="85"/>
      <c r="CF321" s="85"/>
      <c r="CG321" s="85"/>
      <c r="CH321" s="85"/>
      <c r="CI321" s="85"/>
      <c r="CJ321" s="85"/>
      <c r="CK321" s="85"/>
      <c r="CL321" s="85"/>
      <c r="CM321" s="85"/>
      <c r="CN321" s="85"/>
      <c r="CO321" s="85"/>
      <c r="CP321" s="85"/>
      <c r="CQ321" s="85"/>
      <c r="CR321" s="85"/>
      <c r="CS321" s="85"/>
      <c r="CT321" s="85"/>
      <c r="CU321" s="85"/>
      <c r="CV321" s="85"/>
      <c r="CW321" s="85"/>
      <c r="CX321" s="85"/>
      <c r="CY321" s="85"/>
      <c r="CZ321" s="85"/>
      <c r="DA321" s="85"/>
      <c r="DB321" s="85"/>
      <c r="DC321" s="85"/>
      <c r="DD321" s="85"/>
      <c r="DE321" s="85"/>
      <c r="DF321" s="85"/>
      <c r="DG321" s="85"/>
      <c r="DH321" s="85"/>
      <c r="DI321" s="85"/>
      <c r="DJ321" s="85"/>
      <c r="DK321" s="85"/>
      <c r="DL321" s="85"/>
      <c r="DM321" s="85"/>
      <c r="DN321" s="85"/>
      <c r="DO321" s="85"/>
      <c r="DP321" s="85"/>
      <c r="DQ321" s="85"/>
      <c r="DR321" s="85"/>
      <c r="DS321" s="85"/>
      <c r="DT321" s="85"/>
      <c r="DU321" s="85"/>
      <c r="DV321" s="85"/>
      <c r="DW321" s="85"/>
      <c r="DX321" s="85"/>
      <c r="DY321" s="85"/>
      <c r="DZ321" s="85"/>
      <c r="EA321" s="85"/>
      <c r="EB321" s="85"/>
      <c r="EC321" s="85"/>
      <c r="ED321" s="85"/>
      <c r="EE321" s="85"/>
      <c r="EF321" s="85"/>
      <c r="EG321" s="85"/>
      <c r="EH321" s="85"/>
      <c r="EI321" s="85"/>
      <c r="EJ321" s="85"/>
      <c r="EK321" s="85"/>
      <c r="EL321" s="85"/>
      <c r="EM321" s="85"/>
      <c r="EN321" s="85"/>
      <c r="EO321" s="85"/>
      <c r="EP321" s="85"/>
      <c r="EQ321" s="85"/>
      <c r="ER321" s="85"/>
      <c r="ES321" s="85"/>
      <c r="ET321" s="85"/>
      <c r="EU321" s="85"/>
      <c r="EV321" s="85"/>
      <c r="EW321" s="85"/>
      <c r="EX321" s="85"/>
      <c r="EY321" s="85"/>
      <c r="EZ321" s="85"/>
      <c r="FA321" s="85"/>
      <c r="FB321" s="85"/>
      <c r="FC321" s="85"/>
      <c r="FD321" s="85"/>
    </row>
    <row r="322" spans="1:161" x14ac:dyDescent="0.25">
      <c r="A322" t="s">
        <v>6486</v>
      </c>
      <c r="B322" t="s">
        <v>6681</v>
      </c>
      <c r="C322" s="90" t="s">
        <v>4310</v>
      </c>
      <c r="D322" s="91" t="s">
        <v>200</v>
      </c>
      <c r="G322" s="85" t="s">
        <v>177</v>
      </c>
      <c r="I322" t="s">
        <v>213</v>
      </c>
      <c r="J322" s="85"/>
      <c r="K322" s="85" t="s">
        <v>6678</v>
      </c>
      <c r="L322" s="85"/>
      <c r="M322" s="85" t="s">
        <v>6543</v>
      </c>
      <c r="N322" s="85" t="s">
        <v>6679</v>
      </c>
      <c r="O322" s="85" t="s">
        <v>6680</v>
      </c>
      <c r="P322" s="85"/>
      <c r="Q322" s="85"/>
      <c r="R322" s="85"/>
      <c r="S322" s="85"/>
      <c r="T322" s="85"/>
      <c r="U322" s="97" t="s">
        <v>190</v>
      </c>
      <c r="V322" s="85"/>
      <c r="W322" s="85"/>
      <c r="X322" s="85"/>
      <c r="Z322" s="85"/>
      <c r="AA322" s="85"/>
      <c r="AB322" s="85"/>
      <c r="AC322" s="85"/>
      <c r="AD322" s="85"/>
      <c r="AE322" t="s">
        <v>1497</v>
      </c>
      <c r="AG322" t="s">
        <v>1497</v>
      </c>
      <c r="AI322" t="s">
        <v>1497</v>
      </c>
      <c r="AK322" t="s">
        <v>1497</v>
      </c>
      <c r="AM322" t="s">
        <v>1497</v>
      </c>
      <c r="AN322" s="85"/>
      <c r="AO322" s="85"/>
      <c r="AP322" s="85"/>
      <c r="AQ322" s="85"/>
      <c r="AR322" s="85"/>
      <c r="AS322" s="85"/>
      <c r="AT322" s="85"/>
      <c r="AU322" s="85"/>
      <c r="AV322" s="85"/>
      <c r="AW322" s="85"/>
      <c r="AX322" s="85"/>
      <c r="AY322" s="85"/>
      <c r="AZ322" s="85"/>
      <c r="BA322" s="85"/>
      <c r="BB322" s="85"/>
      <c r="BC322" t="s">
        <v>182</v>
      </c>
      <c r="BD322" s="85"/>
      <c r="BE322" s="85"/>
      <c r="BF322" s="85"/>
      <c r="BG322" s="85"/>
      <c r="BH322" s="85"/>
      <c r="BI322" t="s">
        <v>182</v>
      </c>
      <c r="BJ322" s="85"/>
      <c r="BK322" s="85"/>
      <c r="BL322" s="85"/>
      <c r="BM322" s="85"/>
      <c r="BN322" s="85"/>
      <c r="BO322" s="85"/>
      <c r="BP322" s="85"/>
      <c r="BQ322" s="85"/>
      <c r="BR322" s="85"/>
      <c r="BS322" s="85"/>
      <c r="BT322" s="85"/>
      <c r="BU322" s="85"/>
      <c r="BV322" s="85"/>
      <c r="BW322" s="85"/>
      <c r="BX322" s="85"/>
      <c r="BY322" s="85"/>
      <c r="BZ322" s="85"/>
      <c r="CA322" s="85"/>
      <c r="CB322" s="85"/>
      <c r="CC322" s="85"/>
      <c r="CD322" s="85"/>
      <c r="CE322" s="85"/>
      <c r="CF322" s="85"/>
      <c r="CG322" s="85"/>
      <c r="CH322" s="85"/>
      <c r="CI322" s="85"/>
      <c r="CJ322" s="85"/>
      <c r="CK322" t="s">
        <v>203</v>
      </c>
      <c r="CL322" s="85"/>
      <c r="CM322" s="85"/>
      <c r="CN322" s="85"/>
      <c r="CO322" s="85"/>
      <c r="CP322" s="85"/>
      <c r="CQ322" s="85"/>
      <c r="CR322" s="85"/>
      <c r="CS322" s="85"/>
      <c r="CT322" s="85"/>
      <c r="CU322" s="85"/>
      <c r="CV322" s="85"/>
      <c r="CW322" s="85"/>
      <c r="CX322" s="85"/>
      <c r="CY322" t="s">
        <v>182</v>
      </c>
      <c r="CZ322" s="85"/>
      <c r="DA322" s="85"/>
      <c r="DB322" s="85"/>
      <c r="DC322" s="85"/>
      <c r="DD322" s="85"/>
      <c r="DE322" s="85"/>
      <c r="DF322" s="85"/>
      <c r="DG322" s="85"/>
      <c r="DH322" s="85"/>
      <c r="DI322" t="s">
        <v>182</v>
      </c>
      <c r="DJ322" s="85"/>
      <c r="DK322" s="85"/>
      <c r="DL322" s="85"/>
      <c r="DM322" s="85"/>
      <c r="DN322" s="85"/>
      <c r="DO322" s="85"/>
      <c r="DP322" s="85"/>
      <c r="DQ322" t="s">
        <v>182</v>
      </c>
      <c r="DR322" s="85"/>
      <c r="DS322" s="85"/>
      <c r="DT322" s="85"/>
      <c r="DU322" s="85"/>
      <c r="DV322" s="85"/>
      <c r="DW322" s="85"/>
      <c r="DX322" s="85"/>
      <c r="DY322" s="85"/>
      <c r="DZ322" s="85"/>
      <c r="EA322" s="85"/>
      <c r="EB322" s="85"/>
      <c r="EC322" t="s">
        <v>182</v>
      </c>
      <c r="ED322" s="85"/>
      <c r="EE322" s="85"/>
      <c r="EF322" s="85"/>
      <c r="EG322" s="85"/>
      <c r="EH322" s="85"/>
      <c r="EI322" s="85"/>
      <c r="EJ322" s="85"/>
      <c r="EK322" s="85"/>
      <c r="EL322" s="85"/>
      <c r="EM322" t="s">
        <v>182</v>
      </c>
      <c r="EN322" s="85"/>
      <c r="EO322" s="85"/>
      <c r="EP322" s="85"/>
      <c r="EQ322" s="85"/>
      <c r="ER322" s="85"/>
      <c r="ES322" t="s">
        <v>203</v>
      </c>
      <c r="ET322" s="85"/>
      <c r="EU322" s="85"/>
      <c r="EV322" s="85"/>
      <c r="EW322" s="85"/>
      <c r="EX322" s="85"/>
      <c r="EY322" t="s">
        <v>182</v>
      </c>
      <c r="EZ322" s="85"/>
      <c r="FA322" t="s">
        <v>182</v>
      </c>
      <c r="FB322" s="85"/>
      <c r="FC322" s="85" t="s">
        <v>182</v>
      </c>
      <c r="FD322" s="85"/>
      <c r="FE322" t="b">
        <v>0</v>
      </c>
    </row>
    <row r="323" spans="1:161" x14ac:dyDescent="0.25">
      <c r="A323">
        <v>2201</v>
      </c>
      <c r="B323" t="s">
        <v>6137</v>
      </c>
      <c r="C323" s="90" t="s">
        <v>4311</v>
      </c>
      <c r="D323" s="91" t="s">
        <v>206</v>
      </c>
      <c r="E323">
        <v>0</v>
      </c>
      <c r="G323" s="85" t="s">
        <v>177</v>
      </c>
      <c r="H323">
        <v>1</v>
      </c>
      <c r="I323" s="85" t="s">
        <v>213</v>
      </c>
      <c r="J323" s="85" t="s">
        <v>1561</v>
      </c>
      <c r="K323" s="85" t="s">
        <v>1562</v>
      </c>
      <c r="L323" s="85" t="s">
        <v>4311</v>
      </c>
      <c r="M323" s="85" t="s">
        <v>1563</v>
      </c>
      <c r="N323" s="85" t="s">
        <v>1561</v>
      </c>
      <c r="O323" s="85" t="s">
        <v>1564</v>
      </c>
      <c r="P323" s="85" t="s">
        <v>213</v>
      </c>
      <c r="Q323" s="85" t="s">
        <v>206</v>
      </c>
      <c r="R323" s="85"/>
      <c r="S323" s="85"/>
      <c r="T323" s="85" t="s">
        <v>797</v>
      </c>
      <c r="U323" s="97">
        <v>5</v>
      </c>
      <c r="V323" s="85" t="s">
        <v>181</v>
      </c>
      <c r="W323" s="85" t="s">
        <v>186</v>
      </c>
      <c r="X323" s="85"/>
      <c r="Z323" s="85" t="s">
        <v>181</v>
      </c>
      <c r="AA323" s="85" t="s">
        <v>186</v>
      </c>
      <c r="AB323" s="85" t="s">
        <v>179</v>
      </c>
      <c r="AC323" s="85" t="s">
        <v>181</v>
      </c>
      <c r="AD323" s="85" t="s">
        <v>181</v>
      </c>
      <c r="AE323" s="85" t="s">
        <v>181</v>
      </c>
      <c r="AF323" s="85"/>
      <c r="AG323" s="85" t="s">
        <v>181</v>
      </c>
      <c r="AH323" s="85"/>
      <c r="AI323" s="85" t="s">
        <v>181</v>
      </c>
      <c r="AJ323" s="85"/>
      <c r="AK323" s="85" t="s">
        <v>181</v>
      </c>
      <c r="AL323" s="85"/>
      <c r="AM323" s="85" t="s">
        <v>181</v>
      </c>
      <c r="AN323" s="85"/>
      <c r="AO323" s="85" t="s">
        <v>181</v>
      </c>
      <c r="AP323" s="85"/>
      <c r="AQ323" s="85" t="s">
        <v>179</v>
      </c>
      <c r="AR323" s="85"/>
      <c r="AS323" s="85" t="s">
        <v>179</v>
      </c>
      <c r="AT323" s="85"/>
      <c r="AU323" s="85" t="s">
        <v>179</v>
      </c>
      <c r="AV323" s="85"/>
      <c r="AW323" s="85" t="s">
        <v>179</v>
      </c>
      <c r="AX323" s="85"/>
      <c r="AY323" s="85" t="s">
        <v>179</v>
      </c>
      <c r="AZ323" s="85"/>
      <c r="BA323" s="85" t="s">
        <v>179</v>
      </c>
      <c r="BB323" s="85"/>
      <c r="BC323" s="85" t="s">
        <v>179</v>
      </c>
      <c r="BD323" s="85" t="s">
        <v>4312</v>
      </c>
      <c r="BE323" s="85" t="s">
        <v>179</v>
      </c>
      <c r="BF323" s="85"/>
      <c r="BG323" s="85" t="s">
        <v>179</v>
      </c>
      <c r="BH323" s="85"/>
      <c r="BI323" s="85" t="s">
        <v>179</v>
      </c>
      <c r="BJ323" s="85" t="s">
        <v>4313</v>
      </c>
      <c r="BK323" s="85" t="s">
        <v>179</v>
      </c>
      <c r="BL323" s="85"/>
      <c r="BM323" s="85" t="s">
        <v>179</v>
      </c>
      <c r="BN323" s="85"/>
      <c r="BO323" s="85" t="s">
        <v>179</v>
      </c>
      <c r="BP323" s="85"/>
      <c r="BQ323" s="85" t="s">
        <v>179</v>
      </c>
      <c r="BR323" s="85"/>
      <c r="BS323" s="85" t="s">
        <v>179</v>
      </c>
      <c r="BT323" s="85"/>
      <c r="BU323" s="85" t="s">
        <v>179</v>
      </c>
      <c r="BV323" s="85"/>
      <c r="BW323" s="85" t="s">
        <v>179</v>
      </c>
      <c r="BX323" s="85"/>
      <c r="BY323" s="85" t="s">
        <v>179</v>
      </c>
      <c r="BZ323" s="85"/>
      <c r="CA323" s="85" t="s">
        <v>179</v>
      </c>
      <c r="CB323" s="85"/>
      <c r="CC323" s="85" t="s">
        <v>179</v>
      </c>
      <c r="CD323" s="85"/>
      <c r="CE323" s="85" t="s">
        <v>179</v>
      </c>
      <c r="CF323" s="85"/>
      <c r="CG323" s="85" t="s">
        <v>181</v>
      </c>
      <c r="CH323" s="85"/>
      <c r="CI323" s="85" t="s">
        <v>181</v>
      </c>
      <c r="CJ323" s="85"/>
      <c r="CK323" s="85" t="s">
        <v>179</v>
      </c>
      <c r="CL323" s="85" t="s">
        <v>4314</v>
      </c>
      <c r="CM323" s="85" t="s">
        <v>179</v>
      </c>
      <c r="CN323" s="85"/>
      <c r="CO323" s="85" t="s">
        <v>179</v>
      </c>
      <c r="CP323" s="85"/>
      <c r="CQ323" s="85" t="s">
        <v>179</v>
      </c>
      <c r="CR323" s="85"/>
      <c r="CS323" s="85" t="s">
        <v>179</v>
      </c>
      <c r="CT323" s="85"/>
      <c r="CU323" s="85" t="s">
        <v>179</v>
      </c>
      <c r="CV323" s="85"/>
      <c r="CW323" s="85" t="s">
        <v>179</v>
      </c>
      <c r="CX323" s="85"/>
      <c r="CY323" s="85" t="s">
        <v>179</v>
      </c>
      <c r="CZ323" s="85" t="s">
        <v>4315</v>
      </c>
      <c r="DA323" s="85" t="s">
        <v>179</v>
      </c>
      <c r="DB323" s="85"/>
      <c r="DC323" s="85" t="s">
        <v>179</v>
      </c>
      <c r="DD323" s="85"/>
      <c r="DE323" s="85" t="s">
        <v>179</v>
      </c>
      <c r="DF323" s="85"/>
      <c r="DG323" s="85" t="s">
        <v>179</v>
      </c>
      <c r="DH323" s="85"/>
      <c r="DI323" s="85" t="s">
        <v>179</v>
      </c>
      <c r="DJ323" s="85" t="s">
        <v>4316</v>
      </c>
      <c r="DK323" s="85" t="s">
        <v>179</v>
      </c>
      <c r="DL323" s="85"/>
      <c r="DM323" s="85" t="s">
        <v>179</v>
      </c>
      <c r="DN323" s="85"/>
      <c r="DO323" s="85" t="s">
        <v>179</v>
      </c>
      <c r="DP323" s="85"/>
      <c r="DQ323" s="85" t="s">
        <v>179</v>
      </c>
      <c r="DR323" s="85" t="s">
        <v>4317</v>
      </c>
      <c r="DS323" s="85" t="s">
        <v>179</v>
      </c>
      <c r="DT323" s="85"/>
      <c r="DU323" s="85" t="s">
        <v>179</v>
      </c>
      <c r="DV323" s="85"/>
      <c r="DW323" s="85" t="s">
        <v>179</v>
      </c>
      <c r="DX323" s="85"/>
      <c r="DY323" s="85" t="s">
        <v>179</v>
      </c>
      <c r="DZ323" s="85"/>
      <c r="EA323" s="85" t="s">
        <v>179</v>
      </c>
      <c r="EB323" s="85"/>
      <c r="EC323" s="85" t="s">
        <v>179</v>
      </c>
      <c r="ED323" s="85" t="s">
        <v>4318</v>
      </c>
      <c r="EE323" s="85" t="s">
        <v>179</v>
      </c>
      <c r="EF323" s="85"/>
      <c r="EG323" s="85" t="s">
        <v>179</v>
      </c>
      <c r="EH323" s="85"/>
      <c r="EI323" s="85" t="s">
        <v>179</v>
      </c>
      <c r="EJ323" s="85"/>
      <c r="EK323" s="85" t="s">
        <v>179</v>
      </c>
      <c r="EL323" s="85"/>
      <c r="EM323" s="85" t="s">
        <v>179</v>
      </c>
      <c r="EN323" s="85" t="s">
        <v>4319</v>
      </c>
      <c r="EO323" s="85" t="s">
        <v>179</v>
      </c>
      <c r="EP323" s="85"/>
      <c r="EQ323" s="85" t="s">
        <v>179</v>
      </c>
      <c r="ER323" s="85"/>
      <c r="ES323" s="85" t="s">
        <v>179</v>
      </c>
      <c r="ET323" s="85" t="s">
        <v>4320</v>
      </c>
      <c r="EU323" s="85" t="s">
        <v>179</v>
      </c>
      <c r="EV323" s="85"/>
      <c r="EW323" s="85" t="s">
        <v>179</v>
      </c>
      <c r="EX323" s="85"/>
      <c r="EY323" s="85" t="s">
        <v>179</v>
      </c>
      <c r="EZ323" s="85" t="s">
        <v>1565</v>
      </c>
      <c r="FA323" s="85" t="s">
        <v>181</v>
      </c>
      <c r="FB323" s="85"/>
      <c r="FC323" s="85" t="s">
        <v>179</v>
      </c>
      <c r="FD323" s="85" t="s">
        <v>182</v>
      </c>
      <c r="FE323" t="b">
        <v>0</v>
      </c>
    </row>
    <row r="324" spans="1:161" x14ac:dyDescent="0.25">
      <c r="A324">
        <v>9679</v>
      </c>
      <c r="B324" t="s">
        <v>6192</v>
      </c>
      <c r="C324" s="90" t="s">
        <v>4321</v>
      </c>
      <c r="D324" s="91" t="s">
        <v>206</v>
      </c>
      <c r="E324">
        <v>0</v>
      </c>
      <c r="G324" s="85" t="s">
        <v>177</v>
      </c>
      <c r="H324">
        <v>1</v>
      </c>
      <c r="I324" s="85" t="s">
        <v>213</v>
      </c>
      <c r="J324" s="85" t="s">
        <v>2914</v>
      </c>
      <c r="K324" s="85" t="s">
        <v>4322</v>
      </c>
      <c r="L324" s="85" t="s">
        <v>4321</v>
      </c>
      <c r="M324" s="85" t="s">
        <v>4323</v>
      </c>
      <c r="N324" s="85" t="s">
        <v>2917</v>
      </c>
      <c r="O324" s="85" t="s">
        <v>2918</v>
      </c>
      <c r="P324" s="85" t="s">
        <v>213</v>
      </c>
      <c r="Q324" s="85" t="s">
        <v>206</v>
      </c>
      <c r="R324" s="85"/>
      <c r="S324" s="85"/>
      <c r="T324" s="85" t="s">
        <v>218</v>
      </c>
      <c r="U324" s="97">
        <v>3</v>
      </c>
      <c r="V324" s="85" t="s">
        <v>179</v>
      </c>
      <c r="W324" s="85" t="s">
        <v>191</v>
      </c>
      <c r="X324" s="85"/>
      <c r="Y324">
        <v>1</v>
      </c>
      <c r="Z324" s="85" t="s">
        <v>181</v>
      </c>
      <c r="AA324" s="85" t="s">
        <v>186</v>
      </c>
      <c r="AB324" s="85" t="s">
        <v>179</v>
      </c>
      <c r="AC324" s="85" t="s">
        <v>179</v>
      </c>
      <c r="AD324" s="85" t="s">
        <v>181</v>
      </c>
      <c r="AE324" s="85" t="s">
        <v>181</v>
      </c>
      <c r="AF324" s="85"/>
      <c r="AG324" s="85" t="s">
        <v>181</v>
      </c>
      <c r="AH324" s="85"/>
      <c r="AI324" s="85" t="s">
        <v>181</v>
      </c>
      <c r="AJ324" s="85"/>
      <c r="AK324" s="85" t="s">
        <v>181</v>
      </c>
      <c r="AL324" s="85"/>
      <c r="AM324" s="85" t="s">
        <v>181</v>
      </c>
      <c r="AN324" s="85"/>
      <c r="AO324" s="85" t="s">
        <v>181</v>
      </c>
      <c r="AP324" s="85"/>
      <c r="AQ324" s="85" t="s">
        <v>179</v>
      </c>
      <c r="AR324" s="85"/>
      <c r="AS324" s="85" t="s">
        <v>179</v>
      </c>
      <c r="AT324" s="85"/>
      <c r="AU324" s="85" t="s">
        <v>179</v>
      </c>
      <c r="AV324" s="85"/>
      <c r="AW324" s="85" t="s">
        <v>179</v>
      </c>
      <c r="AX324" s="85"/>
      <c r="AY324" s="85" t="s">
        <v>179</v>
      </c>
      <c r="AZ324" s="85"/>
      <c r="BA324" s="85" t="s">
        <v>179</v>
      </c>
      <c r="BB324" s="85"/>
      <c r="BC324" s="85" t="s">
        <v>179</v>
      </c>
      <c r="BD324" s="85" t="s">
        <v>4324</v>
      </c>
      <c r="BE324" s="85" t="s">
        <v>179</v>
      </c>
      <c r="BF324" s="85"/>
      <c r="BG324" s="85" t="s">
        <v>179</v>
      </c>
      <c r="BH324" s="85"/>
      <c r="BI324" s="85" t="s">
        <v>179</v>
      </c>
      <c r="BJ324" s="85" t="s">
        <v>4325</v>
      </c>
      <c r="BK324" s="85" t="s">
        <v>179</v>
      </c>
      <c r="BL324" s="85"/>
      <c r="BM324" s="85" t="s">
        <v>179</v>
      </c>
      <c r="BN324" s="85"/>
      <c r="BO324" s="85" t="s">
        <v>179</v>
      </c>
      <c r="BP324" s="85"/>
      <c r="BQ324" s="85" t="s">
        <v>179</v>
      </c>
      <c r="BR324" s="85"/>
      <c r="BS324" s="85" t="s">
        <v>179</v>
      </c>
      <c r="BT324" s="85"/>
      <c r="BU324" s="85" t="s">
        <v>179</v>
      </c>
      <c r="BV324" s="85"/>
      <c r="BW324" s="85" t="s">
        <v>179</v>
      </c>
      <c r="BX324" s="85"/>
      <c r="BY324" s="85" t="s">
        <v>179</v>
      </c>
      <c r="BZ324" s="85"/>
      <c r="CA324" s="85" t="s">
        <v>179</v>
      </c>
      <c r="CB324" s="85"/>
      <c r="CC324" s="85" t="s">
        <v>179</v>
      </c>
      <c r="CD324" s="85"/>
      <c r="CE324" s="85" t="s">
        <v>179</v>
      </c>
      <c r="CF324" s="85"/>
      <c r="CG324" s="85" t="s">
        <v>181</v>
      </c>
      <c r="CH324" s="85"/>
      <c r="CI324" s="85" t="s">
        <v>181</v>
      </c>
      <c r="CJ324" s="85"/>
      <c r="CK324" s="85" t="s">
        <v>179</v>
      </c>
      <c r="CL324" s="85" t="s">
        <v>4326</v>
      </c>
      <c r="CM324" s="85" t="s">
        <v>179</v>
      </c>
      <c r="CN324" s="85"/>
      <c r="CO324" s="85" t="s">
        <v>179</v>
      </c>
      <c r="CP324" s="85"/>
      <c r="CQ324" s="85" t="s">
        <v>179</v>
      </c>
      <c r="CR324" s="85"/>
      <c r="CS324" s="85" t="s">
        <v>179</v>
      </c>
      <c r="CT324" s="85"/>
      <c r="CU324" s="85" t="s">
        <v>179</v>
      </c>
      <c r="CV324" s="85"/>
      <c r="CW324" s="85" t="s">
        <v>179</v>
      </c>
      <c r="CX324" s="85"/>
      <c r="CY324" s="85" t="s">
        <v>179</v>
      </c>
      <c r="CZ324" s="85" t="s">
        <v>4327</v>
      </c>
      <c r="DA324" s="85" t="s">
        <v>179</v>
      </c>
      <c r="DB324" s="85"/>
      <c r="DC324" s="85" t="s">
        <v>179</v>
      </c>
      <c r="DD324" s="85"/>
      <c r="DE324" s="85" t="s">
        <v>179</v>
      </c>
      <c r="DF324" s="85"/>
      <c r="DG324" s="85" t="s">
        <v>179</v>
      </c>
      <c r="DH324" s="85"/>
      <c r="DI324" s="85" t="s">
        <v>179</v>
      </c>
      <c r="DJ324" s="85" t="s">
        <v>4328</v>
      </c>
      <c r="DK324" s="85" t="s">
        <v>179</v>
      </c>
      <c r="DL324" s="85"/>
      <c r="DM324" s="85" t="s">
        <v>179</v>
      </c>
      <c r="DN324" s="85"/>
      <c r="DO324" s="85" t="s">
        <v>179</v>
      </c>
      <c r="DP324" s="85"/>
      <c r="DQ324" s="85" t="s">
        <v>179</v>
      </c>
      <c r="DR324" s="85" t="s">
        <v>4329</v>
      </c>
      <c r="DS324" s="85" t="s">
        <v>179</v>
      </c>
      <c r="DT324" s="85"/>
      <c r="DU324" s="85" t="s">
        <v>179</v>
      </c>
      <c r="DV324" s="85"/>
      <c r="DW324" s="85" t="s">
        <v>179</v>
      </c>
      <c r="DX324" s="85"/>
      <c r="DY324" s="85" t="s">
        <v>179</v>
      </c>
      <c r="DZ324" s="85"/>
      <c r="EA324" s="85" t="s">
        <v>179</v>
      </c>
      <c r="EB324" s="85"/>
      <c r="EC324" s="85" t="s">
        <v>179</v>
      </c>
      <c r="ED324" s="85" t="s">
        <v>4330</v>
      </c>
      <c r="EE324" s="85" t="s">
        <v>179</v>
      </c>
      <c r="EF324" s="85"/>
      <c r="EG324" s="85" t="s">
        <v>179</v>
      </c>
      <c r="EH324" s="85"/>
      <c r="EI324" s="85" t="s">
        <v>179</v>
      </c>
      <c r="EJ324" s="85"/>
      <c r="EK324" s="85" t="s">
        <v>179</v>
      </c>
      <c r="EL324" s="85"/>
      <c r="EM324" s="85" t="s">
        <v>179</v>
      </c>
      <c r="EN324" s="85" t="s">
        <v>4331</v>
      </c>
      <c r="EO324" s="85" t="s">
        <v>179</v>
      </c>
      <c r="EP324" s="85"/>
      <c r="EQ324" s="85" t="s">
        <v>179</v>
      </c>
      <c r="ER324" s="85"/>
      <c r="ES324" s="85" t="s">
        <v>179</v>
      </c>
      <c r="ET324" s="85" t="s">
        <v>2927</v>
      </c>
      <c r="EU324" s="85" t="s">
        <v>179</v>
      </c>
      <c r="EV324" s="85"/>
      <c r="EW324" s="85" t="s">
        <v>179</v>
      </c>
      <c r="EX324" s="85"/>
      <c r="EY324" s="85" t="s">
        <v>179</v>
      </c>
      <c r="EZ324" s="85" t="s">
        <v>1547</v>
      </c>
      <c r="FA324" s="85" t="s">
        <v>181</v>
      </c>
      <c r="FB324" s="85"/>
      <c r="FC324" s="85" t="s">
        <v>179</v>
      </c>
      <c r="FD324" s="85" t="s">
        <v>182</v>
      </c>
      <c r="FE324" t="b">
        <v>0</v>
      </c>
    </row>
    <row r="325" spans="1:161" x14ac:dyDescent="0.25">
      <c r="A325">
        <v>2203</v>
      </c>
      <c r="B325" t="s">
        <v>6089</v>
      </c>
      <c r="C325" s="90" t="s">
        <v>4332</v>
      </c>
      <c r="D325" s="91" t="s">
        <v>206</v>
      </c>
      <c r="E325">
        <v>0</v>
      </c>
      <c r="F325">
        <v>92</v>
      </c>
      <c r="G325" s="85" t="s">
        <v>187</v>
      </c>
      <c r="H325">
        <v>1</v>
      </c>
      <c r="I325" s="85" t="s">
        <v>213</v>
      </c>
      <c r="J325" s="85" t="s">
        <v>691</v>
      </c>
      <c r="K325" s="85" t="s">
        <v>4333</v>
      </c>
      <c r="L325" s="85" t="s">
        <v>4332</v>
      </c>
      <c r="M325" s="85" t="s">
        <v>4334</v>
      </c>
      <c r="N325" s="85" t="s">
        <v>691</v>
      </c>
      <c r="O325" s="85" t="s">
        <v>539</v>
      </c>
      <c r="P325" s="85" t="s">
        <v>213</v>
      </c>
      <c r="Q325" s="85" t="s">
        <v>206</v>
      </c>
      <c r="R325" s="85" t="s">
        <v>249</v>
      </c>
      <c r="S325" s="85"/>
      <c r="T325" s="85" t="s">
        <v>218</v>
      </c>
      <c r="U325" s="97">
        <v>4</v>
      </c>
      <c r="V325" s="85" t="s">
        <v>181</v>
      </c>
      <c r="W325" s="85"/>
      <c r="X325" s="85"/>
      <c r="Y325">
        <v>0</v>
      </c>
      <c r="Z325" s="85" t="s">
        <v>181</v>
      </c>
      <c r="AA325" s="85"/>
      <c r="AB325" s="85" t="s">
        <v>179</v>
      </c>
      <c r="AC325" s="85" t="s">
        <v>179</v>
      </c>
      <c r="AD325" s="85" t="s">
        <v>180</v>
      </c>
      <c r="AE325" s="85" t="s">
        <v>181</v>
      </c>
      <c r="AF325" s="85"/>
      <c r="AG325" s="85" t="s">
        <v>181</v>
      </c>
      <c r="AH325" s="85"/>
      <c r="AI325" s="85" t="s">
        <v>181</v>
      </c>
      <c r="AJ325" s="85"/>
      <c r="AK325" s="85" t="s">
        <v>181</v>
      </c>
      <c r="AL325" s="85"/>
      <c r="AM325" s="85" t="s">
        <v>181</v>
      </c>
      <c r="AN325" s="85"/>
      <c r="AO325" s="85" t="s">
        <v>181</v>
      </c>
      <c r="AP325" s="85"/>
      <c r="AQ325" s="85" t="s">
        <v>179</v>
      </c>
      <c r="AR325" s="85" t="s">
        <v>502</v>
      </c>
      <c r="AS325" s="85" t="s">
        <v>179</v>
      </c>
      <c r="AT325" s="85" t="s">
        <v>502</v>
      </c>
      <c r="AU325" s="85" t="s">
        <v>179</v>
      </c>
      <c r="AV325" s="85" t="s">
        <v>502</v>
      </c>
      <c r="AW325" s="85" t="s">
        <v>179</v>
      </c>
      <c r="AX325" s="85" t="s">
        <v>502</v>
      </c>
      <c r="AY325" s="85" t="s">
        <v>179</v>
      </c>
      <c r="AZ325" s="85" t="s">
        <v>502</v>
      </c>
      <c r="BA325" s="85" t="s">
        <v>265</v>
      </c>
      <c r="BB325" s="85" t="s">
        <v>502</v>
      </c>
      <c r="BC325" s="85" t="s">
        <v>179</v>
      </c>
      <c r="BD325" s="85" t="s">
        <v>509</v>
      </c>
      <c r="BE325" s="85" t="s">
        <v>179</v>
      </c>
      <c r="BF325" s="85"/>
      <c r="BG325" s="85" t="s">
        <v>179</v>
      </c>
      <c r="BH325" s="85"/>
      <c r="BI325" s="85" t="s">
        <v>179</v>
      </c>
      <c r="BJ325" s="85" t="s">
        <v>540</v>
      </c>
      <c r="BK325" s="85" t="s">
        <v>179</v>
      </c>
      <c r="BL325" s="85"/>
      <c r="BM325" s="85" t="s">
        <v>179</v>
      </c>
      <c r="BN325" s="85"/>
      <c r="BO325" s="85" t="s">
        <v>179</v>
      </c>
      <c r="BP325" s="85"/>
      <c r="BQ325" s="85" t="s">
        <v>179</v>
      </c>
      <c r="BR325" s="85"/>
      <c r="BS325" s="85" t="s">
        <v>179</v>
      </c>
      <c r="BT325" s="85"/>
      <c r="BU325" s="85" t="s">
        <v>179</v>
      </c>
      <c r="BV325" s="85"/>
      <c r="BW325" s="85" t="s">
        <v>179</v>
      </c>
      <c r="BX325" s="85"/>
      <c r="BY325" s="85" t="s">
        <v>179</v>
      </c>
      <c r="BZ325" s="85"/>
      <c r="CA325" s="85" t="s">
        <v>179</v>
      </c>
      <c r="CB325" s="85"/>
      <c r="CC325" s="85" t="s">
        <v>179</v>
      </c>
      <c r="CD325" s="85"/>
      <c r="CE325" s="85" t="s">
        <v>179</v>
      </c>
      <c r="CF325" s="85"/>
      <c r="CG325" s="85" t="s">
        <v>181</v>
      </c>
      <c r="CH325" s="85"/>
      <c r="CI325" s="85" t="s">
        <v>181</v>
      </c>
      <c r="CJ325" s="85"/>
      <c r="CK325" s="85" t="s">
        <v>179</v>
      </c>
      <c r="CL325" s="85" t="s">
        <v>541</v>
      </c>
      <c r="CM325" s="85" t="s">
        <v>179</v>
      </c>
      <c r="CN325" s="85"/>
      <c r="CO325" s="85" t="s">
        <v>181</v>
      </c>
      <c r="CP325" s="85"/>
      <c r="CQ325" s="85" t="s">
        <v>179</v>
      </c>
      <c r="CR325" s="85"/>
      <c r="CS325" s="85" t="s">
        <v>179</v>
      </c>
      <c r="CT325" s="85"/>
      <c r="CU325" s="85" t="s">
        <v>179</v>
      </c>
      <c r="CV325" s="85"/>
      <c r="CW325" s="85" t="s">
        <v>179</v>
      </c>
      <c r="CX325" s="85"/>
      <c r="CY325" s="85" t="s">
        <v>179</v>
      </c>
      <c r="CZ325" s="85" t="s">
        <v>541</v>
      </c>
      <c r="DA325" s="85" t="s">
        <v>179</v>
      </c>
      <c r="DB325" s="85"/>
      <c r="DC325" s="85" t="s">
        <v>179</v>
      </c>
      <c r="DD325" s="85"/>
      <c r="DE325" s="85" t="s">
        <v>227</v>
      </c>
      <c r="DF325" s="85"/>
      <c r="DG325" s="85" t="s">
        <v>181</v>
      </c>
      <c r="DH325" s="85"/>
      <c r="DI325" s="85" t="s">
        <v>179</v>
      </c>
      <c r="DJ325" s="85" t="s">
        <v>541</v>
      </c>
      <c r="DK325" s="85" t="s">
        <v>179</v>
      </c>
      <c r="DL325" s="85"/>
      <c r="DM325" s="85" t="s">
        <v>179</v>
      </c>
      <c r="DN325" s="85"/>
      <c r="DO325" s="85" t="s">
        <v>179</v>
      </c>
      <c r="DP325" s="85"/>
      <c r="DQ325" s="85" t="s">
        <v>179</v>
      </c>
      <c r="DR325" s="85" t="s">
        <v>541</v>
      </c>
      <c r="DS325" s="85" t="s">
        <v>179</v>
      </c>
      <c r="DT325" s="85"/>
      <c r="DU325" s="85" t="s">
        <v>179</v>
      </c>
      <c r="DV325" s="85"/>
      <c r="DW325" s="85" t="s">
        <v>179</v>
      </c>
      <c r="DX325" s="85"/>
      <c r="DY325" s="85" t="s">
        <v>181</v>
      </c>
      <c r="DZ325" s="85"/>
      <c r="EA325" s="85" t="s">
        <v>179</v>
      </c>
      <c r="EB325" s="85"/>
      <c r="EC325" s="85" t="s">
        <v>179</v>
      </c>
      <c r="ED325" s="85" t="s">
        <v>541</v>
      </c>
      <c r="EE325" s="85" t="s">
        <v>179</v>
      </c>
      <c r="EF325" s="85"/>
      <c r="EG325" s="85" t="s">
        <v>227</v>
      </c>
      <c r="EH325" s="85"/>
      <c r="EI325" s="85" t="s">
        <v>179</v>
      </c>
      <c r="EJ325" s="85"/>
      <c r="EK325" s="85" t="s">
        <v>227</v>
      </c>
      <c r="EL325" s="85"/>
      <c r="EM325" s="85" t="s">
        <v>179</v>
      </c>
      <c r="EN325" s="85" t="s">
        <v>542</v>
      </c>
      <c r="EO325" s="85" t="s">
        <v>179</v>
      </c>
      <c r="EP325" s="85"/>
      <c r="EQ325" s="85" t="s">
        <v>179</v>
      </c>
      <c r="ER325" s="85"/>
      <c r="ES325" s="85" t="s">
        <v>179</v>
      </c>
      <c r="ET325" s="85" t="s">
        <v>4335</v>
      </c>
      <c r="EU325" s="85" t="s">
        <v>179</v>
      </c>
      <c r="EV325" s="85"/>
      <c r="EW325" s="85" t="s">
        <v>179</v>
      </c>
      <c r="EX325" s="85"/>
      <c r="EY325" s="85" t="s">
        <v>179</v>
      </c>
      <c r="EZ325" s="85" t="s">
        <v>4336</v>
      </c>
      <c r="FA325" s="85" t="s">
        <v>181</v>
      </c>
      <c r="FB325" s="85"/>
      <c r="FC325" s="85" t="s">
        <v>181</v>
      </c>
      <c r="FD325" s="85" t="s">
        <v>182</v>
      </c>
      <c r="FE325" t="b">
        <v>0</v>
      </c>
    </row>
    <row r="326" spans="1:161" x14ac:dyDescent="0.25">
      <c r="A326">
        <v>11185</v>
      </c>
      <c r="B326" t="s">
        <v>6191</v>
      </c>
      <c r="C326" s="90" t="s">
        <v>4337</v>
      </c>
      <c r="D326" s="91" t="s">
        <v>273</v>
      </c>
      <c r="E326">
        <v>0</v>
      </c>
      <c r="F326">
        <v>90</v>
      </c>
      <c r="G326" s="85" t="s">
        <v>187</v>
      </c>
      <c r="H326">
        <v>1</v>
      </c>
      <c r="I326" s="85" t="s">
        <v>213</v>
      </c>
      <c r="J326" s="85" t="s">
        <v>4338</v>
      </c>
      <c r="K326" s="85" t="s">
        <v>4339</v>
      </c>
      <c r="L326" s="85" t="s">
        <v>4337</v>
      </c>
      <c r="M326" s="85" t="s">
        <v>4340</v>
      </c>
      <c r="N326" s="85" t="s">
        <v>4338</v>
      </c>
      <c r="O326" s="85" t="s">
        <v>4341</v>
      </c>
      <c r="P326" s="85" t="s">
        <v>213</v>
      </c>
      <c r="Q326" s="85" t="s">
        <v>273</v>
      </c>
      <c r="R326" s="85"/>
      <c r="S326" s="85"/>
      <c r="T326" s="85" t="s">
        <v>4342</v>
      </c>
      <c r="U326" s="97">
        <v>13</v>
      </c>
      <c r="V326" s="85" t="s">
        <v>179</v>
      </c>
      <c r="W326" s="85" t="s">
        <v>258</v>
      </c>
      <c r="X326" s="85" t="s">
        <v>4343</v>
      </c>
      <c r="Y326">
        <v>3</v>
      </c>
      <c r="Z326" s="85" t="s">
        <v>181</v>
      </c>
      <c r="AA326" s="85" t="s">
        <v>1</v>
      </c>
      <c r="AB326" s="85" t="s">
        <v>181</v>
      </c>
      <c r="AC326" s="85" t="s">
        <v>179</v>
      </c>
      <c r="AD326" s="85" t="s">
        <v>179</v>
      </c>
      <c r="AE326" s="85" t="s">
        <v>181</v>
      </c>
      <c r="AF326" s="85" t="s">
        <v>194</v>
      </c>
      <c r="AG326" s="85" t="s">
        <v>181</v>
      </c>
      <c r="AH326" s="85" t="s">
        <v>194</v>
      </c>
      <c r="AI326" s="85" t="s">
        <v>181</v>
      </c>
      <c r="AJ326" s="85"/>
      <c r="AK326" s="85" t="s">
        <v>181</v>
      </c>
      <c r="AL326" s="85"/>
      <c r="AM326" s="85" t="s">
        <v>181</v>
      </c>
      <c r="AN326" s="85"/>
      <c r="AO326" s="85" t="s">
        <v>181</v>
      </c>
      <c r="AP326" s="85"/>
      <c r="AQ326" s="85" t="s">
        <v>179</v>
      </c>
      <c r="AR326" s="85"/>
      <c r="AS326" s="85" t="s">
        <v>179</v>
      </c>
      <c r="AT326" s="85" t="s">
        <v>4344</v>
      </c>
      <c r="AU326" s="85" t="s">
        <v>179</v>
      </c>
      <c r="AV326" s="85"/>
      <c r="AW326" s="85" t="s">
        <v>179</v>
      </c>
      <c r="AX326" s="85"/>
      <c r="AY326" s="85" t="s">
        <v>179</v>
      </c>
      <c r="AZ326" s="85"/>
      <c r="BA326" s="85" t="s">
        <v>179</v>
      </c>
      <c r="BB326" s="85"/>
      <c r="BC326" s="85" t="s">
        <v>179</v>
      </c>
      <c r="BD326" s="85" t="s">
        <v>4345</v>
      </c>
      <c r="BE326" s="85" t="s">
        <v>181</v>
      </c>
      <c r="BF326" s="85" t="s">
        <v>4346</v>
      </c>
      <c r="BG326" s="85" t="s">
        <v>179</v>
      </c>
      <c r="BH326" s="85"/>
      <c r="BI326" s="85" t="s">
        <v>203</v>
      </c>
      <c r="BJ326" s="85" t="s">
        <v>4347</v>
      </c>
      <c r="BK326" s="85" t="s">
        <v>179</v>
      </c>
      <c r="BL326" s="85"/>
      <c r="BM326" s="85" t="s">
        <v>179</v>
      </c>
      <c r="BN326" s="85"/>
      <c r="BO326" s="85" t="s">
        <v>179</v>
      </c>
      <c r="BP326" s="85"/>
      <c r="BQ326" s="85" t="s">
        <v>179</v>
      </c>
      <c r="BR326" s="85"/>
      <c r="BS326" s="85" t="s">
        <v>179</v>
      </c>
      <c r="BT326" s="85"/>
      <c r="BU326" s="85" t="s">
        <v>179</v>
      </c>
      <c r="BV326" s="85"/>
      <c r="BW326" s="85" t="s">
        <v>179</v>
      </c>
      <c r="BX326" s="85"/>
      <c r="BY326" s="85" t="s">
        <v>179</v>
      </c>
      <c r="BZ326" s="85"/>
      <c r="CA326" s="85" t="s">
        <v>179</v>
      </c>
      <c r="CB326" s="85"/>
      <c r="CC326" s="85" t="s">
        <v>179</v>
      </c>
      <c r="CD326" s="85"/>
      <c r="CE326" s="85" t="s">
        <v>181</v>
      </c>
      <c r="CF326" s="85" t="s">
        <v>4348</v>
      </c>
      <c r="CG326" s="85" t="s">
        <v>181</v>
      </c>
      <c r="CH326" s="85" t="s">
        <v>4349</v>
      </c>
      <c r="CI326" s="85" t="s">
        <v>181</v>
      </c>
      <c r="CJ326" s="85" t="s">
        <v>4350</v>
      </c>
      <c r="CK326" s="85" t="s">
        <v>179</v>
      </c>
      <c r="CL326" s="85" t="s">
        <v>4351</v>
      </c>
      <c r="CM326" s="85" t="s">
        <v>179</v>
      </c>
      <c r="CN326" s="85"/>
      <c r="CO326" s="85" t="s">
        <v>179</v>
      </c>
      <c r="CP326" s="85"/>
      <c r="CQ326" s="85" t="s">
        <v>179</v>
      </c>
      <c r="CR326" s="85"/>
      <c r="CS326" s="85" t="s">
        <v>179</v>
      </c>
      <c r="CT326" s="85"/>
      <c r="CU326" s="85" t="s">
        <v>179</v>
      </c>
      <c r="CV326" s="85"/>
      <c r="CW326" s="85" t="s">
        <v>179</v>
      </c>
      <c r="CX326" s="85"/>
      <c r="CY326" s="85" t="s">
        <v>179</v>
      </c>
      <c r="CZ326" s="85" t="s">
        <v>4352</v>
      </c>
      <c r="DA326" s="85" t="s">
        <v>179</v>
      </c>
      <c r="DB326" s="85"/>
      <c r="DC326" s="85" t="s">
        <v>179</v>
      </c>
      <c r="DD326" s="85"/>
      <c r="DE326" s="85" t="s">
        <v>179</v>
      </c>
      <c r="DF326" s="85"/>
      <c r="DG326" s="85" t="s">
        <v>179</v>
      </c>
      <c r="DH326" s="85"/>
      <c r="DI326" s="85" t="s">
        <v>179</v>
      </c>
      <c r="DJ326" s="85" t="s">
        <v>4353</v>
      </c>
      <c r="DK326" s="85"/>
      <c r="DL326" s="85"/>
      <c r="DM326" s="85"/>
      <c r="DN326" s="85"/>
      <c r="DO326" s="85"/>
      <c r="DP326" s="85"/>
      <c r="DQ326" s="85"/>
      <c r="DR326" s="85"/>
      <c r="DS326" s="85"/>
      <c r="DT326" s="85"/>
      <c r="DU326" s="85"/>
      <c r="DV326" s="85"/>
      <c r="DW326" s="85"/>
      <c r="DX326" s="85"/>
      <c r="DY326" s="85"/>
      <c r="DZ326" s="85"/>
      <c r="EA326" s="85"/>
      <c r="EB326" s="85"/>
      <c r="EC326" s="85"/>
      <c r="ED326" s="85"/>
      <c r="EE326" s="85"/>
      <c r="EF326" s="85"/>
      <c r="EG326" s="85"/>
      <c r="EH326" s="85"/>
      <c r="EI326" s="85"/>
      <c r="EJ326" s="85"/>
      <c r="EK326" s="85"/>
      <c r="EL326" s="85"/>
      <c r="EM326" s="85"/>
      <c r="EN326" s="85"/>
      <c r="EO326" s="85"/>
      <c r="EP326" s="85"/>
      <c r="EQ326" s="85"/>
      <c r="ER326" s="85"/>
      <c r="ES326" s="85"/>
      <c r="ET326" s="85"/>
      <c r="EU326" s="85"/>
      <c r="EV326" s="85"/>
      <c r="EW326" s="85"/>
      <c r="EX326" s="85"/>
      <c r="EY326" s="85"/>
      <c r="EZ326" s="85"/>
      <c r="FA326" s="85" t="s">
        <v>179</v>
      </c>
      <c r="FB326" s="85"/>
      <c r="FC326" s="85" t="s">
        <v>179</v>
      </c>
      <c r="FD326" s="85" t="s">
        <v>182</v>
      </c>
      <c r="FE326" t="b">
        <v>0</v>
      </c>
    </row>
    <row r="327" spans="1:161" x14ac:dyDescent="0.25">
      <c r="A327">
        <v>2205</v>
      </c>
      <c r="B327" t="s">
        <v>6229</v>
      </c>
      <c r="C327" s="90" t="s">
        <v>4354</v>
      </c>
      <c r="D327" s="91" t="s">
        <v>206</v>
      </c>
      <c r="E327">
        <v>0</v>
      </c>
      <c r="F327">
        <v>95</v>
      </c>
      <c r="G327" s="85" t="s">
        <v>187</v>
      </c>
      <c r="H327">
        <v>1</v>
      </c>
      <c r="I327" s="85" t="s">
        <v>213</v>
      </c>
      <c r="J327" s="85" t="s">
        <v>4355</v>
      </c>
      <c r="K327" s="85" t="s">
        <v>4356</v>
      </c>
      <c r="L327" s="85" t="s">
        <v>4354</v>
      </c>
      <c r="M327" s="85" t="s">
        <v>4357</v>
      </c>
      <c r="N327" s="85" t="s">
        <v>4355</v>
      </c>
      <c r="O327" s="85" t="s">
        <v>4358</v>
      </c>
      <c r="P327" s="85" t="s">
        <v>213</v>
      </c>
      <c r="Q327" s="85" t="s">
        <v>206</v>
      </c>
      <c r="R327" s="85"/>
      <c r="S327" s="85"/>
      <c r="T327" s="85" t="s">
        <v>218</v>
      </c>
      <c r="U327" s="97">
        <v>4</v>
      </c>
      <c r="V327" s="85" t="s">
        <v>179</v>
      </c>
      <c r="W327" s="85" t="s">
        <v>202</v>
      </c>
      <c r="X327" s="85" t="s">
        <v>4359</v>
      </c>
      <c r="Y327">
        <v>4</v>
      </c>
      <c r="Z327" s="85" t="s">
        <v>179</v>
      </c>
      <c r="AA327" s="85" t="s">
        <v>191</v>
      </c>
      <c r="AB327" s="85" t="s">
        <v>179</v>
      </c>
      <c r="AC327" s="85" t="s">
        <v>179</v>
      </c>
      <c r="AD327" s="85" t="s">
        <v>181</v>
      </c>
      <c r="AE327" s="85" t="s">
        <v>181</v>
      </c>
      <c r="AF327" s="85"/>
      <c r="AG327" s="85" t="s">
        <v>181</v>
      </c>
      <c r="AH327" s="85"/>
      <c r="AI327" s="85" t="s">
        <v>181</v>
      </c>
      <c r="AJ327" s="85"/>
      <c r="AK327" s="85" t="s">
        <v>181</v>
      </c>
      <c r="AL327" s="85"/>
      <c r="AM327" s="85" t="s">
        <v>181</v>
      </c>
      <c r="AN327" s="85"/>
      <c r="AO327" s="85" t="s">
        <v>181</v>
      </c>
      <c r="AP327" s="85"/>
      <c r="AQ327" s="85" t="s">
        <v>179</v>
      </c>
      <c r="AR327" s="85"/>
      <c r="AS327" s="85" t="s">
        <v>179</v>
      </c>
      <c r="AT327" s="85" t="s">
        <v>4360</v>
      </c>
      <c r="AU327" s="85" t="s">
        <v>179</v>
      </c>
      <c r="AV327" s="85" t="s">
        <v>4361</v>
      </c>
      <c r="AW327" s="85" t="s">
        <v>179</v>
      </c>
      <c r="AX327" s="85"/>
      <c r="AY327" s="85" t="s">
        <v>179</v>
      </c>
      <c r="AZ327" s="85"/>
      <c r="BA327" s="85" t="s">
        <v>179</v>
      </c>
      <c r="BB327" s="85"/>
      <c r="BC327" s="85" t="s">
        <v>179</v>
      </c>
      <c r="BD327" s="85" t="s">
        <v>4362</v>
      </c>
      <c r="BE327" s="85" t="s">
        <v>179</v>
      </c>
      <c r="BF327" s="85"/>
      <c r="BG327" s="85" t="s">
        <v>179</v>
      </c>
      <c r="BH327" s="85"/>
      <c r="BI327" s="85" t="s">
        <v>179</v>
      </c>
      <c r="BJ327" s="85" t="s">
        <v>4363</v>
      </c>
      <c r="BK327" s="85" t="s">
        <v>179</v>
      </c>
      <c r="BL327" s="85"/>
      <c r="BM327" s="85" t="s">
        <v>179</v>
      </c>
      <c r="BN327" s="85"/>
      <c r="BO327" s="85" t="s">
        <v>179</v>
      </c>
      <c r="BP327" s="85"/>
      <c r="BQ327" s="85" t="s">
        <v>179</v>
      </c>
      <c r="BR327" s="85"/>
      <c r="BS327" s="85" t="s">
        <v>179</v>
      </c>
      <c r="BT327" s="85"/>
      <c r="BU327" s="85" t="s">
        <v>179</v>
      </c>
      <c r="BV327" s="85"/>
      <c r="BW327" s="85" t="s">
        <v>179</v>
      </c>
      <c r="BX327" s="85"/>
      <c r="BY327" s="85" t="s">
        <v>179</v>
      </c>
      <c r="BZ327" s="85"/>
      <c r="CA327" s="85" t="s">
        <v>179</v>
      </c>
      <c r="CB327" s="85"/>
      <c r="CC327" s="85" t="s">
        <v>179</v>
      </c>
      <c r="CD327" s="85"/>
      <c r="CE327" s="85" t="s">
        <v>181</v>
      </c>
      <c r="CF327" s="85"/>
      <c r="CG327" s="85" t="s">
        <v>181</v>
      </c>
      <c r="CH327" s="85"/>
      <c r="CI327" s="85" t="s">
        <v>181</v>
      </c>
      <c r="CJ327" s="85"/>
      <c r="CK327" s="85" t="s">
        <v>179</v>
      </c>
      <c r="CL327" s="85" t="s">
        <v>4364</v>
      </c>
      <c r="CM327" s="85" t="s">
        <v>179</v>
      </c>
      <c r="CN327" s="85"/>
      <c r="CO327" s="85" t="s">
        <v>179</v>
      </c>
      <c r="CP327" s="85"/>
      <c r="CQ327" s="85" t="s">
        <v>179</v>
      </c>
      <c r="CR327" s="85"/>
      <c r="CS327" s="85" t="s">
        <v>179</v>
      </c>
      <c r="CT327" s="85"/>
      <c r="CU327" s="85" t="s">
        <v>179</v>
      </c>
      <c r="CV327" s="85"/>
      <c r="CW327" s="85" t="s">
        <v>179</v>
      </c>
      <c r="CX327" s="85"/>
      <c r="CY327" s="85" t="s">
        <v>179</v>
      </c>
      <c r="CZ327" s="85" t="s">
        <v>4365</v>
      </c>
      <c r="DA327" s="85" t="s">
        <v>179</v>
      </c>
      <c r="DB327" s="85"/>
      <c r="DC327" s="85" t="s">
        <v>179</v>
      </c>
      <c r="DD327" s="85"/>
      <c r="DE327" s="85" t="s">
        <v>179</v>
      </c>
      <c r="DF327" s="85"/>
      <c r="DG327" s="85" t="s">
        <v>179</v>
      </c>
      <c r="DH327" s="85"/>
      <c r="DI327" s="85" t="s">
        <v>179</v>
      </c>
      <c r="DJ327" s="85" t="s">
        <v>4366</v>
      </c>
      <c r="DK327" s="85" t="s">
        <v>179</v>
      </c>
      <c r="DL327" s="85"/>
      <c r="DM327" s="85" t="s">
        <v>179</v>
      </c>
      <c r="DN327" s="85"/>
      <c r="DO327" s="85" t="s">
        <v>179</v>
      </c>
      <c r="DP327" s="85"/>
      <c r="DQ327" s="85" t="s">
        <v>179</v>
      </c>
      <c r="DR327" s="85" t="s">
        <v>4367</v>
      </c>
      <c r="DS327" s="85" t="s">
        <v>179</v>
      </c>
      <c r="DT327" s="85"/>
      <c r="DU327" s="85" t="s">
        <v>179</v>
      </c>
      <c r="DV327" s="85"/>
      <c r="DW327" s="85" t="s">
        <v>179</v>
      </c>
      <c r="DX327" s="85"/>
      <c r="DY327" s="85" t="s">
        <v>179</v>
      </c>
      <c r="DZ327" s="85"/>
      <c r="EA327" s="85" t="s">
        <v>179</v>
      </c>
      <c r="EB327" s="85"/>
      <c r="EC327" s="85" t="s">
        <v>179</v>
      </c>
      <c r="ED327" s="85" t="s">
        <v>4368</v>
      </c>
      <c r="EE327" s="85" t="s">
        <v>179</v>
      </c>
      <c r="EF327" s="85"/>
      <c r="EG327" s="85" t="s">
        <v>179</v>
      </c>
      <c r="EH327" s="85"/>
      <c r="EI327" s="85" t="s">
        <v>179</v>
      </c>
      <c r="EJ327" s="85"/>
      <c r="EK327" s="85" t="s">
        <v>179</v>
      </c>
      <c r="EL327" s="85"/>
      <c r="EM327" s="85" t="s">
        <v>179</v>
      </c>
      <c r="EN327" s="85" t="s">
        <v>4369</v>
      </c>
      <c r="EO327" s="85" t="s">
        <v>179</v>
      </c>
      <c r="EP327" s="85"/>
      <c r="EQ327" s="85" t="s">
        <v>179</v>
      </c>
      <c r="ER327" s="85"/>
      <c r="ES327" s="85" t="s">
        <v>179</v>
      </c>
      <c r="ET327" s="85" t="s">
        <v>4370</v>
      </c>
      <c r="EU327" s="85" t="s">
        <v>179</v>
      </c>
      <c r="EV327" s="85"/>
      <c r="EW327" s="85" t="s">
        <v>179</v>
      </c>
      <c r="EX327" s="85"/>
      <c r="EY327" s="85" t="s">
        <v>179</v>
      </c>
      <c r="EZ327" s="85" t="s">
        <v>4371</v>
      </c>
      <c r="FA327" s="85" t="s">
        <v>181</v>
      </c>
      <c r="FB327" s="85"/>
      <c r="FC327" s="85" t="s">
        <v>181</v>
      </c>
      <c r="FD327" s="85" t="s">
        <v>182</v>
      </c>
      <c r="FE327" t="b">
        <v>0</v>
      </c>
    </row>
    <row r="328" spans="1:161" x14ac:dyDescent="0.25">
      <c r="A328">
        <v>12078</v>
      </c>
      <c r="B328" t="s">
        <v>6230</v>
      </c>
      <c r="C328" s="90" t="s">
        <v>4372</v>
      </c>
      <c r="D328" s="91" t="s">
        <v>206</v>
      </c>
      <c r="E328">
        <v>0</v>
      </c>
      <c r="F328">
        <v>94</v>
      </c>
      <c r="G328" s="85" t="s">
        <v>177</v>
      </c>
      <c r="H328">
        <v>1</v>
      </c>
      <c r="I328" s="85" t="s">
        <v>213</v>
      </c>
      <c r="J328" s="85" t="s">
        <v>4373</v>
      </c>
      <c r="K328" s="85" t="s">
        <v>4374</v>
      </c>
      <c r="L328" s="85" t="s">
        <v>4372</v>
      </c>
      <c r="M328" s="85" t="s">
        <v>4375</v>
      </c>
      <c r="N328" s="85" t="s">
        <v>4373</v>
      </c>
      <c r="O328" s="85" t="s">
        <v>4376</v>
      </c>
      <c r="P328" s="85" t="s">
        <v>213</v>
      </c>
      <c r="Q328" s="85" t="s">
        <v>206</v>
      </c>
      <c r="R328" s="85"/>
      <c r="S328" s="85"/>
      <c r="T328" s="85" t="s">
        <v>218</v>
      </c>
      <c r="U328" s="97">
        <v>3</v>
      </c>
      <c r="V328" s="85" t="s">
        <v>179</v>
      </c>
      <c r="W328" s="85" t="s">
        <v>191</v>
      </c>
      <c r="X328" s="85" t="s">
        <v>4377</v>
      </c>
      <c r="Y328">
        <v>3</v>
      </c>
      <c r="Z328" s="85" t="s">
        <v>181</v>
      </c>
      <c r="AA328" s="85" t="s">
        <v>1</v>
      </c>
      <c r="AB328" s="85" t="s">
        <v>180</v>
      </c>
      <c r="AC328" s="85" t="s">
        <v>179</v>
      </c>
      <c r="AD328" s="85" t="s">
        <v>181</v>
      </c>
      <c r="AE328" s="85" t="s">
        <v>181</v>
      </c>
      <c r="AF328" s="85"/>
      <c r="AG328" s="85" t="s">
        <v>181</v>
      </c>
      <c r="AH328" s="85"/>
      <c r="AI328" s="85" t="s">
        <v>181</v>
      </c>
      <c r="AJ328" s="85"/>
      <c r="AK328" s="85" t="s">
        <v>181</v>
      </c>
      <c r="AL328" s="85"/>
      <c r="AM328" s="85" t="s">
        <v>181</v>
      </c>
      <c r="AN328" s="85"/>
      <c r="AO328" s="85" t="s">
        <v>181</v>
      </c>
      <c r="AP328" s="85"/>
      <c r="AQ328" s="85" t="s">
        <v>179</v>
      </c>
      <c r="AR328" s="85"/>
      <c r="AS328" s="85" t="s">
        <v>179</v>
      </c>
      <c r="AT328" s="85"/>
      <c r="AU328" s="85" t="s">
        <v>179</v>
      </c>
      <c r="AV328" s="85"/>
      <c r="AW328" s="85" t="s">
        <v>179</v>
      </c>
      <c r="AX328" s="85"/>
      <c r="AY328" s="85" t="s">
        <v>179</v>
      </c>
      <c r="AZ328" s="85"/>
      <c r="BA328" s="85" t="s">
        <v>179</v>
      </c>
      <c r="BB328" s="85"/>
      <c r="BC328" s="85" t="s">
        <v>179</v>
      </c>
      <c r="BD328" s="85" t="s">
        <v>4378</v>
      </c>
      <c r="BE328" s="85" t="s">
        <v>179</v>
      </c>
      <c r="BF328" s="85"/>
      <c r="BG328" s="85" t="s">
        <v>179</v>
      </c>
      <c r="BH328" s="85"/>
      <c r="BI328" s="85" t="s">
        <v>179</v>
      </c>
      <c r="BJ328" s="85" t="s">
        <v>4379</v>
      </c>
      <c r="BK328" s="85" t="s">
        <v>179</v>
      </c>
      <c r="BL328" s="85"/>
      <c r="BM328" s="85" t="s">
        <v>179</v>
      </c>
      <c r="BN328" s="85"/>
      <c r="BO328" s="85" t="s">
        <v>179</v>
      </c>
      <c r="BP328" s="85"/>
      <c r="BQ328" s="85" t="s">
        <v>179</v>
      </c>
      <c r="BR328" s="85"/>
      <c r="BS328" s="85" t="s">
        <v>179</v>
      </c>
      <c r="BT328" s="85"/>
      <c r="BU328" s="85" t="s">
        <v>179</v>
      </c>
      <c r="BV328" s="85"/>
      <c r="BW328" s="85" t="s">
        <v>179</v>
      </c>
      <c r="BX328" s="85"/>
      <c r="BY328" s="85" t="s">
        <v>179</v>
      </c>
      <c r="BZ328" s="85"/>
      <c r="CA328" s="85" t="s">
        <v>179</v>
      </c>
      <c r="CB328" s="85"/>
      <c r="CC328" s="85" t="s">
        <v>179</v>
      </c>
      <c r="CD328" s="85"/>
      <c r="CE328" s="85" t="s">
        <v>181</v>
      </c>
      <c r="CF328" s="85"/>
      <c r="CG328" s="85" t="s">
        <v>181</v>
      </c>
      <c r="CH328" s="85"/>
      <c r="CI328" s="85" t="s">
        <v>181</v>
      </c>
      <c r="CJ328" s="85"/>
      <c r="CK328" s="85" t="s">
        <v>179</v>
      </c>
      <c r="CL328" s="85" t="s">
        <v>4380</v>
      </c>
      <c r="CM328" s="85" t="s">
        <v>179</v>
      </c>
      <c r="CN328" s="85"/>
      <c r="CO328" s="85" t="s">
        <v>179</v>
      </c>
      <c r="CP328" s="85"/>
      <c r="CQ328" s="85" t="s">
        <v>179</v>
      </c>
      <c r="CR328" s="85"/>
      <c r="CS328" s="85" t="s">
        <v>179</v>
      </c>
      <c r="CT328" s="85"/>
      <c r="CU328" s="85" t="s">
        <v>179</v>
      </c>
      <c r="CV328" s="85"/>
      <c r="CW328" s="85" t="s">
        <v>179</v>
      </c>
      <c r="CX328" s="85"/>
      <c r="CY328" s="85" t="s">
        <v>179</v>
      </c>
      <c r="CZ328" s="85" t="s">
        <v>4378</v>
      </c>
      <c r="DA328" s="85" t="s">
        <v>179</v>
      </c>
      <c r="DB328" s="85"/>
      <c r="DC328" s="85" t="s">
        <v>179</v>
      </c>
      <c r="DD328" s="85"/>
      <c r="DE328" s="85" t="s">
        <v>179</v>
      </c>
      <c r="DF328" s="85"/>
      <c r="DG328" s="85" t="s">
        <v>179</v>
      </c>
      <c r="DH328" s="85"/>
      <c r="DI328" s="85" t="s">
        <v>179</v>
      </c>
      <c r="DJ328" s="85" t="s">
        <v>4378</v>
      </c>
      <c r="DK328" s="85" t="s">
        <v>179</v>
      </c>
      <c r="DL328" s="85"/>
      <c r="DM328" s="85" t="s">
        <v>179</v>
      </c>
      <c r="DN328" s="85"/>
      <c r="DO328" s="85" t="s">
        <v>179</v>
      </c>
      <c r="DP328" s="85"/>
      <c r="DQ328" s="85" t="s">
        <v>179</v>
      </c>
      <c r="DR328" s="85" t="s">
        <v>4378</v>
      </c>
      <c r="DS328" s="85" t="s">
        <v>179</v>
      </c>
      <c r="DT328" s="85" t="s">
        <v>4381</v>
      </c>
      <c r="DU328" s="85" t="s">
        <v>179</v>
      </c>
      <c r="DV328" s="85" t="s">
        <v>4382</v>
      </c>
      <c r="DW328" s="85" t="s">
        <v>179</v>
      </c>
      <c r="DX328" s="85"/>
      <c r="DY328" s="85" t="s">
        <v>199</v>
      </c>
      <c r="DZ328" s="85"/>
      <c r="EA328" s="85" t="s">
        <v>179</v>
      </c>
      <c r="EB328" s="85"/>
      <c r="EC328" s="85" t="s">
        <v>179</v>
      </c>
      <c r="ED328" s="85" t="s">
        <v>4378</v>
      </c>
      <c r="EE328" s="85" t="s">
        <v>199</v>
      </c>
      <c r="EF328" s="85"/>
      <c r="EG328" s="85" t="s">
        <v>199</v>
      </c>
      <c r="EH328" s="85"/>
      <c r="EI328" s="85" t="s">
        <v>199</v>
      </c>
      <c r="EJ328" s="85"/>
      <c r="EK328" s="85" t="s">
        <v>179</v>
      </c>
      <c r="EL328" s="85"/>
      <c r="EM328" s="85" t="s">
        <v>179</v>
      </c>
      <c r="EN328" s="85" t="s">
        <v>4378</v>
      </c>
      <c r="EO328" s="85" t="s">
        <v>179</v>
      </c>
      <c r="EP328" s="85" t="s">
        <v>4383</v>
      </c>
      <c r="EQ328" s="85" t="s">
        <v>179</v>
      </c>
      <c r="ER328" s="85"/>
      <c r="ES328" s="85" t="s">
        <v>179</v>
      </c>
      <c r="ET328" s="85" t="s">
        <v>4378</v>
      </c>
      <c r="EU328" s="85" t="s">
        <v>179</v>
      </c>
      <c r="EV328" s="85"/>
      <c r="EW328" s="85" t="s">
        <v>179</v>
      </c>
      <c r="EX328" s="85"/>
      <c r="EY328" s="85" t="s">
        <v>179</v>
      </c>
      <c r="EZ328" s="85" t="s">
        <v>4378</v>
      </c>
      <c r="FA328" s="85" t="s">
        <v>179</v>
      </c>
      <c r="FB328" s="85"/>
      <c r="FC328" s="85" t="s">
        <v>179</v>
      </c>
      <c r="FD328" s="85" t="s">
        <v>182</v>
      </c>
      <c r="FE328" t="b">
        <v>0</v>
      </c>
    </row>
    <row r="329" spans="1:161" x14ac:dyDescent="0.25">
      <c r="A329">
        <v>2207</v>
      </c>
      <c r="B329" t="s">
        <v>6231</v>
      </c>
      <c r="C329" s="90" t="s">
        <v>4384</v>
      </c>
      <c r="D329" s="91" t="s">
        <v>206</v>
      </c>
      <c r="E329">
        <v>0</v>
      </c>
      <c r="F329">
        <v>95</v>
      </c>
      <c r="G329" s="85" t="s">
        <v>177</v>
      </c>
      <c r="H329">
        <v>1</v>
      </c>
      <c r="I329" s="85" t="s">
        <v>213</v>
      </c>
      <c r="J329" s="85" t="s">
        <v>4385</v>
      </c>
      <c r="K329" s="85" t="s">
        <v>4386</v>
      </c>
      <c r="L329" s="85" t="s">
        <v>4384</v>
      </c>
      <c r="M329" s="85" t="s">
        <v>4387</v>
      </c>
      <c r="N329" s="85" t="s">
        <v>4385</v>
      </c>
      <c r="O329" s="85" t="s">
        <v>4388</v>
      </c>
      <c r="P329" s="85" t="s">
        <v>213</v>
      </c>
      <c r="Q329" s="85" t="s">
        <v>206</v>
      </c>
      <c r="R329" s="85"/>
      <c r="S329" s="85"/>
      <c r="T329" s="85" t="s">
        <v>218</v>
      </c>
      <c r="U329" s="97">
        <v>3</v>
      </c>
      <c r="V329" s="85" t="s">
        <v>179</v>
      </c>
      <c r="W329" s="85" t="s">
        <v>191</v>
      </c>
      <c r="X329" s="85" t="s">
        <v>4389</v>
      </c>
      <c r="Y329">
        <v>2</v>
      </c>
      <c r="Z329" s="85" t="s">
        <v>181</v>
      </c>
      <c r="AA329" s="85" t="s">
        <v>186</v>
      </c>
      <c r="AB329" s="85" t="s">
        <v>180</v>
      </c>
      <c r="AC329" s="85" t="s">
        <v>179</v>
      </c>
      <c r="AD329" s="85" t="s">
        <v>181</v>
      </c>
      <c r="AE329" s="85" t="s">
        <v>181</v>
      </c>
      <c r="AF329" s="85"/>
      <c r="AG329" s="85" t="s">
        <v>181</v>
      </c>
      <c r="AH329" s="85"/>
      <c r="AI329" s="85" t="s">
        <v>181</v>
      </c>
      <c r="AJ329" s="85"/>
      <c r="AK329" s="85" t="s">
        <v>181</v>
      </c>
      <c r="AL329" s="85"/>
      <c r="AM329" s="85" t="s">
        <v>181</v>
      </c>
      <c r="AN329" s="85"/>
      <c r="AO329" s="85" t="s">
        <v>179</v>
      </c>
      <c r="AP329" s="85" t="s">
        <v>4390</v>
      </c>
      <c r="AQ329" s="85" t="s">
        <v>179</v>
      </c>
      <c r="AR329" s="85"/>
      <c r="AS329" s="85" t="s">
        <v>179</v>
      </c>
      <c r="AT329" s="85"/>
      <c r="AU329" s="85" t="s">
        <v>179</v>
      </c>
      <c r="AV329" s="85" t="s">
        <v>4391</v>
      </c>
      <c r="AW329" s="85" t="s">
        <v>179</v>
      </c>
      <c r="AX329" s="85"/>
      <c r="AY329" s="85" t="s">
        <v>179</v>
      </c>
      <c r="AZ329" s="85"/>
      <c r="BA329" s="85" t="s">
        <v>179</v>
      </c>
      <c r="BB329" s="85"/>
      <c r="BC329" s="85" t="s">
        <v>179</v>
      </c>
      <c r="BD329" s="85" t="s">
        <v>4392</v>
      </c>
      <c r="BE329" s="85" t="s">
        <v>179</v>
      </c>
      <c r="BF329" s="85"/>
      <c r="BG329" s="85" t="s">
        <v>181</v>
      </c>
      <c r="BH329" s="85"/>
      <c r="BI329" s="85" t="s">
        <v>179</v>
      </c>
      <c r="BJ329" s="85" t="s">
        <v>4393</v>
      </c>
      <c r="BK329" s="85" t="s">
        <v>179</v>
      </c>
      <c r="BL329" s="85"/>
      <c r="BM329" s="85" t="s">
        <v>179</v>
      </c>
      <c r="BN329" s="85"/>
      <c r="BO329" s="85" t="s">
        <v>179</v>
      </c>
      <c r="BP329" s="85"/>
      <c r="BQ329" s="85" t="s">
        <v>179</v>
      </c>
      <c r="BR329" s="85"/>
      <c r="BS329" s="85" t="s">
        <v>179</v>
      </c>
      <c r="BT329" s="85"/>
      <c r="BU329" s="85" t="s">
        <v>179</v>
      </c>
      <c r="BV329" s="85"/>
      <c r="BW329" s="85" t="s">
        <v>179</v>
      </c>
      <c r="BX329" s="85"/>
      <c r="BY329" s="85" t="s">
        <v>179</v>
      </c>
      <c r="BZ329" s="85"/>
      <c r="CA329" s="85" t="s">
        <v>179</v>
      </c>
      <c r="CB329" s="85"/>
      <c r="CC329" s="85" t="s">
        <v>179</v>
      </c>
      <c r="CD329" s="85"/>
      <c r="CE329" s="85" t="s">
        <v>179</v>
      </c>
      <c r="CF329" s="85"/>
      <c r="CG329" s="85" t="s">
        <v>181</v>
      </c>
      <c r="CH329" s="85"/>
      <c r="CI329" s="85" t="s">
        <v>181</v>
      </c>
      <c r="CJ329" s="85"/>
      <c r="CK329" s="85" t="s">
        <v>179</v>
      </c>
      <c r="CL329" s="85" t="s">
        <v>4394</v>
      </c>
      <c r="CM329" s="85" t="s">
        <v>179</v>
      </c>
      <c r="CN329" s="85"/>
      <c r="CO329" s="85" t="s">
        <v>179</v>
      </c>
      <c r="CP329" s="85"/>
      <c r="CQ329" s="85" t="s">
        <v>179</v>
      </c>
      <c r="CR329" s="85"/>
      <c r="CS329" s="85" t="s">
        <v>179</v>
      </c>
      <c r="CT329" s="85"/>
      <c r="CU329" s="85" t="s">
        <v>179</v>
      </c>
      <c r="CV329" s="85"/>
      <c r="CW329" s="85" t="s">
        <v>179</v>
      </c>
      <c r="CX329" s="85"/>
      <c r="CY329" s="85" t="s">
        <v>179</v>
      </c>
      <c r="CZ329" s="85" t="s">
        <v>4395</v>
      </c>
      <c r="DA329" s="85" t="s">
        <v>179</v>
      </c>
      <c r="DB329" s="85"/>
      <c r="DC329" s="85" t="s">
        <v>179</v>
      </c>
      <c r="DD329" s="85"/>
      <c r="DE329" s="85" t="s">
        <v>179</v>
      </c>
      <c r="DF329" s="85"/>
      <c r="DG329" s="85" t="s">
        <v>209</v>
      </c>
      <c r="DH329" s="85"/>
      <c r="DI329" s="85" t="s">
        <v>179</v>
      </c>
      <c r="DJ329" s="85" t="s">
        <v>4396</v>
      </c>
      <c r="DK329" s="85" t="s">
        <v>179</v>
      </c>
      <c r="DL329" s="85"/>
      <c r="DM329" s="85" t="s">
        <v>179</v>
      </c>
      <c r="DN329" s="85"/>
      <c r="DO329" s="85" t="s">
        <v>179</v>
      </c>
      <c r="DP329" s="85"/>
      <c r="DQ329" s="85" t="s">
        <v>179</v>
      </c>
      <c r="DR329" s="85" t="s">
        <v>4397</v>
      </c>
      <c r="DS329" s="85" t="s">
        <v>179</v>
      </c>
      <c r="DT329" s="85"/>
      <c r="DU329" s="85" t="s">
        <v>179</v>
      </c>
      <c r="DV329" s="85"/>
      <c r="DW329" s="85" t="s">
        <v>179</v>
      </c>
      <c r="DX329" s="85"/>
      <c r="DY329" s="85" t="s">
        <v>199</v>
      </c>
      <c r="DZ329" s="85"/>
      <c r="EA329" s="85" t="s">
        <v>179</v>
      </c>
      <c r="EB329" s="85"/>
      <c r="EC329" s="85" t="s">
        <v>179</v>
      </c>
      <c r="ED329" s="85" t="s">
        <v>4398</v>
      </c>
      <c r="EE329" s="85" t="s">
        <v>179</v>
      </c>
      <c r="EF329" s="85"/>
      <c r="EG329" s="85" t="s">
        <v>179</v>
      </c>
      <c r="EH329" s="85"/>
      <c r="EI329" s="85" t="s">
        <v>199</v>
      </c>
      <c r="EJ329" s="85"/>
      <c r="EK329" s="85" t="s">
        <v>179</v>
      </c>
      <c r="EL329" s="85"/>
      <c r="EM329" s="85" t="s">
        <v>179</v>
      </c>
      <c r="EN329" s="85" t="s">
        <v>4399</v>
      </c>
      <c r="EO329" s="85" t="s">
        <v>179</v>
      </c>
      <c r="EP329" s="85"/>
      <c r="EQ329" s="85" t="s">
        <v>179</v>
      </c>
      <c r="ER329" s="85"/>
      <c r="ES329" s="85" t="s">
        <v>179</v>
      </c>
      <c r="ET329" s="85" t="s">
        <v>4400</v>
      </c>
      <c r="EU329" s="85" t="s">
        <v>179</v>
      </c>
      <c r="EV329" s="85"/>
      <c r="EW329" s="85" t="s">
        <v>179</v>
      </c>
      <c r="EX329" s="85"/>
      <c r="EY329" s="85" t="s">
        <v>179</v>
      </c>
      <c r="EZ329" s="85" t="s">
        <v>4401</v>
      </c>
      <c r="FA329" s="85" t="s">
        <v>181</v>
      </c>
      <c r="FB329" s="85"/>
      <c r="FC329" s="85" t="s">
        <v>179</v>
      </c>
      <c r="FD329" s="85" t="s">
        <v>182</v>
      </c>
      <c r="FE329" t="b">
        <v>0</v>
      </c>
    </row>
    <row r="330" spans="1:161" x14ac:dyDescent="0.25">
      <c r="A330">
        <v>2208</v>
      </c>
      <c r="B330" t="s">
        <v>6093</v>
      </c>
      <c r="C330" s="90" t="s">
        <v>4402</v>
      </c>
      <c r="D330" s="91" t="s">
        <v>206</v>
      </c>
      <c r="E330">
        <v>0</v>
      </c>
      <c r="F330">
        <v>94</v>
      </c>
      <c r="G330" s="85" t="s">
        <v>187</v>
      </c>
      <c r="H330">
        <v>1</v>
      </c>
      <c r="I330" s="85" t="s">
        <v>213</v>
      </c>
      <c r="J330" s="85" t="s">
        <v>591</v>
      </c>
      <c r="K330" s="85" t="s">
        <v>4403</v>
      </c>
      <c r="L330" s="85" t="s">
        <v>4402</v>
      </c>
      <c r="M330" s="85" t="s">
        <v>4404</v>
      </c>
      <c r="N330" s="85" t="s">
        <v>591</v>
      </c>
      <c r="O330" s="85" t="s">
        <v>594</v>
      </c>
      <c r="P330" s="85" t="s">
        <v>213</v>
      </c>
      <c r="Q330" s="85" t="s">
        <v>206</v>
      </c>
      <c r="R330" s="85"/>
      <c r="S330" s="85"/>
      <c r="T330" s="85" t="s">
        <v>218</v>
      </c>
      <c r="U330" s="97">
        <v>3</v>
      </c>
      <c r="V330" s="85" t="s">
        <v>179</v>
      </c>
      <c r="W330" s="85" t="s">
        <v>191</v>
      </c>
      <c r="X330" s="85" t="s">
        <v>4405</v>
      </c>
      <c r="Y330">
        <v>3</v>
      </c>
      <c r="Z330" s="85" t="s">
        <v>181</v>
      </c>
      <c r="AA330" s="85" t="s">
        <v>186</v>
      </c>
      <c r="AB330" s="85" t="s">
        <v>180</v>
      </c>
      <c r="AC330" s="85" t="s">
        <v>179</v>
      </c>
      <c r="AD330" s="85" t="s">
        <v>181</v>
      </c>
      <c r="AE330" s="85" t="s">
        <v>181</v>
      </c>
      <c r="AF330" s="85"/>
      <c r="AG330" s="85" t="s">
        <v>181</v>
      </c>
      <c r="AH330" s="85"/>
      <c r="AI330" s="85" t="s">
        <v>181</v>
      </c>
      <c r="AJ330" s="85"/>
      <c r="AK330" s="85" t="s">
        <v>181</v>
      </c>
      <c r="AL330" s="85"/>
      <c r="AM330" s="85" t="s">
        <v>181</v>
      </c>
      <c r="AN330" s="85"/>
      <c r="AO330" s="85" t="s">
        <v>181</v>
      </c>
      <c r="AP330" s="85"/>
      <c r="AQ330" s="85" t="s">
        <v>179</v>
      </c>
      <c r="AR330" s="85"/>
      <c r="AS330" s="85" t="s">
        <v>179</v>
      </c>
      <c r="AT330" s="85"/>
      <c r="AU330" s="85" t="s">
        <v>179</v>
      </c>
      <c r="AV330" s="85"/>
      <c r="AW330" s="85" t="s">
        <v>179</v>
      </c>
      <c r="AX330" s="85"/>
      <c r="AY330" s="85" t="s">
        <v>179</v>
      </c>
      <c r="AZ330" s="85"/>
      <c r="BA330" s="85" t="s">
        <v>179</v>
      </c>
      <c r="BB330" s="85" t="s">
        <v>4406</v>
      </c>
      <c r="BC330" s="85" t="s">
        <v>179</v>
      </c>
      <c r="BD330" s="85" t="s">
        <v>4407</v>
      </c>
      <c r="BE330" s="85" t="s">
        <v>179</v>
      </c>
      <c r="BF330" s="85"/>
      <c r="BG330" s="85" t="s">
        <v>181</v>
      </c>
      <c r="BH330" s="85"/>
      <c r="BI330" s="85" t="s">
        <v>179</v>
      </c>
      <c r="BJ330" s="85" t="s">
        <v>599</v>
      </c>
      <c r="BK330" s="85" t="s">
        <v>179</v>
      </c>
      <c r="BL330" s="85" t="s">
        <v>600</v>
      </c>
      <c r="BM330" s="85" t="s">
        <v>179</v>
      </c>
      <c r="BN330" s="85" t="s">
        <v>4408</v>
      </c>
      <c r="BO330" s="85" t="s">
        <v>179</v>
      </c>
      <c r="BP330" s="85" t="s">
        <v>4409</v>
      </c>
      <c r="BQ330" s="85" t="s">
        <v>179</v>
      </c>
      <c r="BR330" s="85" t="s">
        <v>4410</v>
      </c>
      <c r="BS330" s="85" t="s">
        <v>179</v>
      </c>
      <c r="BT330" s="85"/>
      <c r="BU330" s="85" t="s">
        <v>179</v>
      </c>
      <c r="BV330" s="85"/>
      <c r="BW330" s="85" t="s">
        <v>179</v>
      </c>
      <c r="BX330" s="85"/>
      <c r="BY330" s="85" t="s">
        <v>179</v>
      </c>
      <c r="BZ330" s="85"/>
      <c r="CA330" s="85" t="s">
        <v>179</v>
      </c>
      <c r="CB330" s="85"/>
      <c r="CC330" s="85" t="s">
        <v>179</v>
      </c>
      <c r="CD330" s="85"/>
      <c r="CE330" s="85" t="s">
        <v>181</v>
      </c>
      <c r="CF330" s="85"/>
      <c r="CG330" s="85" t="s">
        <v>181</v>
      </c>
      <c r="CH330" s="85"/>
      <c r="CI330" s="85" t="s">
        <v>181</v>
      </c>
      <c r="CJ330" s="85"/>
      <c r="CK330" s="85" t="s">
        <v>179</v>
      </c>
      <c r="CL330" s="85" t="s">
        <v>604</v>
      </c>
      <c r="CM330" s="85" t="s">
        <v>179</v>
      </c>
      <c r="CN330" s="85"/>
      <c r="CO330" s="85" t="s">
        <v>179</v>
      </c>
      <c r="CP330" s="85"/>
      <c r="CQ330" s="85" t="s">
        <v>179</v>
      </c>
      <c r="CR330" s="85"/>
      <c r="CS330" s="85" t="s">
        <v>179</v>
      </c>
      <c r="CT330" s="85"/>
      <c r="CU330" s="85" t="s">
        <v>179</v>
      </c>
      <c r="CV330" s="85"/>
      <c r="CW330" s="85" t="s">
        <v>179</v>
      </c>
      <c r="CX330" s="85"/>
      <c r="CY330" s="85" t="s">
        <v>179</v>
      </c>
      <c r="CZ330" s="85" t="s">
        <v>605</v>
      </c>
      <c r="DA330" s="85" t="s">
        <v>227</v>
      </c>
      <c r="DB330" s="85"/>
      <c r="DC330" s="85" t="s">
        <v>179</v>
      </c>
      <c r="DD330" s="85"/>
      <c r="DE330" s="85" t="s">
        <v>179</v>
      </c>
      <c r="DF330" s="85"/>
      <c r="DG330" s="85" t="s">
        <v>181</v>
      </c>
      <c r="DH330" s="85"/>
      <c r="DI330" s="85" t="s">
        <v>179</v>
      </c>
      <c r="DJ330" s="85" t="s">
        <v>795</v>
      </c>
      <c r="DK330" s="85" t="s">
        <v>179</v>
      </c>
      <c r="DL330" s="85"/>
      <c r="DM330" s="85" t="s">
        <v>179</v>
      </c>
      <c r="DN330" s="85"/>
      <c r="DO330" s="85" t="s">
        <v>179</v>
      </c>
      <c r="DP330" s="85"/>
      <c r="DQ330" s="85" t="s">
        <v>179</v>
      </c>
      <c r="DR330" s="85" t="s">
        <v>796</v>
      </c>
      <c r="DS330" s="85" t="s">
        <v>181</v>
      </c>
      <c r="DT330" s="85"/>
      <c r="DU330" s="85" t="s">
        <v>181</v>
      </c>
      <c r="DV330" s="85"/>
      <c r="DW330" s="85" t="s">
        <v>179</v>
      </c>
      <c r="DX330" s="85"/>
      <c r="DY330" s="85" t="s">
        <v>179</v>
      </c>
      <c r="DZ330" s="85"/>
      <c r="EA330" s="85" t="s">
        <v>179</v>
      </c>
      <c r="EB330" s="85"/>
      <c r="EC330" s="85" t="s">
        <v>179</v>
      </c>
      <c r="ED330" s="85" t="s">
        <v>4411</v>
      </c>
      <c r="EE330" s="85" t="s">
        <v>179</v>
      </c>
      <c r="EF330" s="85"/>
      <c r="EG330" s="85" t="s">
        <v>179</v>
      </c>
      <c r="EH330" s="85"/>
      <c r="EI330" s="85" t="s">
        <v>179</v>
      </c>
      <c r="EJ330" s="85"/>
      <c r="EK330" s="85" t="s">
        <v>179</v>
      </c>
      <c r="EL330" s="85"/>
      <c r="EM330" s="85" t="s">
        <v>179</v>
      </c>
      <c r="EN330" s="85" t="s">
        <v>4412</v>
      </c>
      <c r="EO330" s="85" t="s">
        <v>179</v>
      </c>
      <c r="EP330" s="85"/>
      <c r="EQ330" s="85" t="s">
        <v>179</v>
      </c>
      <c r="ER330" s="85" t="s">
        <v>4413</v>
      </c>
      <c r="ES330" s="85" t="s">
        <v>179</v>
      </c>
      <c r="ET330" s="85" t="s">
        <v>4414</v>
      </c>
      <c r="EU330" s="85" t="s">
        <v>179</v>
      </c>
      <c r="EV330" s="85"/>
      <c r="EW330" s="85" t="s">
        <v>179</v>
      </c>
      <c r="EX330" s="85"/>
      <c r="EY330" s="85" t="s">
        <v>179</v>
      </c>
      <c r="EZ330" s="85" t="s">
        <v>687</v>
      </c>
      <c r="FA330" s="85" t="s">
        <v>179</v>
      </c>
      <c r="FB330" s="85"/>
      <c r="FC330" s="85" t="s">
        <v>179</v>
      </c>
      <c r="FD330" s="85" t="s">
        <v>182</v>
      </c>
      <c r="FE330" t="b">
        <v>0</v>
      </c>
    </row>
    <row r="331" spans="1:161" x14ac:dyDescent="0.25">
      <c r="A331">
        <v>2209</v>
      </c>
      <c r="B331" t="s">
        <v>6232</v>
      </c>
      <c r="C331" s="90" t="s">
        <v>4415</v>
      </c>
      <c r="D331" s="91" t="s">
        <v>206</v>
      </c>
      <c r="E331">
        <v>0</v>
      </c>
      <c r="F331">
        <v>95</v>
      </c>
      <c r="G331" s="85" t="s">
        <v>177</v>
      </c>
      <c r="H331">
        <v>1</v>
      </c>
      <c r="I331" s="85" t="s">
        <v>213</v>
      </c>
      <c r="J331" s="85" t="s">
        <v>4416</v>
      </c>
      <c r="K331" s="85" t="s">
        <v>4417</v>
      </c>
      <c r="L331" s="85" t="s">
        <v>4415</v>
      </c>
      <c r="M331" s="85" t="s">
        <v>4418</v>
      </c>
      <c r="N331" s="85" t="s">
        <v>4416</v>
      </c>
      <c r="O331" s="85" t="s">
        <v>4419</v>
      </c>
      <c r="P331" s="85" t="s">
        <v>213</v>
      </c>
      <c r="Q331" s="85" t="s">
        <v>206</v>
      </c>
      <c r="R331" s="85"/>
      <c r="S331" s="85"/>
      <c r="T331" s="85" t="s">
        <v>218</v>
      </c>
      <c r="U331" s="97">
        <v>4</v>
      </c>
      <c r="V331" s="85" t="s">
        <v>179</v>
      </c>
      <c r="W331" s="85" t="s">
        <v>191</v>
      </c>
      <c r="X331" s="85" t="s">
        <v>4420</v>
      </c>
      <c r="Y331">
        <v>4</v>
      </c>
      <c r="Z331" s="85" t="s">
        <v>179</v>
      </c>
      <c r="AA331" s="85" t="s">
        <v>191</v>
      </c>
      <c r="AB331" s="85" t="s">
        <v>181</v>
      </c>
      <c r="AC331" s="85" t="s">
        <v>181</v>
      </c>
      <c r="AD331" s="85" t="s">
        <v>181</v>
      </c>
      <c r="AE331" s="85" t="s">
        <v>181</v>
      </c>
      <c r="AF331" s="85"/>
      <c r="AG331" s="85" t="s">
        <v>181</v>
      </c>
      <c r="AH331" s="85"/>
      <c r="AI331" s="85" t="s">
        <v>181</v>
      </c>
      <c r="AJ331" s="85"/>
      <c r="AK331" s="85" t="s">
        <v>181</v>
      </c>
      <c r="AL331" s="85"/>
      <c r="AM331" s="85" t="s">
        <v>181</v>
      </c>
      <c r="AN331" s="85"/>
      <c r="AO331" s="85" t="s">
        <v>181</v>
      </c>
      <c r="AP331" s="85"/>
      <c r="AQ331" s="85" t="s">
        <v>179</v>
      </c>
      <c r="AR331" s="85"/>
      <c r="AS331" s="85" t="s">
        <v>179</v>
      </c>
      <c r="AT331" s="85"/>
      <c r="AU331" s="85" t="s">
        <v>179</v>
      </c>
      <c r="AV331" s="85"/>
      <c r="AW331" s="85" t="s">
        <v>179</v>
      </c>
      <c r="AX331" s="85"/>
      <c r="AY331" s="85" t="s">
        <v>179</v>
      </c>
      <c r="AZ331" s="85"/>
      <c r="BA331" s="85" t="s">
        <v>179</v>
      </c>
      <c r="BB331" s="85"/>
      <c r="BC331" s="85" t="s">
        <v>179</v>
      </c>
      <c r="BD331" s="85" t="s">
        <v>4421</v>
      </c>
      <c r="BE331" s="85" t="s">
        <v>179</v>
      </c>
      <c r="BF331" s="85"/>
      <c r="BG331" s="85" t="s">
        <v>179</v>
      </c>
      <c r="BH331" s="85"/>
      <c r="BI331" s="85" t="s">
        <v>179</v>
      </c>
      <c r="BJ331" s="85" t="s">
        <v>4422</v>
      </c>
      <c r="BK331" s="85" t="s">
        <v>179</v>
      </c>
      <c r="BL331" s="85"/>
      <c r="BM331" s="85" t="s">
        <v>179</v>
      </c>
      <c r="BN331" s="85"/>
      <c r="BO331" s="85" t="s">
        <v>179</v>
      </c>
      <c r="BP331" s="85"/>
      <c r="BQ331" s="85" t="s">
        <v>179</v>
      </c>
      <c r="BR331" s="85"/>
      <c r="BS331" s="85" t="s">
        <v>179</v>
      </c>
      <c r="BT331" s="85"/>
      <c r="BU331" s="85" t="s">
        <v>179</v>
      </c>
      <c r="BV331" s="85"/>
      <c r="BW331" s="85" t="s">
        <v>179</v>
      </c>
      <c r="BX331" s="85"/>
      <c r="BY331" s="85" t="s">
        <v>179</v>
      </c>
      <c r="BZ331" s="85"/>
      <c r="CA331" s="85" t="s">
        <v>179</v>
      </c>
      <c r="CB331" s="85"/>
      <c r="CC331" s="85" t="s">
        <v>179</v>
      </c>
      <c r="CD331" s="85"/>
      <c r="CE331" s="85" t="s">
        <v>179</v>
      </c>
      <c r="CF331" s="85"/>
      <c r="CG331" s="85" t="s">
        <v>181</v>
      </c>
      <c r="CH331" s="85"/>
      <c r="CI331" s="85" t="s">
        <v>181</v>
      </c>
      <c r="CJ331" s="85"/>
      <c r="CK331" s="85" t="s">
        <v>179</v>
      </c>
      <c r="CL331" s="85" t="s">
        <v>4423</v>
      </c>
      <c r="CM331" s="85" t="s">
        <v>179</v>
      </c>
      <c r="CN331" s="85"/>
      <c r="CO331" s="85" t="s">
        <v>227</v>
      </c>
      <c r="CP331" s="85" t="s">
        <v>4424</v>
      </c>
      <c r="CQ331" s="85" t="s">
        <v>179</v>
      </c>
      <c r="CR331" s="85"/>
      <c r="CS331" s="85" t="s">
        <v>179</v>
      </c>
      <c r="CT331" s="85"/>
      <c r="CU331" s="85" t="s">
        <v>179</v>
      </c>
      <c r="CV331" s="85"/>
      <c r="CW331" s="85" t="s">
        <v>179</v>
      </c>
      <c r="CX331" s="85"/>
      <c r="CY331" s="85" t="s">
        <v>179</v>
      </c>
      <c r="CZ331" s="85" t="s">
        <v>4425</v>
      </c>
      <c r="DA331" s="85" t="s">
        <v>179</v>
      </c>
      <c r="DB331" s="85"/>
      <c r="DC331" s="85" t="s">
        <v>179</v>
      </c>
      <c r="DD331" s="85"/>
      <c r="DE331" s="85" t="s">
        <v>179</v>
      </c>
      <c r="DF331" s="85"/>
      <c r="DG331" s="85" t="s">
        <v>209</v>
      </c>
      <c r="DH331" s="85"/>
      <c r="DI331" s="85" t="s">
        <v>179</v>
      </c>
      <c r="DJ331" s="85" t="s">
        <v>4426</v>
      </c>
      <c r="DK331" s="85" t="s">
        <v>179</v>
      </c>
      <c r="DL331" s="85"/>
      <c r="DM331" s="85" t="s">
        <v>179</v>
      </c>
      <c r="DN331" s="85"/>
      <c r="DO331" s="85" t="s">
        <v>179</v>
      </c>
      <c r="DP331" s="85"/>
      <c r="DQ331" s="85" t="s">
        <v>179</v>
      </c>
      <c r="DR331" s="85" t="s">
        <v>4427</v>
      </c>
      <c r="DS331" s="85" t="s">
        <v>181</v>
      </c>
      <c r="DT331" s="85"/>
      <c r="DU331" s="85" t="s">
        <v>181</v>
      </c>
      <c r="DV331" s="85"/>
      <c r="DW331" s="85" t="s">
        <v>179</v>
      </c>
      <c r="DX331" s="85"/>
      <c r="DY331" s="85" t="s">
        <v>179</v>
      </c>
      <c r="DZ331" s="85"/>
      <c r="EA331" s="85" t="s">
        <v>179</v>
      </c>
      <c r="EB331" s="85"/>
      <c r="EC331" s="85" t="s">
        <v>179</v>
      </c>
      <c r="ED331" s="85" t="s">
        <v>4428</v>
      </c>
      <c r="EE331" s="85" t="s">
        <v>181</v>
      </c>
      <c r="EF331" s="85"/>
      <c r="EG331" s="85" t="s">
        <v>227</v>
      </c>
      <c r="EH331" s="85"/>
      <c r="EI331" s="85" t="s">
        <v>179</v>
      </c>
      <c r="EJ331" s="85"/>
      <c r="EK331" s="85" t="s">
        <v>179</v>
      </c>
      <c r="EL331" s="85"/>
      <c r="EM331" s="85" t="s">
        <v>179</v>
      </c>
      <c r="EN331" s="85" t="s">
        <v>4429</v>
      </c>
      <c r="EO331" s="85" t="s">
        <v>179</v>
      </c>
      <c r="EP331" s="85"/>
      <c r="EQ331" s="85" t="s">
        <v>179</v>
      </c>
      <c r="ER331" s="85"/>
      <c r="ES331" s="85" t="s">
        <v>179</v>
      </c>
      <c r="ET331" s="85" t="s">
        <v>4430</v>
      </c>
      <c r="EU331" s="85" t="s">
        <v>179</v>
      </c>
      <c r="EV331" s="85"/>
      <c r="EW331" s="85" t="s">
        <v>179</v>
      </c>
      <c r="EX331" s="85"/>
      <c r="EY331" s="85" t="s">
        <v>179</v>
      </c>
      <c r="EZ331" s="85" t="s">
        <v>4431</v>
      </c>
      <c r="FA331" s="85" t="s">
        <v>179</v>
      </c>
      <c r="FB331" s="85"/>
      <c r="FC331" s="85" t="s">
        <v>179</v>
      </c>
      <c r="FD331" s="85" t="s">
        <v>182</v>
      </c>
      <c r="FE331" t="b">
        <v>0</v>
      </c>
    </row>
    <row r="332" spans="1:161" x14ac:dyDescent="0.25">
      <c r="A332">
        <v>11265</v>
      </c>
      <c r="B332" t="s">
        <v>6191</v>
      </c>
      <c r="C332" s="90" t="s">
        <v>4432</v>
      </c>
      <c r="D332" s="91" t="s">
        <v>200</v>
      </c>
      <c r="E332">
        <v>0</v>
      </c>
      <c r="F332">
        <v>94</v>
      </c>
      <c r="G332" s="85" t="s">
        <v>177</v>
      </c>
      <c r="H332">
        <v>1</v>
      </c>
      <c r="I332" s="85" t="s">
        <v>213</v>
      </c>
      <c r="J332" s="85" t="s">
        <v>2885</v>
      </c>
      <c r="K332" s="85" t="s">
        <v>4433</v>
      </c>
      <c r="L332" s="85" t="s">
        <v>4432</v>
      </c>
      <c r="M332" s="85" t="s">
        <v>4434</v>
      </c>
      <c r="N332" s="85" t="s">
        <v>2885</v>
      </c>
      <c r="O332" s="85" t="s">
        <v>4435</v>
      </c>
      <c r="P332" s="85" t="s">
        <v>213</v>
      </c>
      <c r="Q332" s="85" t="s">
        <v>200</v>
      </c>
      <c r="R332" s="85"/>
      <c r="S332" s="85"/>
      <c r="T332" s="85" t="s">
        <v>218</v>
      </c>
      <c r="U332" s="97">
        <v>4</v>
      </c>
      <c r="V332" s="85" t="s">
        <v>179</v>
      </c>
      <c r="W332" s="85" t="s">
        <v>1</v>
      </c>
      <c r="X332" s="85" t="s">
        <v>4436</v>
      </c>
      <c r="Y332">
        <v>0</v>
      </c>
      <c r="Z332" s="85" t="s">
        <v>181</v>
      </c>
      <c r="AA332" s="85" t="s">
        <v>1</v>
      </c>
      <c r="AB332" s="85" t="s">
        <v>180</v>
      </c>
      <c r="AC332" s="85" t="s">
        <v>179</v>
      </c>
      <c r="AD332" s="85" t="s">
        <v>179</v>
      </c>
      <c r="AE332" s="85" t="s">
        <v>181</v>
      </c>
      <c r="AF332" s="85"/>
      <c r="AG332" s="85" t="s">
        <v>181</v>
      </c>
      <c r="AH332" s="85"/>
      <c r="AI332" s="85" t="s">
        <v>181</v>
      </c>
      <c r="AJ332" s="85"/>
      <c r="AK332" s="85" t="s">
        <v>181</v>
      </c>
      <c r="AL332" s="85"/>
      <c r="AM332" s="85" t="s">
        <v>181</v>
      </c>
      <c r="AN332" s="85"/>
      <c r="AO332" s="85" t="s">
        <v>181</v>
      </c>
      <c r="AP332" s="85"/>
      <c r="AQ332" s="85" t="s">
        <v>179</v>
      </c>
      <c r="AR332" s="85"/>
      <c r="AS332" s="85" t="s">
        <v>179</v>
      </c>
      <c r="AT332" s="85"/>
      <c r="AU332" s="85" t="s">
        <v>179</v>
      </c>
      <c r="AV332" s="85"/>
      <c r="AW332" s="85" t="s">
        <v>179</v>
      </c>
      <c r="AX332" s="85"/>
      <c r="AY332" s="85" t="s">
        <v>179</v>
      </c>
      <c r="AZ332" s="85"/>
      <c r="BA332" s="85" t="s">
        <v>179</v>
      </c>
      <c r="BB332" s="85"/>
      <c r="BC332" s="85" t="s">
        <v>179</v>
      </c>
      <c r="BD332" s="85" t="s">
        <v>2889</v>
      </c>
      <c r="BE332" s="85" t="s">
        <v>179</v>
      </c>
      <c r="BF332" s="85"/>
      <c r="BG332" s="85" t="s">
        <v>179</v>
      </c>
      <c r="BH332" s="85"/>
      <c r="BI332" s="85" t="s">
        <v>179</v>
      </c>
      <c r="BJ332" s="85" t="s">
        <v>2890</v>
      </c>
      <c r="BK332" s="85" t="s">
        <v>179</v>
      </c>
      <c r="BL332" s="85"/>
      <c r="BM332" s="85" t="s">
        <v>179</v>
      </c>
      <c r="BN332" s="85" t="s">
        <v>4437</v>
      </c>
      <c r="BO332" s="85" t="s">
        <v>179</v>
      </c>
      <c r="BP332" s="85"/>
      <c r="BQ332" s="85" t="s">
        <v>179</v>
      </c>
      <c r="BR332" s="85"/>
      <c r="BS332" s="85" t="s">
        <v>179</v>
      </c>
      <c r="BT332" s="85"/>
      <c r="BU332" s="85" t="s">
        <v>179</v>
      </c>
      <c r="BV332" s="85"/>
      <c r="BW332" s="85" t="s">
        <v>179</v>
      </c>
      <c r="BX332" s="85"/>
      <c r="BY332" s="85" t="s">
        <v>179</v>
      </c>
      <c r="BZ332" s="85"/>
      <c r="CA332" s="85" t="s">
        <v>179</v>
      </c>
      <c r="CB332" s="85"/>
      <c r="CC332" s="85" t="s">
        <v>179</v>
      </c>
      <c r="CD332" s="85"/>
      <c r="CE332" s="85" t="s">
        <v>179</v>
      </c>
      <c r="CF332" s="85"/>
      <c r="CG332" s="85" t="s">
        <v>179</v>
      </c>
      <c r="CH332" s="85"/>
      <c r="CI332" s="85" t="s">
        <v>181</v>
      </c>
      <c r="CJ332" s="85"/>
      <c r="CK332" s="85" t="s">
        <v>179</v>
      </c>
      <c r="CL332" s="85" t="s">
        <v>4438</v>
      </c>
      <c r="CM332" s="85" t="s">
        <v>179</v>
      </c>
      <c r="CN332" s="85"/>
      <c r="CO332" s="85" t="s">
        <v>179</v>
      </c>
      <c r="CP332" s="85"/>
      <c r="CQ332" s="85" t="s">
        <v>179</v>
      </c>
      <c r="CR332" s="85"/>
      <c r="CS332" s="85" t="s">
        <v>179</v>
      </c>
      <c r="CT332" s="85"/>
      <c r="CU332" s="85" t="s">
        <v>179</v>
      </c>
      <c r="CV332" s="85"/>
      <c r="CW332" s="85" t="s">
        <v>179</v>
      </c>
      <c r="CX332" s="85"/>
      <c r="CY332" s="85" t="s">
        <v>179</v>
      </c>
      <c r="CZ332" s="85" t="s">
        <v>4439</v>
      </c>
      <c r="DA332" s="85" t="s">
        <v>179</v>
      </c>
      <c r="DB332" s="85"/>
      <c r="DC332" s="85" t="s">
        <v>179</v>
      </c>
      <c r="DD332" s="85"/>
      <c r="DE332" s="85" t="s">
        <v>179</v>
      </c>
      <c r="DF332" s="85"/>
      <c r="DG332" s="85" t="s">
        <v>179</v>
      </c>
      <c r="DH332" s="85"/>
      <c r="DI332" s="85" t="s">
        <v>179</v>
      </c>
      <c r="DJ332" s="85" t="s">
        <v>2893</v>
      </c>
      <c r="DK332" s="85" t="s">
        <v>179</v>
      </c>
      <c r="DL332" s="85"/>
      <c r="DM332" s="85" t="s">
        <v>179</v>
      </c>
      <c r="DN332" s="85"/>
      <c r="DO332" s="85" t="s">
        <v>179</v>
      </c>
      <c r="DP332" s="85"/>
      <c r="DQ332" s="85" t="s">
        <v>179</v>
      </c>
      <c r="DR332" s="85" t="s">
        <v>4440</v>
      </c>
      <c r="DS332" s="85" t="s">
        <v>179</v>
      </c>
      <c r="DT332" s="85"/>
      <c r="DU332" s="85" t="s">
        <v>179</v>
      </c>
      <c r="DV332" s="85"/>
      <c r="DW332" s="85" t="s">
        <v>179</v>
      </c>
      <c r="DX332" s="85"/>
      <c r="DY332" s="85" t="s">
        <v>181</v>
      </c>
      <c r="DZ332" s="85"/>
      <c r="EA332" s="85" t="s">
        <v>181</v>
      </c>
      <c r="EB332" s="85"/>
      <c r="EC332" s="85" t="s">
        <v>203</v>
      </c>
      <c r="ED332" s="85" t="s">
        <v>2897</v>
      </c>
      <c r="EE332" s="85" t="s">
        <v>179</v>
      </c>
      <c r="EF332" s="85"/>
      <c r="EG332" s="85" t="s">
        <v>181</v>
      </c>
      <c r="EH332" s="85"/>
      <c r="EI332" s="85" t="s">
        <v>179</v>
      </c>
      <c r="EJ332" s="85"/>
      <c r="EK332" s="85" t="s">
        <v>179</v>
      </c>
      <c r="EL332" s="85"/>
      <c r="EM332" s="85" t="s">
        <v>179</v>
      </c>
      <c r="EN332" s="85" t="s">
        <v>4441</v>
      </c>
      <c r="EO332" s="85" t="s">
        <v>179</v>
      </c>
      <c r="EP332" s="85"/>
      <c r="EQ332" s="85" t="s">
        <v>179</v>
      </c>
      <c r="ER332" s="85"/>
      <c r="ES332" s="85" t="s">
        <v>179</v>
      </c>
      <c r="ET332" s="85" t="s">
        <v>4442</v>
      </c>
      <c r="EU332" s="85" t="s">
        <v>179</v>
      </c>
      <c r="EV332" s="85"/>
      <c r="EW332" s="85" t="s">
        <v>179</v>
      </c>
      <c r="EX332" s="85"/>
      <c r="EY332" s="85" t="s">
        <v>179</v>
      </c>
      <c r="EZ332" s="85" t="s">
        <v>4443</v>
      </c>
      <c r="FA332" s="85" t="s">
        <v>179</v>
      </c>
      <c r="FB332" s="85"/>
      <c r="FC332" s="85" t="s">
        <v>179</v>
      </c>
      <c r="FD332" s="85" t="s">
        <v>182</v>
      </c>
      <c r="FE332" t="b">
        <v>0</v>
      </c>
    </row>
    <row r="333" spans="1:161" x14ac:dyDescent="0.25">
      <c r="A333">
        <v>2211</v>
      </c>
      <c r="B333" t="s">
        <v>6142</v>
      </c>
      <c r="C333" s="90" t="s">
        <v>4444</v>
      </c>
      <c r="D333" s="91" t="s">
        <v>206</v>
      </c>
      <c r="E333">
        <v>0</v>
      </c>
      <c r="F333">
        <v>95</v>
      </c>
      <c r="G333" s="85" t="s">
        <v>187</v>
      </c>
      <c r="H333">
        <v>1</v>
      </c>
      <c r="I333" s="85" t="s">
        <v>213</v>
      </c>
      <c r="J333" s="85" t="s">
        <v>1654</v>
      </c>
      <c r="K333" s="85" t="s">
        <v>4445</v>
      </c>
      <c r="L333" s="85" t="s">
        <v>4444</v>
      </c>
      <c r="M333" s="85" t="s">
        <v>4446</v>
      </c>
      <c r="N333" s="85" t="s">
        <v>1654</v>
      </c>
      <c r="O333" s="85" t="s">
        <v>1657</v>
      </c>
      <c r="P333" s="85" t="s">
        <v>213</v>
      </c>
      <c r="Q333" s="85" t="s">
        <v>206</v>
      </c>
      <c r="R333" s="85"/>
      <c r="S333" s="85"/>
      <c r="T333" s="85" t="s">
        <v>218</v>
      </c>
      <c r="U333" s="97">
        <v>3</v>
      </c>
      <c r="V333" s="85" t="s">
        <v>179</v>
      </c>
      <c r="W333" s="85" t="s">
        <v>191</v>
      </c>
      <c r="X333" s="85" t="s">
        <v>4447</v>
      </c>
      <c r="Y333">
        <v>2</v>
      </c>
      <c r="Z333" s="85" t="s">
        <v>179</v>
      </c>
      <c r="AA333" s="85" t="s">
        <v>1</v>
      </c>
      <c r="AB333" s="85" t="s">
        <v>179</v>
      </c>
      <c r="AC333" s="85" t="s">
        <v>179</v>
      </c>
      <c r="AD333" s="85" t="s">
        <v>179</v>
      </c>
      <c r="AE333" s="85" t="s">
        <v>181</v>
      </c>
      <c r="AF333" s="85"/>
      <c r="AG333" s="85" t="s">
        <v>181</v>
      </c>
      <c r="AH333" s="85" t="s">
        <v>4448</v>
      </c>
      <c r="AI333" s="85" t="s">
        <v>181</v>
      </c>
      <c r="AJ333" s="85"/>
      <c r="AK333" s="85" t="s">
        <v>181</v>
      </c>
      <c r="AL333" s="85"/>
      <c r="AM333" s="85" t="s">
        <v>181</v>
      </c>
      <c r="AN333" s="85"/>
      <c r="AO333" s="85" t="s">
        <v>181</v>
      </c>
      <c r="AP333" s="85"/>
      <c r="AQ333" s="85" t="s">
        <v>265</v>
      </c>
      <c r="AR333" s="85" t="s">
        <v>4449</v>
      </c>
      <c r="AS333" s="85" t="s">
        <v>179</v>
      </c>
      <c r="AT333" s="85" t="s">
        <v>4450</v>
      </c>
      <c r="AU333" s="85" t="s">
        <v>179</v>
      </c>
      <c r="AV333" s="85" t="s">
        <v>4451</v>
      </c>
      <c r="AW333" s="85" t="s">
        <v>179</v>
      </c>
      <c r="AX333" s="85" t="s">
        <v>4452</v>
      </c>
      <c r="AY333" s="85" t="s">
        <v>179</v>
      </c>
      <c r="AZ333" s="85" t="s">
        <v>4453</v>
      </c>
      <c r="BA333" s="85" t="s">
        <v>179</v>
      </c>
      <c r="BB333" s="85"/>
      <c r="BC333" s="85" t="s">
        <v>203</v>
      </c>
      <c r="BD333" s="85" t="s">
        <v>4454</v>
      </c>
      <c r="BE333" s="85" t="s">
        <v>179</v>
      </c>
      <c r="BF333" s="85"/>
      <c r="BG333" s="85" t="s">
        <v>179</v>
      </c>
      <c r="BH333" s="85" t="s">
        <v>4455</v>
      </c>
      <c r="BI333" s="85" t="s">
        <v>179</v>
      </c>
      <c r="BJ333" s="85" t="s">
        <v>4456</v>
      </c>
      <c r="BK333" s="85" t="s">
        <v>179</v>
      </c>
      <c r="BL333" s="85" t="s">
        <v>4457</v>
      </c>
      <c r="BM333" s="85" t="s">
        <v>179</v>
      </c>
      <c r="BN333" s="85" t="s">
        <v>4458</v>
      </c>
      <c r="BO333" s="85" t="s">
        <v>179</v>
      </c>
      <c r="BP333" s="85" t="s">
        <v>4459</v>
      </c>
      <c r="BQ333" s="85" t="s">
        <v>179</v>
      </c>
      <c r="BR333" s="85" t="s">
        <v>4460</v>
      </c>
      <c r="BS333" s="85" t="s">
        <v>179</v>
      </c>
      <c r="BT333" s="85"/>
      <c r="BU333" s="85" t="s">
        <v>179</v>
      </c>
      <c r="BV333" s="85"/>
      <c r="BW333" s="85" t="s">
        <v>179</v>
      </c>
      <c r="BX333" s="85" t="s">
        <v>4461</v>
      </c>
      <c r="BY333" s="85" t="s">
        <v>179</v>
      </c>
      <c r="BZ333" s="85" t="s">
        <v>4462</v>
      </c>
      <c r="CA333" s="85" t="s">
        <v>179</v>
      </c>
      <c r="CB333" s="85" t="s">
        <v>4463</v>
      </c>
      <c r="CC333" s="85" t="s">
        <v>179</v>
      </c>
      <c r="CD333" s="85" t="s">
        <v>4464</v>
      </c>
      <c r="CE333" s="85" t="s">
        <v>179</v>
      </c>
      <c r="CF333" s="85" t="s">
        <v>4465</v>
      </c>
      <c r="CG333" s="85" t="s">
        <v>181</v>
      </c>
      <c r="CH333" s="85"/>
      <c r="CI333" s="85" t="s">
        <v>181</v>
      </c>
      <c r="CJ333" s="85"/>
      <c r="CK333" s="85" t="s">
        <v>179</v>
      </c>
      <c r="CL333" s="85" t="s">
        <v>4466</v>
      </c>
      <c r="CM333" s="85" t="s">
        <v>179</v>
      </c>
      <c r="CN333" s="85"/>
      <c r="CO333" s="85" t="s">
        <v>179</v>
      </c>
      <c r="CP333" s="85" t="s">
        <v>4467</v>
      </c>
      <c r="CQ333" s="85" t="s">
        <v>179</v>
      </c>
      <c r="CR333" s="85"/>
      <c r="CS333" s="85" t="s">
        <v>179</v>
      </c>
      <c r="CT333" s="85" t="s">
        <v>4468</v>
      </c>
      <c r="CU333" s="85" t="s">
        <v>179</v>
      </c>
      <c r="CV333" s="85" t="s">
        <v>4469</v>
      </c>
      <c r="CW333" s="85" t="s">
        <v>179</v>
      </c>
      <c r="CX333" s="85" t="s">
        <v>4470</v>
      </c>
      <c r="CY333" s="85" t="s">
        <v>179</v>
      </c>
      <c r="CZ333" s="85" t="s">
        <v>4471</v>
      </c>
      <c r="DA333" s="85" t="s">
        <v>179</v>
      </c>
      <c r="DB333" s="85" t="s">
        <v>4472</v>
      </c>
      <c r="DC333" s="85" t="s">
        <v>179</v>
      </c>
      <c r="DD333" s="85" t="s">
        <v>4473</v>
      </c>
      <c r="DE333" s="85" t="s">
        <v>179</v>
      </c>
      <c r="DF333" s="85"/>
      <c r="DG333" s="85" t="s">
        <v>209</v>
      </c>
      <c r="DH333" s="85"/>
      <c r="DI333" s="85" t="s">
        <v>179</v>
      </c>
      <c r="DJ333" s="85" t="s">
        <v>4474</v>
      </c>
      <c r="DK333" s="85" t="s">
        <v>179</v>
      </c>
      <c r="DL333" s="85"/>
      <c r="DM333" s="85" t="s">
        <v>179</v>
      </c>
      <c r="DN333" s="85" t="s">
        <v>4475</v>
      </c>
      <c r="DO333" s="85" t="s">
        <v>179</v>
      </c>
      <c r="DP333" s="85"/>
      <c r="DQ333" s="85" t="s">
        <v>179</v>
      </c>
      <c r="DR333" s="85" t="s">
        <v>4476</v>
      </c>
      <c r="DS333" s="85" t="s">
        <v>179</v>
      </c>
      <c r="DT333" s="85"/>
      <c r="DU333" s="85" t="s">
        <v>179</v>
      </c>
      <c r="DV333" s="85"/>
      <c r="DW333" s="85" t="s">
        <v>179</v>
      </c>
      <c r="DX333" s="85" t="s">
        <v>4477</v>
      </c>
      <c r="DY333" s="85" t="s">
        <v>179</v>
      </c>
      <c r="DZ333" s="85" t="s">
        <v>4478</v>
      </c>
      <c r="EA333" s="85" t="s">
        <v>179</v>
      </c>
      <c r="EB333" s="85"/>
      <c r="EC333" s="85" t="s">
        <v>179</v>
      </c>
      <c r="ED333" s="85" t="s">
        <v>4479</v>
      </c>
      <c r="EE333" s="85" t="s">
        <v>179</v>
      </c>
      <c r="EF333" s="85"/>
      <c r="EG333" s="85" t="s">
        <v>227</v>
      </c>
      <c r="EH333" s="85" t="s">
        <v>4480</v>
      </c>
      <c r="EI333" s="85" t="s">
        <v>179</v>
      </c>
      <c r="EJ333" s="85"/>
      <c r="EK333" s="85" t="s">
        <v>227</v>
      </c>
      <c r="EL333" s="85" t="s">
        <v>4481</v>
      </c>
      <c r="EM333" s="85" t="s">
        <v>179</v>
      </c>
      <c r="EN333" s="85" t="s">
        <v>4482</v>
      </c>
      <c r="EO333" s="85" t="s">
        <v>181</v>
      </c>
      <c r="EP333" s="85" t="s">
        <v>4483</v>
      </c>
      <c r="EQ333" s="85" t="s">
        <v>179</v>
      </c>
      <c r="ER333" s="85" t="s">
        <v>4484</v>
      </c>
      <c r="ES333" s="85" t="s">
        <v>203</v>
      </c>
      <c r="ET333" s="85" t="s">
        <v>4485</v>
      </c>
      <c r="EU333" s="85" t="s">
        <v>179</v>
      </c>
      <c r="EV333" s="85"/>
      <c r="EW333" s="85" t="s">
        <v>179</v>
      </c>
      <c r="EX333" s="85"/>
      <c r="EY333" s="85" t="s">
        <v>179</v>
      </c>
      <c r="EZ333" s="85" t="s">
        <v>4486</v>
      </c>
      <c r="FA333" s="85" t="s">
        <v>179</v>
      </c>
      <c r="FB333" s="85"/>
      <c r="FC333" s="85" t="s">
        <v>179</v>
      </c>
      <c r="FD333" s="85" t="s">
        <v>182</v>
      </c>
      <c r="FE333" t="b">
        <v>0</v>
      </c>
    </row>
    <row r="334" spans="1:161" x14ac:dyDescent="0.25">
      <c r="A334">
        <v>2212</v>
      </c>
      <c r="B334" t="s">
        <v>6105</v>
      </c>
      <c r="C334" s="90" t="s">
        <v>4487</v>
      </c>
      <c r="D334" s="91" t="s">
        <v>257</v>
      </c>
      <c r="E334">
        <v>0</v>
      </c>
      <c r="F334">
        <v>90</v>
      </c>
      <c r="G334" s="85" t="s">
        <v>187</v>
      </c>
      <c r="H334">
        <v>1</v>
      </c>
      <c r="I334" s="85" t="s">
        <v>213</v>
      </c>
      <c r="J334" s="85" t="s">
        <v>4488</v>
      </c>
      <c r="K334" s="85" t="s">
        <v>4489</v>
      </c>
      <c r="L334" s="85" t="s">
        <v>4487</v>
      </c>
      <c r="M334" s="85" t="s">
        <v>4490</v>
      </c>
      <c r="N334" s="85" t="s">
        <v>4491</v>
      </c>
      <c r="O334" s="85" t="s">
        <v>4492</v>
      </c>
      <c r="P334" s="85" t="s">
        <v>213</v>
      </c>
      <c r="Q334" s="85" t="s">
        <v>257</v>
      </c>
      <c r="R334" s="85"/>
      <c r="S334" s="85"/>
      <c r="T334" s="85" t="s">
        <v>268</v>
      </c>
      <c r="U334" s="97">
        <v>7</v>
      </c>
      <c r="V334" s="85" t="s">
        <v>179</v>
      </c>
      <c r="W334" s="85" t="s">
        <v>1</v>
      </c>
      <c r="X334" s="85" t="s">
        <v>4493</v>
      </c>
      <c r="Y334">
        <v>2</v>
      </c>
      <c r="Z334" s="85" t="s">
        <v>179</v>
      </c>
      <c r="AA334" s="85" t="s">
        <v>1</v>
      </c>
      <c r="AB334" s="85" t="s">
        <v>181</v>
      </c>
      <c r="AC334" s="85" t="s">
        <v>179</v>
      </c>
      <c r="AD334" s="85" t="s">
        <v>179</v>
      </c>
      <c r="AE334" s="85" t="s">
        <v>181</v>
      </c>
      <c r="AF334" s="85"/>
      <c r="AG334" s="85" t="s">
        <v>181</v>
      </c>
      <c r="AH334" s="85"/>
      <c r="AI334" s="85" t="s">
        <v>181</v>
      </c>
      <c r="AJ334" s="85"/>
      <c r="AK334" s="85" t="s">
        <v>181</v>
      </c>
      <c r="AL334" s="85"/>
      <c r="AM334" s="85" t="s">
        <v>181</v>
      </c>
      <c r="AN334" s="85"/>
      <c r="AO334" s="85" t="s">
        <v>181</v>
      </c>
      <c r="AP334" s="85"/>
      <c r="AQ334" s="85" t="s">
        <v>179</v>
      </c>
      <c r="AR334" s="85"/>
      <c r="AS334" s="85" t="s">
        <v>179</v>
      </c>
      <c r="AT334" s="85"/>
      <c r="AU334" s="85" t="s">
        <v>179</v>
      </c>
      <c r="AV334" s="85"/>
      <c r="AW334" s="85" t="s">
        <v>179</v>
      </c>
      <c r="AX334" s="85"/>
      <c r="AY334" s="85" t="s">
        <v>179</v>
      </c>
      <c r="AZ334" s="85"/>
      <c r="BA334" s="85" t="s">
        <v>179</v>
      </c>
      <c r="BB334" s="85"/>
      <c r="BC334" s="85" t="s">
        <v>179</v>
      </c>
      <c r="BD334" s="85" t="s">
        <v>4494</v>
      </c>
      <c r="BE334" s="85" t="s">
        <v>179</v>
      </c>
      <c r="BF334" s="85"/>
      <c r="BG334" s="85" t="s">
        <v>179</v>
      </c>
      <c r="BH334" s="85"/>
      <c r="BI334" s="85" t="s">
        <v>179</v>
      </c>
      <c r="BJ334" s="85" t="s">
        <v>4495</v>
      </c>
      <c r="BK334" s="85" t="s">
        <v>179</v>
      </c>
      <c r="BL334" s="85"/>
      <c r="BM334" s="85" t="s">
        <v>179</v>
      </c>
      <c r="BN334" s="85"/>
      <c r="BO334" s="85" t="s">
        <v>179</v>
      </c>
      <c r="BP334" s="85"/>
      <c r="BQ334" s="85" t="s">
        <v>179</v>
      </c>
      <c r="BR334" s="85"/>
      <c r="BS334" s="85" t="s">
        <v>179</v>
      </c>
      <c r="BT334" s="85"/>
      <c r="BU334" s="85" t="s">
        <v>179</v>
      </c>
      <c r="BV334" s="85"/>
      <c r="BW334" s="85" t="s">
        <v>179</v>
      </c>
      <c r="BX334" s="85"/>
      <c r="BY334" s="85" t="s">
        <v>179</v>
      </c>
      <c r="BZ334" s="85"/>
      <c r="CA334" s="85" t="s">
        <v>179</v>
      </c>
      <c r="CB334" s="85"/>
      <c r="CC334" s="85" t="s">
        <v>179</v>
      </c>
      <c r="CD334" s="85"/>
      <c r="CE334" s="85" t="s">
        <v>181</v>
      </c>
      <c r="CF334" s="85"/>
      <c r="CG334" s="85" t="s">
        <v>181</v>
      </c>
      <c r="CH334" s="85"/>
      <c r="CI334" s="85" t="s">
        <v>181</v>
      </c>
      <c r="CJ334" s="85"/>
      <c r="CK334" s="85" t="s">
        <v>179</v>
      </c>
      <c r="CL334" s="85" t="s">
        <v>4496</v>
      </c>
      <c r="CM334" s="85" t="s">
        <v>179</v>
      </c>
      <c r="CN334" s="85"/>
      <c r="CO334" s="85" t="s">
        <v>179</v>
      </c>
      <c r="CP334" s="85"/>
      <c r="CQ334" s="85" t="s">
        <v>179</v>
      </c>
      <c r="CR334" s="85"/>
      <c r="CS334" s="85" t="s">
        <v>179</v>
      </c>
      <c r="CT334" s="85"/>
      <c r="CU334" s="85" t="s">
        <v>179</v>
      </c>
      <c r="CV334" s="85"/>
      <c r="CW334" s="85" t="s">
        <v>179</v>
      </c>
      <c r="CX334" s="85"/>
      <c r="CY334" s="85" t="s">
        <v>179</v>
      </c>
      <c r="CZ334" s="85" t="s">
        <v>4497</v>
      </c>
      <c r="DA334" s="85" t="s">
        <v>179</v>
      </c>
      <c r="DB334" s="85"/>
      <c r="DC334" s="85" t="s">
        <v>179</v>
      </c>
      <c r="DD334" s="85"/>
      <c r="DE334" s="85" t="s">
        <v>179</v>
      </c>
      <c r="DF334" s="85"/>
      <c r="DG334" s="85" t="s">
        <v>209</v>
      </c>
      <c r="DH334" s="85"/>
      <c r="DI334" s="85" t="s">
        <v>179</v>
      </c>
      <c r="DJ334" s="85" t="s">
        <v>4498</v>
      </c>
      <c r="DK334" s="85"/>
      <c r="DL334" s="85"/>
      <c r="DM334" s="85"/>
      <c r="DN334" s="85"/>
      <c r="DO334" s="85"/>
      <c r="DP334" s="85"/>
      <c r="DQ334" s="85"/>
      <c r="DR334" s="85"/>
      <c r="DS334" s="85"/>
      <c r="DT334" s="85"/>
      <c r="DU334" s="85"/>
      <c r="DV334" s="85"/>
      <c r="DW334" s="85"/>
      <c r="DX334" s="85"/>
      <c r="DY334" s="85"/>
      <c r="DZ334" s="85"/>
      <c r="EA334" s="85"/>
      <c r="EB334" s="85"/>
      <c r="EC334" s="85"/>
      <c r="ED334" s="85"/>
      <c r="EE334" s="85"/>
      <c r="EF334" s="85"/>
      <c r="EG334" s="85"/>
      <c r="EH334" s="85"/>
      <c r="EI334" s="85"/>
      <c r="EJ334" s="85"/>
      <c r="EK334" s="85"/>
      <c r="EL334" s="85"/>
      <c r="EM334" s="85"/>
      <c r="EN334" s="85"/>
      <c r="EO334" s="85"/>
      <c r="EP334" s="85"/>
      <c r="EQ334" s="85"/>
      <c r="ER334" s="85"/>
      <c r="ES334" s="85"/>
      <c r="ET334" s="85"/>
      <c r="EU334" s="85"/>
      <c r="EV334" s="85"/>
      <c r="EW334" s="85"/>
      <c r="EX334" s="85"/>
      <c r="EY334" s="85"/>
      <c r="EZ334" s="85"/>
      <c r="FA334" s="85" t="s">
        <v>181</v>
      </c>
      <c r="FB334" s="85" t="s">
        <v>4499</v>
      </c>
      <c r="FC334" s="85" t="s">
        <v>179</v>
      </c>
      <c r="FD334" s="85" t="s">
        <v>182</v>
      </c>
      <c r="FE334" t="b">
        <v>0</v>
      </c>
    </row>
    <row r="335" spans="1:161" x14ac:dyDescent="0.25">
      <c r="A335">
        <v>2213</v>
      </c>
      <c r="B335" t="s">
        <v>6195</v>
      </c>
      <c r="C335" s="90" t="s">
        <v>4500</v>
      </c>
      <c r="D335" s="91" t="s">
        <v>206</v>
      </c>
      <c r="E335">
        <v>0</v>
      </c>
      <c r="F335">
        <v>95</v>
      </c>
      <c r="G335" s="85" t="s">
        <v>187</v>
      </c>
      <c r="H335">
        <v>1</v>
      </c>
      <c r="I335" s="85" t="s">
        <v>213</v>
      </c>
      <c r="J335" s="85" t="s">
        <v>3131</v>
      </c>
      <c r="K335" s="85" t="s">
        <v>4501</v>
      </c>
      <c r="L335" s="85" t="s">
        <v>4500</v>
      </c>
      <c r="M335" s="85" t="s">
        <v>4502</v>
      </c>
      <c r="N335" s="85" t="s">
        <v>3131</v>
      </c>
      <c r="O335" s="85" t="s">
        <v>3134</v>
      </c>
      <c r="P335" s="85" t="s">
        <v>213</v>
      </c>
      <c r="Q335" s="85" t="s">
        <v>206</v>
      </c>
      <c r="R335" s="85"/>
      <c r="S335" s="85"/>
      <c r="T335" s="85" t="s">
        <v>218</v>
      </c>
      <c r="U335" s="97">
        <v>4</v>
      </c>
      <c r="V335" s="85" t="s">
        <v>179</v>
      </c>
      <c r="W335" s="85" t="s">
        <v>191</v>
      </c>
      <c r="X335" s="85" t="s">
        <v>4503</v>
      </c>
      <c r="Y335">
        <v>1</v>
      </c>
      <c r="Z335" s="85" t="s">
        <v>179</v>
      </c>
      <c r="AA335" s="85" t="s">
        <v>191</v>
      </c>
      <c r="AB335" s="85" t="s">
        <v>179</v>
      </c>
      <c r="AC335" s="85" t="s">
        <v>179</v>
      </c>
      <c r="AD335" s="85" t="s">
        <v>181</v>
      </c>
      <c r="AE335" s="85" t="s">
        <v>181</v>
      </c>
      <c r="AF335" s="85"/>
      <c r="AG335" s="85" t="s">
        <v>181</v>
      </c>
      <c r="AH335" s="85"/>
      <c r="AI335" s="85" t="s">
        <v>181</v>
      </c>
      <c r="AJ335" s="85"/>
      <c r="AK335" s="85" t="s">
        <v>181</v>
      </c>
      <c r="AL335" s="85"/>
      <c r="AM335" s="85" t="s">
        <v>181</v>
      </c>
      <c r="AN335" s="85"/>
      <c r="AO335" s="85" t="s">
        <v>181</v>
      </c>
      <c r="AP335" s="85"/>
      <c r="AQ335" s="85" t="s">
        <v>179</v>
      </c>
      <c r="AR335" s="85"/>
      <c r="AS335" s="85" t="s">
        <v>179</v>
      </c>
      <c r="AT335" s="85"/>
      <c r="AU335" s="85" t="s">
        <v>179</v>
      </c>
      <c r="AV335" s="85"/>
      <c r="AW335" s="85" t="s">
        <v>179</v>
      </c>
      <c r="AX335" s="85"/>
      <c r="AY335" s="85" t="s">
        <v>179</v>
      </c>
      <c r="AZ335" s="85"/>
      <c r="BA335" s="85" t="s">
        <v>179</v>
      </c>
      <c r="BB335" s="85"/>
      <c r="BC335" s="85" t="s">
        <v>179</v>
      </c>
      <c r="BD335" s="85" t="s">
        <v>4504</v>
      </c>
      <c r="BE335" s="85" t="s">
        <v>179</v>
      </c>
      <c r="BF335" s="85"/>
      <c r="BG335" s="85" t="s">
        <v>179</v>
      </c>
      <c r="BH335" s="85"/>
      <c r="BI335" s="85" t="s">
        <v>179</v>
      </c>
      <c r="BJ335" s="85" t="s">
        <v>4505</v>
      </c>
      <c r="BK335" s="85" t="s">
        <v>179</v>
      </c>
      <c r="BL335" s="85"/>
      <c r="BM335" s="85" t="s">
        <v>179</v>
      </c>
      <c r="BN335" s="85"/>
      <c r="BO335" s="85" t="s">
        <v>179</v>
      </c>
      <c r="BP335" s="85"/>
      <c r="BQ335" s="85" t="s">
        <v>179</v>
      </c>
      <c r="BR335" s="85"/>
      <c r="BS335" s="85" t="s">
        <v>179</v>
      </c>
      <c r="BT335" s="85"/>
      <c r="BU335" s="85" t="s">
        <v>179</v>
      </c>
      <c r="BV335" s="85"/>
      <c r="BW335" s="85" t="s">
        <v>179</v>
      </c>
      <c r="BX335" s="85"/>
      <c r="BY335" s="85" t="s">
        <v>179</v>
      </c>
      <c r="BZ335" s="85"/>
      <c r="CA335" s="85" t="s">
        <v>179</v>
      </c>
      <c r="CB335" s="85"/>
      <c r="CC335" s="85" t="s">
        <v>179</v>
      </c>
      <c r="CD335" s="85"/>
      <c r="CE335" s="85" t="s">
        <v>179</v>
      </c>
      <c r="CF335" s="85"/>
      <c r="CG335" s="85" t="s">
        <v>199</v>
      </c>
      <c r="CH335" s="85"/>
      <c r="CI335" s="85" t="s">
        <v>181</v>
      </c>
      <c r="CJ335" s="85"/>
      <c r="CK335" s="85" t="s">
        <v>179</v>
      </c>
      <c r="CL335" s="85" t="s">
        <v>4506</v>
      </c>
      <c r="CM335" s="85" t="s">
        <v>179</v>
      </c>
      <c r="CN335" s="85"/>
      <c r="CO335" s="85" t="s">
        <v>179</v>
      </c>
      <c r="CP335" s="85"/>
      <c r="CQ335" s="85" t="s">
        <v>179</v>
      </c>
      <c r="CR335" s="85"/>
      <c r="CS335" s="85" t="s">
        <v>179</v>
      </c>
      <c r="CT335" s="85"/>
      <c r="CU335" s="85" t="s">
        <v>179</v>
      </c>
      <c r="CV335" s="85"/>
      <c r="CW335" s="85" t="s">
        <v>179</v>
      </c>
      <c r="CX335" s="85"/>
      <c r="CY335" s="85" t="s">
        <v>179</v>
      </c>
      <c r="CZ335" s="85" t="s">
        <v>4507</v>
      </c>
      <c r="DA335" s="85" t="s">
        <v>179</v>
      </c>
      <c r="DB335" s="85"/>
      <c r="DC335" s="85" t="s">
        <v>179</v>
      </c>
      <c r="DD335" s="85"/>
      <c r="DE335" s="85" t="s">
        <v>179</v>
      </c>
      <c r="DF335" s="85"/>
      <c r="DG335" s="85" t="s">
        <v>179</v>
      </c>
      <c r="DH335" s="85"/>
      <c r="DI335" s="85" t="s">
        <v>179</v>
      </c>
      <c r="DJ335" s="85" t="s">
        <v>4508</v>
      </c>
      <c r="DK335" s="85" t="s">
        <v>179</v>
      </c>
      <c r="DL335" s="85" t="s">
        <v>4509</v>
      </c>
      <c r="DM335" s="85" t="s">
        <v>179</v>
      </c>
      <c r="DN335" s="85"/>
      <c r="DO335" s="85" t="s">
        <v>179</v>
      </c>
      <c r="DP335" s="85"/>
      <c r="DQ335" s="85" t="s">
        <v>179</v>
      </c>
      <c r="DR335" s="85" t="s">
        <v>4510</v>
      </c>
      <c r="DS335" s="85" t="s">
        <v>179</v>
      </c>
      <c r="DT335" s="85"/>
      <c r="DU335" s="85" t="s">
        <v>179</v>
      </c>
      <c r="DV335" s="85"/>
      <c r="DW335" s="85" t="s">
        <v>179</v>
      </c>
      <c r="DX335" s="85"/>
      <c r="DY335" s="85" t="s">
        <v>199</v>
      </c>
      <c r="DZ335" s="85"/>
      <c r="EA335" s="85" t="s">
        <v>179</v>
      </c>
      <c r="EB335" s="85"/>
      <c r="EC335" s="85" t="s">
        <v>179</v>
      </c>
      <c r="ED335" s="85" t="s">
        <v>971</v>
      </c>
      <c r="EE335" s="85" t="s">
        <v>199</v>
      </c>
      <c r="EF335" s="85"/>
      <c r="EG335" s="85" t="s">
        <v>179</v>
      </c>
      <c r="EH335" s="85"/>
      <c r="EI335" s="85" t="s">
        <v>179</v>
      </c>
      <c r="EJ335" s="85"/>
      <c r="EK335" s="85" t="s">
        <v>179</v>
      </c>
      <c r="EL335" s="85"/>
      <c r="EM335" s="85" t="s">
        <v>179</v>
      </c>
      <c r="EN335" s="85" t="s">
        <v>370</v>
      </c>
      <c r="EO335" s="85" t="s">
        <v>179</v>
      </c>
      <c r="EP335" s="85"/>
      <c r="EQ335" s="85" t="s">
        <v>179</v>
      </c>
      <c r="ER335" s="85"/>
      <c r="ES335" s="85" t="s">
        <v>179</v>
      </c>
      <c r="ET335" s="85" t="s">
        <v>4511</v>
      </c>
      <c r="EU335" s="85" t="s">
        <v>179</v>
      </c>
      <c r="EV335" s="85"/>
      <c r="EW335" s="85" t="s">
        <v>179</v>
      </c>
      <c r="EX335" s="85"/>
      <c r="EY335" s="85" t="s">
        <v>179</v>
      </c>
      <c r="EZ335" s="85" t="s">
        <v>794</v>
      </c>
      <c r="FA335" s="85" t="s">
        <v>181</v>
      </c>
      <c r="FB335" s="85"/>
      <c r="FC335" s="85" t="s">
        <v>179</v>
      </c>
      <c r="FD335" s="85" t="s">
        <v>182</v>
      </c>
      <c r="FE335" t="b">
        <v>0</v>
      </c>
    </row>
    <row r="336" spans="1:161" x14ac:dyDescent="0.25">
      <c r="A336">
        <v>12796</v>
      </c>
      <c r="B336" t="s">
        <v>6196</v>
      </c>
      <c r="C336" s="90" t="s">
        <v>4512</v>
      </c>
      <c r="D336" s="91" t="s">
        <v>200</v>
      </c>
      <c r="E336">
        <v>0</v>
      </c>
      <c r="F336">
        <v>92</v>
      </c>
      <c r="G336" s="85" t="s">
        <v>177</v>
      </c>
      <c r="H336">
        <v>1</v>
      </c>
      <c r="I336" s="85" t="s">
        <v>213</v>
      </c>
      <c r="J336" s="85" t="s">
        <v>3149</v>
      </c>
      <c r="K336" s="85" t="s">
        <v>3150</v>
      </c>
      <c r="L336" s="85" t="s">
        <v>4512</v>
      </c>
      <c r="M336" s="85" t="s">
        <v>4513</v>
      </c>
      <c r="N336" s="85" t="s">
        <v>3149</v>
      </c>
      <c r="O336" s="85" t="s">
        <v>3152</v>
      </c>
      <c r="P336" s="85" t="s">
        <v>213</v>
      </c>
      <c r="Q336" s="85" t="s">
        <v>200</v>
      </c>
      <c r="R336" s="85"/>
      <c r="S336" s="85"/>
      <c r="T336" s="85" t="s">
        <v>218</v>
      </c>
      <c r="U336" s="97">
        <v>2</v>
      </c>
      <c r="V336" s="85" t="s">
        <v>181</v>
      </c>
      <c r="W336" s="85"/>
      <c r="X336" s="85"/>
      <c r="Y336">
        <v>0</v>
      </c>
      <c r="Z336" s="85" t="s">
        <v>181</v>
      </c>
      <c r="AA336" s="85"/>
      <c r="AB336" s="85" t="s">
        <v>179</v>
      </c>
      <c r="AC336" s="85" t="s">
        <v>181</v>
      </c>
      <c r="AD336" s="85" t="s">
        <v>181</v>
      </c>
      <c r="AE336" s="85" t="s">
        <v>181</v>
      </c>
      <c r="AF336" s="85"/>
      <c r="AG336" s="85" t="s">
        <v>181</v>
      </c>
      <c r="AH336" s="85"/>
      <c r="AI336" s="85" t="s">
        <v>181</v>
      </c>
      <c r="AJ336" s="85"/>
      <c r="AK336" s="85" t="s">
        <v>181</v>
      </c>
      <c r="AL336" s="85"/>
      <c r="AM336" s="85" t="s">
        <v>181</v>
      </c>
      <c r="AN336" s="85"/>
      <c r="AO336" s="85" t="s">
        <v>181</v>
      </c>
      <c r="AP336" s="85"/>
      <c r="AQ336" s="85" t="s">
        <v>179</v>
      </c>
      <c r="AR336" s="85"/>
      <c r="AS336" s="85" t="s">
        <v>179</v>
      </c>
      <c r="AT336" s="85"/>
      <c r="AU336" s="85" t="s">
        <v>179</v>
      </c>
      <c r="AV336" s="85"/>
      <c r="AW336" s="85" t="s">
        <v>179</v>
      </c>
      <c r="AX336" s="85"/>
      <c r="AY336" s="85" t="s">
        <v>179</v>
      </c>
      <c r="AZ336" s="85"/>
      <c r="BA336" s="85" t="s">
        <v>181</v>
      </c>
      <c r="BB336" s="85" t="s">
        <v>4514</v>
      </c>
      <c r="BC336" s="85" t="s">
        <v>179</v>
      </c>
      <c r="BD336" s="85" t="s">
        <v>3154</v>
      </c>
      <c r="BE336" s="85" t="s">
        <v>179</v>
      </c>
      <c r="BF336" s="85"/>
      <c r="BG336" s="85" t="s">
        <v>179</v>
      </c>
      <c r="BH336" s="85"/>
      <c r="BI336" s="85" t="s">
        <v>179</v>
      </c>
      <c r="BJ336" s="85" t="s">
        <v>3155</v>
      </c>
      <c r="BK336" s="85" t="s">
        <v>179</v>
      </c>
      <c r="BL336" s="85"/>
      <c r="BM336" s="85" t="s">
        <v>179</v>
      </c>
      <c r="BN336" s="85"/>
      <c r="BO336" s="85" t="s">
        <v>179</v>
      </c>
      <c r="BP336" s="85"/>
      <c r="BQ336" s="85" t="s">
        <v>179</v>
      </c>
      <c r="BR336" s="85"/>
      <c r="BS336" s="85" t="s">
        <v>179</v>
      </c>
      <c r="BT336" s="85"/>
      <c r="BU336" s="85" t="s">
        <v>179</v>
      </c>
      <c r="BV336" s="85"/>
      <c r="BW336" s="85" t="s">
        <v>179</v>
      </c>
      <c r="BX336" s="85"/>
      <c r="BY336" s="85" t="s">
        <v>179</v>
      </c>
      <c r="BZ336" s="85"/>
      <c r="CA336" s="85" t="s">
        <v>179</v>
      </c>
      <c r="CB336" s="85"/>
      <c r="CC336" s="85" t="s">
        <v>179</v>
      </c>
      <c r="CD336" s="85"/>
      <c r="CE336" s="85" t="s">
        <v>179</v>
      </c>
      <c r="CF336" s="85" t="s">
        <v>3156</v>
      </c>
      <c r="CG336" s="85" t="s">
        <v>181</v>
      </c>
      <c r="CH336" s="85"/>
      <c r="CI336" s="85" t="s">
        <v>181</v>
      </c>
      <c r="CJ336" s="85"/>
      <c r="CK336" s="85" t="s">
        <v>179</v>
      </c>
      <c r="CL336" s="85" t="s">
        <v>195</v>
      </c>
      <c r="CM336" s="85" t="s">
        <v>227</v>
      </c>
      <c r="CN336" s="85" t="s">
        <v>4515</v>
      </c>
      <c r="CO336" s="85" t="s">
        <v>227</v>
      </c>
      <c r="CP336" s="85" t="s">
        <v>4515</v>
      </c>
      <c r="CQ336" s="85" t="s">
        <v>179</v>
      </c>
      <c r="CR336" s="85"/>
      <c r="CS336" s="85" t="s">
        <v>227</v>
      </c>
      <c r="CT336" s="85" t="s">
        <v>4516</v>
      </c>
      <c r="CU336" s="85" t="s">
        <v>179</v>
      </c>
      <c r="CV336" s="85"/>
      <c r="CW336" s="85" t="s">
        <v>179</v>
      </c>
      <c r="CX336" s="85"/>
      <c r="CY336" s="85" t="s">
        <v>179</v>
      </c>
      <c r="CZ336" s="85" t="s">
        <v>3154</v>
      </c>
      <c r="DA336" s="85" t="s">
        <v>179</v>
      </c>
      <c r="DB336" s="85"/>
      <c r="DC336" s="85" t="s">
        <v>179</v>
      </c>
      <c r="DD336" s="85"/>
      <c r="DE336" s="85" t="s">
        <v>179</v>
      </c>
      <c r="DF336" s="85"/>
      <c r="DG336" s="85" t="s">
        <v>209</v>
      </c>
      <c r="DH336" s="85"/>
      <c r="DI336" s="85" t="s">
        <v>179</v>
      </c>
      <c r="DJ336" s="85" t="s">
        <v>3154</v>
      </c>
      <c r="DK336" s="85" t="s">
        <v>179</v>
      </c>
      <c r="DL336" s="85"/>
      <c r="DM336" s="85" t="s">
        <v>179</v>
      </c>
      <c r="DN336" s="85"/>
      <c r="DO336" s="85" t="s">
        <v>179</v>
      </c>
      <c r="DP336" s="85"/>
      <c r="DQ336" s="85" t="s">
        <v>179</v>
      </c>
      <c r="DR336" s="85" t="s">
        <v>3158</v>
      </c>
      <c r="DS336" s="85" t="s">
        <v>179</v>
      </c>
      <c r="DT336" s="85"/>
      <c r="DU336" s="85" t="s">
        <v>179</v>
      </c>
      <c r="DV336" s="85"/>
      <c r="DW336" s="85" t="s">
        <v>179</v>
      </c>
      <c r="DX336" s="85"/>
      <c r="DY336" s="85" t="s">
        <v>179</v>
      </c>
      <c r="DZ336" s="85"/>
      <c r="EA336" s="85" t="s">
        <v>179</v>
      </c>
      <c r="EB336" s="85"/>
      <c r="EC336" s="85" t="s">
        <v>179</v>
      </c>
      <c r="ED336" s="85" t="s">
        <v>3807</v>
      </c>
      <c r="EE336" s="85" t="s">
        <v>179</v>
      </c>
      <c r="EF336" s="85"/>
      <c r="EG336" s="85" t="s">
        <v>179</v>
      </c>
      <c r="EH336" s="85"/>
      <c r="EI336" s="85" t="s">
        <v>179</v>
      </c>
      <c r="EJ336" s="85"/>
      <c r="EK336" s="85" t="s">
        <v>179</v>
      </c>
      <c r="EL336" s="85"/>
      <c r="EM336" s="85" t="s">
        <v>179</v>
      </c>
      <c r="EN336" s="85" t="s">
        <v>3160</v>
      </c>
      <c r="EO336" s="85" t="s">
        <v>179</v>
      </c>
      <c r="EP336" s="85" t="s">
        <v>3161</v>
      </c>
      <c r="EQ336" s="85" t="s">
        <v>179</v>
      </c>
      <c r="ER336" s="85"/>
      <c r="ES336" s="85" t="s">
        <v>179</v>
      </c>
      <c r="ET336" s="85" t="s">
        <v>3162</v>
      </c>
      <c r="EU336" s="85" t="s">
        <v>179</v>
      </c>
      <c r="EV336" s="85"/>
      <c r="EW336" s="85" t="s">
        <v>179</v>
      </c>
      <c r="EX336" s="85"/>
      <c r="EY336" s="85" t="s">
        <v>179</v>
      </c>
      <c r="EZ336" s="85" t="s">
        <v>3163</v>
      </c>
      <c r="FA336" s="85" t="s">
        <v>181</v>
      </c>
      <c r="FB336" s="85"/>
      <c r="FC336" s="85" t="s">
        <v>181</v>
      </c>
      <c r="FD336" s="85" t="s">
        <v>182</v>
      </c>
      <c r="FE336" t="b">
        <v>0</v>
      </c>
    </row>
    <row r="337" spans="1:161" x14ac:dyDescent="0.25">
      <c r="A337">
        <v>10801</v>
      </c>
      <c r="B337" t="s">
        <v>6129</v>
      </c>
      <c r="C337" s="90" t="s">
        <v>4517</v>
      </c>
      <c r="D337" s="91" t="s">
        <v>200</v>
      </c>
      <c r="E337">
        <v>0</v>
      </c>
      <c r="F337">
        <v>95</v>
      </c>
      <c r="G337" s="85" t="s">
        <v>187</v>
      </c>
      <c r="H337">
        <v>1</v>
      </c>
      <c r="I337" s="85" t="s">
        <v>213</v>
      </c>
      <c r="J337" s="85" t="s">
        <v>1507</v>
      </c>
      <c r="K337" s="85" t="s">
        <v>1508</v>
      </c>
      <c r="L337" s="85" t="s">
        <v>4517</v>
      </c>
      <c r="M337" s="85" t="s">
        <v>4518</v>
      </c>
      <c r="N337" s="85" t="s">
        <v>1509</v>
      </c>
      <c r="O337" s="85" t="s">
        <v>1510</v>
      </c>
      <c r="P337" s="85" t="s">
        <v>213</v>
      </c>
      <c r="Q337" s="85" t="s">
        <v>200</v>
      </c>
      <c r="R337" s="85"/>
      <c r="S337" s="85"/>
      <c r="T337" s="85" t="s">
        <v>218</v>
      </c>
      <c r="U337" s="97">
        <v>4</v>
      </c>
      <c r="V337" s="85" t="s">
        <v>179</v>
      </c>
      <c r="W337" s="85" t="s">
        <v>1</v>
      </c>
      <c r="X337" s="85" t="s">
        <v>1511</v>
      </c>
      <c r="Y337">
        <v>4</v>
      </c>
      <c r="Z337" s="85" t="s">
        <v>181</v>
      </c>
      <c r="AA337" s="85" t="s">
        <v>1</v>
      </c>
      <c r="AB337" s="85" t="s">
        <v>181</v>
      </c>
      <c r="AC337" s="85" t="s">
        <v>181</v>
      </c>
      <c r="AD337" s="85" t="s">
        <v>179</v>
      </c>
      <c r="AE337" s="85" t="s">
        <v>181</v>
      </c>
      <c r="AF337" s="85"/>
      <c r="AG337" s="85" t="s">
        <v>181</v>
      </c>
      <c r="AH337" s="85"/>
      <c r="AI337" s="85" t="s">
        <v>181</v>
      </c>
      <c r="AJ337" s="85"/>
      <c r="AK337" s="85" t="s">
        <v>181</v>
      </c>
      <c r="AL337" s="85"/>
      <c r="AM337" s="85" t="s">
        <v>181</v>
      </c>
      <c r="AN337" s="85"/>
      <c r="AO337" s="85" t="s">
        <v>181</v>
      </c>
      <c r="AP337" s="85"/>
      <c r="AQ337" s="85" t="s">
        <v>179</v>
      </c>
      <c r="AR337" s="85"/>
      <c r="AS337" s="85" t="s">
        <v>179</v>
      </c>
      <c r="AT337" s="85"/>
      <c r="AU337" s="85" t="s">
        <v>179</v>
      </c>
      <c r="AV337" s="85" t="s">
        <v>4519</v>
      </c>
      <c r="AW337" s="85" t="s">
        <v>179</v>
      </c>
      <c r="AX337" s="85"/>
      <c r="AY337" s="85" t="s">
        <v>179</v>
      </c>
      <c r="AZ337" s="85" t="s">
        <v>1512</v>
      </c>
      <c r="BA337" s="85" t="s">
        <v>179</v>
      </c>
      <c r="BB337" s="85"/>
      <c r="BC337" s="85" t="s">
        <v>179</v>
      </c>
      <c r="BD337" s="85" t="s">
        <v>1513</v>
      </c>
      <c r="BE337" s="85" t="s">
        <v>179</v>
      </c>
      <c r="BF337" s="85"/>
      <c r="BG337" s="85" t="s">
        <v>179</v>
      </c>
      <c r="BH337" s="85"/>
      <c r="BI337" s="85" t="s">
        <v>179</v>
      </c>
      <c r="BJ337" s="85" t="s">
        <v>1527</v>
      </c>
      <c r="BK337" s="85" t="s">
        <v>179</v>
      </c>
      <c r="BL337" s="85" t="s">
        <v>1515</v>
      </c>
      <c r="BM337" s="85" t="s">
        <v>179</v>
      </c>
      <c r="BN337" s="85"/>
      <c r="BO337" s="85" t="s">
        <v>179</v>
      </c>
      <c r="BP337" s="85"/>
      <c r="BQ337" s="85" t="s">
        <v>179</v>
      </c>
      <c r="BR337" s="85"/>
      <c r="BS337" s="85" t="s">
        <v>179</v>
      </c>
      <c r="BT337" s="85"/>
      <c r="BU337" s="85" t="s">
        <v>179</v>
      </c>
      <c r="BV337" s="85" t="s">
        <v>1516</v>
      </c>
      <c r="BW337" s="85" t="s">
        <v>179</v>
      </c>
      <c r="BX337" s="85"/>
      <c r="BY337" s="85" t="s">
        <v>179</v>
      </c>
      <c r="BZ337" s="85"/>
      <c r="CA337" s="85" t="s">
        <v>179</v>
      </c>
      <c r="CB337" s="85"/>
      <c r="CC337" s="85" t="s">
        <v>179</v>
      </c>
      <c r="CD337" s="85" t="s">
        <v>1517</v>
      </c>
      <c r="CE337" s="85" t="s">
        <v>181</v>
      </c>
      <c r="CF337" s="85"/>
      <c r="CG337" s="85" t="s">
        <v>179</v>
      </c>
      <c r="CH337" s="85" t="s">
        <v>1518</v>
      </c>
      <c r="CI337" s="85" t="s">
        <v>181</v>
      </c>
      <c r="CJ337" s="85"/>
      <c r="CK337" s="85" t="s">
        <v>179</v>
      </c>
      <c r="CL337" s="85" t="s">
        <v>1519</v>
      </c>
      <c r="CM337" s="85" t="s">
        <v>179</v>
      </c>
      <c r="CN337" s="85"/>
      <c r="CO337" s="85" t="s">
        <v>179</v>
      </c>
      <c r="CP337" s="85"/>
      <c r="CQ337" s="85" t="s">
        <v>179</v>
      </c>
      <c r="CR337" s="85"/>
      <c r="CS337" s="85" t="s">
        <v>179</v>
      </c>
      <c r="CT337" s="85"/>
      <c r="CU337" s="85" t="s">
        <v>179</v>
      </c>
      <c r="CV337" s="85"/>
      <c r="CW337" s="85" t="s">
        <v>179</v>
      </c>
      <c r="CX337" s="85"/>
      <c r="CY337" s="85" t="s">
        <v>179</v>
      </c>
      <c r="CZ337" s="85" t="s">
        <v>1520</v>
      </c>
      <c r="DA337" s="85" t="s">
        <v>181</v>
      </c>
      <c r="DB337" s="85"/>
      <c r="DC337" s="85" t="s">
        <v>179</v>
      </c>
      <c r="DD337" s="85"/>
      <c r="DE337" s="85" t="s">
        <v>179</v>
      </c>
      <c r="DF337" s="85"/>
      <c r="DG337" s="85" t="s">
        <v>179</v>
      </c>
      <c r="DH337" s="85"/>
      <c r="DI337" s="85" t="s">
        <v>203</v>
      </c>
      <c r="DJ337" s="85" t="s">
        <v>1521</v>
      </c>
      <c r="DK337" s="85" t="s">
        <v>179</v>
      </c>
      <c r="DL337" s="85"/>
      <c r="DM337" s="85" t="s">
        <v>179</v>
      </c>
      <c r="DN337" s="85"/>
      <c r="DO337" s="85" t="s">
        <v>179</v>
      </c>
      <c r="DP337" s="85"/>
      <c r="DQ337" s="85" t="s">
        <v>179</v>
      </c>
      <c r="DR337" s="85" t="s">
        <v>1522</v>
      </c>
      <c r="DS337" s="85" t="s">
        <v>179</v>
      </c>
      <c r="DT337" s="85"/>
      <c r="DU337" s="85" t="s">
        <v>181</v>
      </c>
      <c r="DV337" s="85"/>
      <c r="DW337" s="85" t="s">
        <v>179</v>
      </c>
      <c r="DX337" s="85"/>
      <c r="DY337" s="85" t="s">
        <v>179</v>
      </c>
      <c r="DZ337" s="85"/>
      <c r="EA337" s="85" t="s">
        <v>181</v>
      </c>
      <c r="EB337" s="85"/>
      <c r="EC337" s="85" t="s">
        <v>203</v>
      </c>
      <c r="ED337" s="85" t="s">
        <v>4520</v>
      </c>
      <c r="EE337" s="85" t="s">
        <v>179</v>
      </c>
      <c r="EF337" s="85"/>
      <c r="EG337" s="85" t="s">
        <v>179</v>
      </c>
      <c r="EH337" s="85"/>
      <c r="EI337" s="85" t="s">
        <v>179</v>
      </c>
      <c r="EJ337" s="85"/>
      <c r="EK337" s="85" t="s">
        <v>179</v>
      </c>
      <c r="EL337" s="85"/>
      <c r="EM337" s="85" t="s">
        <v>179</v>
      </c>
      <c r="EN337" s="85" t="s">
        <v>1524</v>
      </c>
      <c r="EO337" s="85" t="s">
        <v>179</v>
      </c>
      <c r="EP337" s="85"/>
      <c r="EQ337" s="85" t="s">
        <v>179</v>
      </c>
      <c r="ER337" s="85"/>
      <c r="ES337" s="85" t="s">
        <v>179</v>
      </c>
      <c r="ET337" s="85" t="s">
        <v>1525</v>
      </c>
      <c r="EU337" s="85" t="s">
        <v>179</v>
      </c>
      <c r="EV337" s="85"/>
      <c r="EW337" s="85" t="s">
        <v>179</v>
      </c>
      <c r="EX337" s="85"/>
      <c r="EY337" s="85" t="s">
        <v>179</v>
      </c>
      <c r="EZ337" s="85" t="s">
        <v>1526</v>
      </c>
      <c r="FA337" s="85" t="s">
        <v>179</v>
      </c>
      <c r="FB337" s="85"/>
      <c r="FC337" s="85" t="s">
        <v>179</v>
      </c>
      <c r="FD337" s="85" t="s">
        <v>182</v>
      </c>
      <c r="FE337" t="b">
        <v>0</v>
      </c>
    </row>
    <row r="338" spans="1:161" x14ac:dyDescent="0.25">
      <c r="A338" t="s">
        <v>6486</v>
      </c>
      <c r="B338" t="s">
        <v>6655</v>
      </c>
      <c r="C338" s="90" t="s">
        <v>4521</v>
      </c>
      <c r="D338" s="91" t="s">
        <v>206</v>
      </c>
      <c r="G338" s="85" t="s">
        <v>177</v>
      </c>
      <c r="I338" t="s">
        <v>213</v>
      </c>
      <c r="J338" s="85"/>
      <c r="K338" s="85" t="s">
        <v>6682</v>
      </c>
      <c r="L338" s="85"/>
      <c r="M338" s="85" t="s">
        <v>6544</v>
      </c>
      <c r="N338" s="85" t="s">
        <v>6683</v>
      </c>
      <c r="O338" s="85" t="s">
        <v>6684</v>
      </c>
      <c r="P338" s="85"/>
      <c r="Q338" s="85"/>
      <c r="R338" s="85"/>
      <c r="S338" s="85"/>
      <c r="T338" s="85"/>
      <c r="U338" s="97" t="s">
        <v>198</v>
      </c>
      <c r="V338" s="85"/>
      <c r="W338" s="85"/>
      <c r="X338" s="85"/>
      <c r="Z338" s="85"/>
      <c r="AA338" s="85"/>
      <c r="AB338" s="85"/>
      <c r="AC338" s="85"/>
      <c r="AD338" s="85"/>
      <c r="AE338" t="s">
        <v>1497</v>
      </c>
      <c r="AG338" t="s">
        <v>1497</v>
      </c>
      <c r="AI338" t="s">
        <v>1497</v>
      </c>
      <c r="AK338" t="s">
        <v>1497</v>
      </c>
      <c r="AM338" t="s">
        <v>1497</v>
      </c>
      <c r="AN338" s="85"/>
      <c r="AO338" s="85"/>
      <c r="AP338" s="85"/>
      <c r="AQ338" s="85"/>
      <c r="AR338" s="85"/>
      <c r="AS338" s="85"/>
      <c r="AT338" s="85"/>
      <c r="AU338" s="85"/>
      <c r="AV338" s="85"/>
      <c r="AW338" s="85"/>
      <c r="AX338" s="85"/>
      <c r="AY338" s="85"/>
      <c r="AZ338" s="85"/>
      <c r="BA338" s="85"/>
      <c r="BB338" s="85"/>
      <c r="BC338" t="s">
        <v>182</v>
      </c>
      <c r="BD338" s="85"/>
      <c r="BE338" s="85"/>
      <c r="BF338" s="85"/>
      <c r="BG338" s="85"/>
      <c r="BH338" s="85"/>
      <c r="BI338" t="s">
        <v>182</v>
      </c>
      <c r="BJ338" s="85"/>
      <c r="BK338" s="85"/>
      <c r="BL338" s="85"/>
      <c r="BM338" s="85"/>
      <c r="BN338" s="85"/>
      <c r="BO338" s="85"/>
      <c r="BP338" s="85"/>
      <c r="BQ338" s="85"/>
      <c r="BR338" s="85"/>
      <c r="BS338" s="85"/>
      <c r="BT338" s="85"/>
      <c r="BU338" s="85"/>
      <c r="BV338" s="85"/>
      <c r="BW338" s="85"/>
      <c r="BX338" s="85"/>
      <c r="BY338" s="85"/>
      <c r="BZ338" s="85"/>
      <c r="CA338" s="85"/>
      <c r="CB338" s="85"/>
      <c r="CC338" s="85"/>
      <c r="CD338" s="85"/>
      <c r="CE338" s="85"/>
      <c r="CF338" s="85"/>
      <c r="CG338" s="85"/>
      <c r="CH338" s="85"/>
      <c r="CI338" s="85"/>
      <c r="CJ338" s="85"/>
      <c r="CK338" t="s">
        <v>203</v>
      </c>
      <c r="CL338" s="85"/>
      <c r="CM338" s="85"/>
      <c r="CN338" s="85"/>
      <c r="CO338" s="85"/>
      <c r="CP338" s="85"/>
      <c r="CQ338" s="85"/>
      <c r="CR338" s="85"/>
      <c r="CS338" s="85"/>
      <c r="CT338" s="85"/>
      <c r="CU338" s="85"/>
      <c r="CV338" s="85"/>
      <c r="CW338" s="85"/>
      <c r="CX338" s="85"/>
      <c r="CY338" t="s">
        <v>182</v>
      </c>
      <c r="CZ338" s="85"/>
      <c r="DA338" s="85"/>
      <c r="DB338" s="85"/>
      <c r="DC338" s="85"/>
      <c r="DD338" s="85"/>
      <c r="DE338" s="85"/>
      <c r="DF338" s="85"/>
      <c r="DG338" s="85"/>
      <c r="DH338" s="85"/>
      <c r="DI338" t="s">
        <v>182</v>
      </c>
      <c r="DJ338" s="85"/>
      <c r="DK338" s="85"/>
      <c r="DL338" s="85"/>
      <c r="DM338" s="85"/>
      <c r="DN338" s="85"/>
      <c r="DO338" s="85"/>
      <c r="DP338" s="85"/>
      <c r="DQ338" t="s">
        <v>182</v>
      </c>
      <c r="DR338" s="85"/>
      <c r="DS338" s="85"/>
      <c r="DT338" s="85"/>
      <c r="DU338" s="85"/>
      <c r="DV338" s="85"/>
      <c r="DW338" s="85"/>
      <c r="DX338" s="85"/>
      <c r="DY338" s="85"/>
      <c r="DZ338" s="85"/>
      <c r="EA338" s="85"/>
      <c r="EB338" s="85"/>
      <c r="EC338" t="s">
        <v>182</v>
      </c>
      <c r="ED338" s="85"/>
      <c r="EE338" s="85"/>
      <c r="EF338" s="85"/>
      <c r="EG338" s="85"/>
      <c r="EH338" s="85"/>
      <c r="EI338" s="85"/>
      <c r="EJ338" s="85"/>
      <c r="EK338" s="85"/>
      <c r="EL338" s="85"/>
      <c r="EM338" t="s">
        <v>203</v>
      </c>
      <c r="EN338" s="85"/>
      <c r="EO338" s="85"/>
      <c r="EP338" s="85"/>
      <c r="EQ338" s="85"/>
      <c r="ER338" s="85"/>
      <c r="ES338" t="s">
        <v>203</v>
      </c>
      <c r="ET338" s="85"/>
      <c r="EU338" s="85"/>
      <c r="EV338" s="85"/>
      <c r="EW338" s="85"/>
      <c r="EX338" s="85"/>
      <c r="EY338" t="s">
        <v>182</v>
      </c>
      <c r="EZ338" s="85"/>
      <c r="FA338" t="s">
        <v>182</v>
      </c>
      <c r="FB338" s="85"/>
      <c r="FC338" s="85" t="s">
        <v>182</v>
      </c>
      <c r="FD338" s="85"/>
      <c r="FE338" t="b">
        <v>0</v>
      </c>
    </row>
    <row r="339" spans="1:161" x14ac:dyDescent="0.25">
      <c r="A339">
        <v>2217</v>
      </c>
      <c r="B339" t="s">
        <v>6212</v>
      </c>
      <c r="C339" s="90" t="s">
        <v>4522</v>
      </c>
      <c r="D339" s="91" t="s">
        <v>200</v>
      </c>
      <c r="E339">
        <v>0</v>
      </c>
      <c r="G339" s="85" t="s">
        <v>177</v>
      </c>
      <c r="H339">
        <v>1</v>
      </c>
      <c r="I339" s="85" t="s">
        <v>213</v>
      </c>
      <c r="J339" s="85" t="s">
        <v>3743</v>
      </c>
      <c r="K339" s="85" t="s">
        <v>4523</v>
      </c>
      <c r="L339" s="85" t="s">
        <v>4522</v>
      </c>
      <c r="M339" s="85" t="s">
        <v>4524</v>
      </c>
      <c r="N339" s="85" t="s">
        <v>3746</v>
      </c>
      <c r="O339" s="85" t="s">
        <v>3747</v>
      </c>
      <c r="P339" s="85" t="s">
        <v>213</v>
      </c>
      <c r="Q339" s="85" t="s">
        <v>200</v>
      </c>
      <c r="R339" s="85"/>
      <c r="S339" s="85"/>
      <c r="T339" s="85" t="s">
        <v>218</v>
      </c>
      <c r="U339" s="97">
        <v>3</v>
      </c>
      <c r="V339" s="85" t="s">
        <v>179</v>
      </c>
      <c r="W339" s="85" t="s">
        <v>191</v>
      </c>
      <c r="X339" s="85"/>
      <c r="Y339">
        <v>8</v>
      </c>
      <c r="Z339" s="85" t="s">
        <v>179</v>
      </c>
      <c r="AA339" s="85" t="s">
        <v>191</v>
      </c>
      <c r="AB339" s="85" t="s">
        <v>180</v>
      </c>
      <c r="AC339" s="85" t="s">
        <v>179</v>
      </c>
      <c r="AD339" s="85" t="s">
        <v>180</v>
      </c>
      <c r="AE339" s="85" t="s">
        <v>181</v>
      </c>
      <c r="AF339" s="85"/>
      <c r="AG339" s="85" t="s">
        <v>181</v>
      </c>
      <c r="AH339" s="85"/>
      <c r="AI339" s="85" t="s">
        <v>181</v>
      </c>
      <c r="AJ339" s="85"/>
      <c r="AK339" s="85" t="s">
        <v>181</v>
      </c>
      <c r="AL339" s="85"/>
      <c r="AM339" s="85" t="s">
        <v>181</v>
      </c>
      <c r="AN339" s="85"/>
      <c r="AO339" s="85" t="s">
        <v>181</v>
      </c>
      <c r="AP339" s="85"/>
      <c r="AQ339" s="85" t="s">
        <v>179</v>
      </c>
      <c r="AR339" s="85"/>
      <c r="AS339" s="85" t="s">
        <v>179</v>
      </c>
      <c r="AT339" s="85"/>
      <c r="AU339" s="85" t="s">
        <v>179</v>
      </c>
      <c r="AV339" s="85"/>
      <c r="AW339" s="85" t="s">
        <v>179</v>
      </c>
      <c r="AX339" s="85"/>
      <c r="AY339" s="85" t="s">
        <v>179</v>
      </c>
      <c r="AZ339" s="85"/>
      <c r="BA339" s="85" t="s">
        <v>179</v>
      </c>
      <c r="BB339" s="85"/>
      <c r="BC339" s="85" t="s">
        <v>179</v>
      </c>
      <c r="BD339" s="85" t="s">
        <v>4525</v>
      </c>
      <c r="BE339" s="85" t="s">
        <v>179</v>
      </c>
      <c r="BF339" s="85"/>
      <c r="BG339" s="85" t="s">
        <v>179</v>
      </c>
      <c r="BH339" s="85"/>
      <c r="BI339" s="85" t="s">
        <v>179</v>
      </c>
      <c r="BJ339" s="85"/>
      <c r="BK339" s="85" t="s">
        <v>179</v>
      </c>
      <c r="BL339" s="85"/>
      <c r="BM339" s="85" t="s">
        <v>179</v>
      </c>
      <c r="BN339" s="85"/>
      <c r="BO339" s="85" t="s">
        <v>179</v>
      </c>
      <c r="BP339" s="85"/>
      <c r="BQ339" s="85" t="s">
        <v>179</v>
      </c>
      <c r="BR339" s="85"/>
      <c r="BS339" s="85" t="s">
        <v>179</v>
      </c>
      <c r="BT339" s="85"/>
      <c r="BU339" s="85" t="s">
        <v>179</v>
      </c>
      <c r="BV339" s="85"/>
      <c r="BW339" s="85" t="s">
        <v>179</v>
      </c>
      <c r="BX339" s="85"/>
      <c r="BY339" s="85" t="s">
        <v>179</v>
      </c>
      <c r="BZ339" s="85"/>
      <c r="CA339" s="85" t="s">
        <v>179</v>
      </c>
      <c r="CB339" s="85"/>
      <c r="CC339" s="85" t="s">
        <v>179</v>
      </c>
      <c r="CD339" s="85"/>
      <c r="CE339" s="85" t="s">
        <v>181</v>
      </c>
      <c r="CF339" s="85"/>
      <c r="CG339" s="85" t="s">
        <v>181</v>
      </c>
      <c r="CH339" s="85"/>
      <c r="CI339" s="85" t="s">
        <v>181</v>
      </c>
      <c r="CJ339" s="85"/>
      <c r="CK339" s="85" t="s">
        <v>179</v>
      </c>
      <c r="CL339" s="85"/>
      <c r="CM339" s="85" t="s">
        <v>179</v>
      </c>
      <c r="CN339" s="85"/>
      <c r="CO339" s="85" t="s">
        <v>179</v>
      </c>
      <c r="CP339" s="85"/>
      <c r="CQ339" s="85" t="s">
        <v>179</v>
      </c>
      <c r="CR339" s="85"/>
      <c r="CS339" s="85" t="s">
        <v>179</v>
      </c>
      <c r="CT339" s="85"/>
      <c r="CU339" s="85" t="s">
        <v>179</v>
      </c>
      <c r="CV339" s="85"/>
      <c r="CW339" s="85" t="s">
        <v>179</v>
      </c>
      <c r="CX339" s="85"/>
      <c r="CY339" s="85" t="s">
        <v>179</v>
      </c>
      <c r="CZ339" s="85" t="s">
        <v>4526</v>
      </c>
      <c r="DA339" s="85" t="s">
        <v>179</v>
      </c>
      <c r="DB339" s="85"/>
      <c r="DC339" s="85" t="s">
        <v>179</v>
      </c>
      <c r="DD339" s="85"/>
      <c r="DE339" s="85" t="s">
        <v>179</v>
      </c>
      <c r="DF339" s="85"/>
      <c r="DG339" s="85" t="s">
        <v>209</v>
      </c>
      <c r="DH339" s="85"/>
      <c r="DI339" s="85" t="s">
        <v>179</v>
      </c>
      <c r="DJ339" s="85"/>
      <c r="DK339" s="85" t="s">
        <v>179</v>
      </c>
      <c r="DL339" s="85"/>
      <c r="DM339" s="85" t="s">
        <v>179</v>
      </c>
      <c r="DN339" s="85"/>
      <c r="DO339" s="85" t="s">
        <v>179</v>
      </c>
      <c r="DP339" s="85"/>
      <c r="DQ339" s="85" t="s">
        <v>179</v>
      </c>
      <c r="DR339" s="85"/>
      <c r="DS339" s="85" t="s">
        <v>179</v>
      </c>
      <c r="DT339" s="85"/>
      <c r="DU339" s="85" t="s">
        <v>179</v>
      </c>
      <c r="DV339" s="85"/>
      <c r="DW339" s="85" t="s">
        <v>179</v>
      </c>
      <c r="DX339" s="85"/>
      <c r="DY339" s="85" t="s">
        <v>179</v>
      </c>
      <c r="DZ339" s="85"/>
      <c r="EA339" s="85" t="s">
        <v>179</v>
      </c>
      <c r="EB339" s="85"/>
      <c r="EC339" s="85" t="s">
        <v>179</v>
      </c>
      <c r="ED339" s="85"/>
      <c r="EE339" s="85" t="s">
        <v>179</v>
      </c>
      <c r="EF339" s="85"/>
      <c r="EG339" s="85" t="s">
        <v>179</v>
      </c>
      <c r="EH339" s="85"/>
      <c r="EI339" s="85" t="s">
        <v>179</v>
      </c>
      <c r="EJ339" s="85"/>
      <c r="EK339" s="85" t="s">
        <v>179</v>
      </c>
      <c r="EL339" s="85"/>
      <c r="EM339" s="85" t="s">
        <v>179</v>
      </c>
      <c r="EN339" s="85"/>
      <c r="EO339" s="85" t="s">
        <v>179</v>
      </c>
      <c r="EP339" s="85"/>
      <c r="EQ339" s="85" t="s">
        <v>179</v>
      </c>
      <c r="ER339" s="85"/>
      <c r="ES339" s="85" t="s">
        <v>179</v>
      </c>
      <c r="ET339" s="85"/>
      <c r="EU339" s="85" t="s">
        <v>179</v>
      </c>
      <c r="EV339" s="85"/>
      <c r="EW339" s="85" t="s">
        <v>179</v>
      </c>
      <c r="EX339" s="85"/>
      <c r="EY339" s="85" t="s">
        <v>179</v>
      </c>
      <c r="EZ339" s="85"/>
      <c r="FA339" s="85" t="s">
        <v>181</v>
      </c>
      <c r="FB339" s="85"/>
      <c r="FC339" s="85" t="s">
        <v>181</v>
      </c>
      <c r="FD339" s="85" t="s">
        <v>182</v>
      </c>
      <c r="FE339" t="b">
        <v>0</v>
      </c>
    </row>
    <row r="340" spans="1:161" x14ac:dyDescent="0.25">
      <c r="A340">
        <v>2218</v>
      </c>
      <c r="B340" t="s">
        <v>6233</v>
      </c>
      <c r="C340" s="90" t="s">
        <v>4527</v>
      </c>
      <c r="D340" s="91" t="s">
        <v>206</v>
      </c>
      <c r="E340">
        <v>0</v>
      </c>
      <c r="F340">
        <v>95</v>
      </c>
      <c r="G340" s="85" t="s">
        <v>187</v>
      </c>
      <c r="H340">
        <v>1</v>
      </c>
      <c r="I340" s="85" t="s">
        <v>213</v>
      </c>
      <c r="J340" s="85" t="s">
        <v>5994</v>
      </c>
      <c r="K340" s="85" t="s">
        <v>5995</v>
      </c>
      <c r="L340" s="85" t="s">
        <v>4527</v>
      </c>
      <c r="M340" s="85" t="s">
        <v>5996</v>
      </c>
      <c r="N340" s="85" t="s">
        <v>5997</v>
      </c>
      <c r="O340" s="85" t="s">
        <v>5998</v>
      </c>
      <c r="P340" s="85" t="s">
        <v>213</v>
      </c>
      <c r="Q340" s="85" t="s">
        <v>206</v>
      </c>
      <c r="R340" s="85"/>
      <c r="S340" s="85"/>
      <c r="T340" s="85" t="s">
        <v>218</v>
      </c>
      <c r="U340" s="97">
        <v>2</v>
      </c>
      <c r="V340" s="85" t="s">
        <v>179</v>
      </c>
      <c r="W340" s="85" t="s">
        <v>191</v>
      </c>
      <c r="X340" s="85" t="s">
        <v>5999</v>
      </c>
      <c r="Y340">
        <v>2</v>
      </c>
      <c r="Z340" s="85" t="s">
        <v>179</v>
      </c>
      <c r="AA340" s="85" t="s">
        <v>186</v>
      </c>
      <c r="AB340" s="85" t="s">
        <v>180</v>
      </c>
      <c r="AC340" s="85" t="s">
        <v>179</v>
      </c>
      <c r="AD340" s="85" t="s">
        <v>179</v>
      </c>
      <c r="AE340" s="85" t="s">
        <v>181</v>
      </c>
      <c r="AF340" s="85"/>
      <c r="AG340" s="85" t="s">
        <v>181</v>
      </c>
      <c r="AH340" s="85"/>
      <c r="AI340" s="85" t="s">
        <v>181</v>
      </c>
      <c r="AJ340" s="85"/>
      <c r="AK340" s="85" t="s">
        <v>181</v>
      </c>
      <c r="AL340" s="85"/>
      <c r="AM340" s="85" t="s">
        <v>181</v>
      </c>
      <c r="AN340" s="85"/>
      <c r="AO340" s="85" t="s">
        <v>181</v>
      </c>
      <c r="AP340" s="85"/>
      <c r="AQ340" s="85" t="s">
        <v>179</v>
      </c>
      <c r="AR340" s="85"/>
      <c r="AS340" s="85" t="s">
        <v>179</v>
      </c>
      <c r="AT340" s="85"/>
      <c r="AU340" s="85" t="s">
        <v>179</v>
      </c>
      <c r="AV340" s="85"/>
      <c r="AW340" s="85" t="s">
        <v>179</v>
      </c>
      <c r="AX340" s="85"/>
      <c r="AY340" s="85" t="s">
        <v>179</v>
      </c>
      <c r="AZ340" s="85"/>
      <c r="BA340" s="85" t="s">
        <v>179</v>
      </c>
      <c r="BB340" s="85"/>
      <c r="BC340" s="85" t="s">
        <v>179</v>
      </c>
      <c r="BD340" s="85" t="s">
        <v>6000</v>
      </c>
      <c r="BE340" s="85" t="s">
        <v>179</v>
      </c>
      <c r="BF340" s="85"/>
      <c r="BG340" s="85" t="s">
        <v>179</v>
      </c>
      <c r="BH340" s="85"/>
      <c r="BI340" s="85" t="s">
        <v>179</v>
      </c>
      <c r="BJ340" s="85" t="s">
        <v>6000</v>
      </c>
      <c r="BK340" s="85" t="s">
        <v>179</v>
      </c>
      <c r="BL340" s="85"/>
      <c r="BM340" s="85" t="s">
        <v>179</v>
      </c>
      <c r="BN340" s="85"/>
      <c r="BO340" s="85" t="s">
        <v>179</v>
      </c>
      <c r="BP340" s="85"/>
      <c r="BQ340" s="85" t="s">
        <v>179</v>
      </c>
      <c r="BR340" s="85"/>
      <c r="BS340" s="85" t="s">
        <v>179</v>
      </c>
      <c r="BT340" s="85"/>
      <c r="BU340" s="85" t="s">
        <v>179</v>
      </c>
      <c r="BV340" s="85"/>
      <c r="BW340" s="85" t="s">
        <v>179</v>
      </c>
      <c r="BX340" s="85"/>
      <c r="BY340" s="85" t="s">
        <v>179</v>
      </c>
      <c r="BZ340" s="85"/>
      <c r="CA340" s="85" t="s">
        <v>179</v>
      </c>
      <c r="CB340" s="85"/>
      <c r="CC340" s="85" t="s">
        <v>179</v>
      </c>
      <c r="CD340" s="85"/>
      <c r="CE340" s="85" t="s">
        <v>181</v>
      </c>
      <c r="CF340" s="85"/>
      <c r="CG340" s="85" t="s">
        <v>181</v>
      </c>
      <c r="CH340" s="85"/>
      <c r="CI340" s="85" t="s">
        <v>181</v>
      </c>
      <c r="CJ340" s="85"/>
      <c r="CK340" s="85" t="s">
        <v>179</v>
      </c>
      <c r="CL340" s="85" t="s">
        <v>6001</v>
      </c>
      <c r="CM340" s="85" t="s">
        <v>179</v>
      </c>
      <c r="CN340" s="85"/>
      <c r="CO340" s="85" t="s">
        <v>179</v>
      </c>
      <c r="CP340" s="85"/>
      <c r="CQ340" s="85" t="s">
        <v>179</v>
      </c>
      <c r="CR340" s="85"/>
      <c r="CS340" s="85" t="s">
        <v>179</v>
      </c>
      <c r="CT340" s="85"/>
      <c r="CU340" s="85" t="s">
        <v>179</v>
      </c>
      <c r="CV340" s="85"/>
      <c r="CW340" s="85" t="s">
        <v>179</v>
      </c>
      <c r="CX340" s="85"/>
      <c r="CY340" s="85" t="s">
        <v>179</v>
      </c>
      <c r="CZ340" s="85" t="s">
        <v>6000</v>
      </c>
      <c r="DA340" s="85" t="s">
        <v>179</v>
      </c>
      <c r="DB340" s="85"/>
      <c r="DC340" s="85" t="s">
        <v>179</v>
      </c>
      <c r="DD340" s="85"/>
      <c r="DE340" s="85" t="s">
        <v>179</v>
      </c>
      <c r="DF340" s="85"/>
      <c r="DG340" s="85" t="s">
        <v>179</v>
      </c>
      <c r="DH340" s="85"/>
      <c r="DI340" s="85" t="s">
        <v>179</v>
      </c>
      <c r="DJ340" s="85" t="s">
        <v>6000</v>
      </c>
      <c r="DK340" s="85" t="s">
        <v>179</v>
      </c>
      <c r="DL340" s="85"/>
      <c r="DM340" s="85" t="s">
        <v>179</v>
      </c>
      <c r="DN340" s="85"/>
      <c r="DO340" s="85" t="s">
        <v>179</v>
      </c>
      <c r="DP340" s="85"/>
      <c r="DQ340" s="85" t="s">
        <v>179</v>
      </c>
      <c r="DR340" s="85" t="s">
        <v>6000</v>
      </c>
      <c r="DS340" s="85" t="s">
        <v>179</v>
      </c>
      <c r="DT340" s="85"/>
      <c r="DU340" s="85" t="s">
        <v>179</v>
      </c>
      <c r="DV340" s="85"/>
      <c r="DW340" s="85" t="s">
        <v>179</v>
      </c>
      <c r="DX340" s="85"/>
      <c r="DY340" s="85" t="s">
        <v>179</v>
      </c>
      <c r="DZ340" s="85"/>
      <c r="EA340" s="85" t="s">
        <v>179</v>
      </c>
      <c r="EB340" s="85"/>
      <c r="EC340" s="85" t="s">
        <v>179</v>
      </c>
      <c r="ED340" s="85" t="s">
        <v>6000</v>
      </c>
      <c r="EE340" s="85" t="s">
        <v>179</v>
      </c>
      <c r="EF340" s="85"/>
      <c r="EG340" s="85" t="s">
        <v>179</v>
      </c>
      <c r="EH340" s="85"/>
      <c r="EI340" s="85" t="s">
        <v>179</v>
      </c>
      <c r="EJ340" s="85"/>
      <c r="EK340" s="85" t="s">
        <v>179</v>
      </c>
      <c r="EL340" s="85"/>
      <c r="EM340" s="85" t="s">
        <v>179</v>
      </c>
      <c r="EN340" s="85" t="s">
        <v>6000</v>
      </c>
      <c r="EO340" s="85" t="s">
        <v>179</v>
      </c>
      <c r="EP340" s="85"/>
      <c r="EQ340" s="85" t="s">
        <v>179</v>
      </c>
      <c r="ER340" s="85"/>
      <c r="ES340" s="85" t="s">
        <v>179</v>
      </c>
      <c r="ET340" s="85" t="s">
        <v>6002</v>
      </c>
      <c r="EU340" s="85" t="s">
        <v>179</v>
      </c>
      <c r="EV340" s="85"/>
      <c r="EW340" s="85" t="s">
        <v>179</v>
      </c>
      <c r="EX340" s="85"/>
      <c r="EY340" s="85" t="s">
        <v>179</v>
      </c>
      <c r="EZ340" s="85" t="s">
        <v>6003</v>
      </c>
      <c r="FA340" s="85" t="s">
        <v>181</v>
      </c>
      <c r="FB340" s="85"/>
      <c r="FC340" s="85" t="s">
        <v>179</v>
      </c>
      <c r="FD340" s="85" t="s">
        <v>182</v>
      </c>
      <c r="FE340" t="b">
        <v>0</v>
      </c>
    </row>
    <row r="341" spans="1:161" x14ac:dyDescent="0.25">
      <c r="B341" t="s">
        <v>6087</v>
      </c>
      <c r="C341" s="90" t="s">
        <v>6323</v>
      </c>
      <c r="D341" s="91" t="s">
        <v>206</v>
      </c>
      <c r="G341" s="85" t="s">
        <v>6126</v>
      </c>
      <c r="I341" s="85" t="s">
        <v>213</v>
      </c>
      <c r="J341" s="85"/>
      <c r="K341" s="85" t="s">
        <v>6324</v>
      </c>
      <c r="L341" s="85"/>
      <c r="M341" s="85" t="s">
        <v>6325</v>
      </c>
      <c r="N341" s="85"/>
      <c r="O341" s="85" t="s">
        <v>6326</v>
      </c>
      <c r="P341" s="85" t="s">
        <v>213</v>
      </c>
      <c r="Q341" s="85"/>
      <c r="R341" s="85"/>
      <c r="S341" s="85"/>
      <c r="T341" s="85"/>
      <c r="V341" s="85"/>
      <c r="W341" s="85"/>
      <c r="X341" s="85"/>
      <c r="Z341" s="85"/>
      <c r="AA341" s="85"/>
      <c r="AB341" s="85"/>
      <c r="AC341" s="85"/>
      <c r="AD341" s="85"/>
      <c r="AE341" s="85"/>
      <c r="AF341" s="85"/>
      <c r="AG341" s="85"/>
      <c r="AH341" s="85"/>
      <c r="AI341" s="85"/>
      <c r="AJ341" s="85"/>
      <c r="AK341" s="85"/>
      <c r="AL341" s="85"/>
      <c r="AM341" s="85"/>
      <c r="AN341" s="85"/>
      <c r="AO341" s="85"/>
      <c r="AP341" s="85"/>
      <c r="AQ341" s="85"/>
      <c r="AR341" s="85"/>
      <c r="AS341" s="85"/>
      <c r="AT341" s="85"/>
      <c r="AU341" s="85"/>
      <c r="AV341" s="85"/>
      <c r="AW341" s="85"/>
      <c r="AX341" s="85"/>
      <c r="AY341" s="85"/>
      <c r="AZ341" s="85"/>
      <c r="BA341" s="85"/>
      <c r="BB341" s="85"/>
      <c r="BC341" s="85"/>
      <c r="BD341" s="85"/>
      <c r="BE341" s="85"/>
      <c r="BF341" s="85"/>
      <c r="BG341" s="85"/>
      <c r="BH341" s="85"/>
      <c r="BI341" s="85"/>
      <c r="BJ341" s="85"/>
      <c r="BK341" s="85"/>
      <c r="BL341" s="85"/>
      <c r="BM341" s="85"/>
      <c r="BN341" s="85"/>
      <c r="BO341" s="85"/>
      <c r="BP341" s="85"/>
      <c r="BQ341" s="85"/>
      <c r="BR341" s="85"/>
      <c r="BS341" s="85"/>
      <c r="BT341" s="85"/>
      <c r="BU341" s="85"/>
      <c r="BV341" s="85"/>
      <c r="BW341" s="85"/>
      <c r="BX341" s="85"/>
      <c r="BY341" s="85"/>
      <c r="BZ341" s="85"/>
      <c r="CA341" s="85"/>
      <c r="CB341" s="85"/>
      <c r="CC341" s="85"/>
      <c r="CD341" s="85"/>
      <c r="CE341" s="85"/>
      <c r="CF341" s="85"/>
      <c r="CG341" s="85"/>
      <c r="CH341" s="85"/>
      <c r="CI341" s="85"/>
      <c r="CJ341" s="85"/>
      <c r="CK341" s="85"/>
      <c r="CL341" s="85"/>
      <c r="CM341" s="85"/>
      <c r="CN341" s="85"/>
      <c r="CO341" s="85"/>
      <c r="CP341" s="85"/>
      <c r="CQ341" s="85"/>
      <c r="CR341" s="85"/>
      <c r="CS341" s="85"/>
      <c r="CT341" s="85"/>
      <c r="CU341" s="85"/>
      <c r="CV341" s="85"/>
      <c r="CW341" s="85"/>
      <c r="CX341" s="85"/>
      <c r="CY341" s="85"/>
      <c r="CZ341" s="85"/>
      <c r="DA341" s="85"/>
      <c r="DB341" s="85"/>
      <c r="DC341" s="85"/>
      <c r="DD341" s="85"/>
      <c r="DE341" s="85"/>
      <c r="DF341" s="85"/>
      <c r="DG341" s="85"/>
      <c r="DH341" s="85"/>
      <c r="DI341" s="85"/>
      <c r="DJ341" s="85"/>
      <c r="DK341" s="85"/>
      <c r="DL341" s="85"/>
      <c r="DM341" s="85"/>
      <c r="DN341" s="85"/>
      <c r="DO341" s="85"/>
      <c r="DP341" s="85"/>
      <c r="DQ341" s="85"/>
      <c r="DR341" s="85"/>
      <c r="DS341" s="85"/>
      <c r="DT341" s="85"/>
      <c r="DU341" s="85"/>
      <c r="DV341" s="85"/>
      <c r="DW341" s="85"/>
      <c r="DX341" s="85"/>
      <c r="DY341" s="85"/>
      <c r="DZ341" s="85"/>
      <c r="EA341" s="85"/>
      <c r="EB341" s="85"/>
      <c r="EC341" s="85"/>
      <c r="ED341" s="85"/>
      <c r="EE341" s="85"/>
      <c r="EF341" s="85"/>
      <c r="EG341" s="85"/>
      <c r="EH341" s="85"/>
      <c r="EI341" s="85"/>
      <c r="EJ341" s="85"/>
      <c r="EK341" s="85"/>
      <c r="EL341" s="85"/>
      <c r="EM341" s="85"/>
      <c r="EN341" s="85"/>
      <c r="EO341" s="85"/>
      <c r="EP341" s="85"/>
      <c r="EQ341" s="85"/>
      <c r="ER341" s="85"/>
      <c r="ES341" s="85"/>
      <c r="ET341" s="85"/>
      <c r="EU341" s="85"/>
      <c r="EV341" s="85"/>
      <c r="EW341" s="85"/>
      <c r="EX341" s="85"/>
      <c r="EY341" s="85"/>
      <c r="EZ341" s="85"/>
      <c r="FA341" s="85"/>
      <c r="FB341" s="85"/>
      <c r="FC341" s="85"/>
      <c r="FD341" s="85"/>
    </row>
    <row r="342" spans="1:161" x14ac:dyDescent="0.25">
      <c r="A342">
        <v>2220</v>
      </c>
      <c r="B342" t="s">
        <v>6234</v>
      </c>
      <c r="C342" s="90" t="s">
        <v>4528</v>
      </c>
      <c r="D342" s="91" t="s">
        <v>206</v>
      </c>
      <c r="E342">
        <v>0</v>
      </c>
      <c r="F342">
        <v>94</v>
      </c>
      <c r="G342" s="85" t="s">
        <v>187</v>
      </c>
      <c r="H342">
        <v>1</v>
      </c>
      <c r="I342" s="85" t="s">
        <v>213</v>
      </c>
      <c r="J342" s="85" t="s">
        <v>4529</v>
      </c>
      <c r="K342" s="85" t="s">
        <v>4530</v>
      </c>
      <c r="L342" s="85" t="s">
        <v>4528</v>
      </c>
      <c r="M342" s="85" t="s">
        <v>4531</v>
      </c>
      <c r="N342" s="85" t="s">
        <v>4529</v>
      </c>
      <c r="O342" s="85" t="s">
        <v>4532</v>
      </c>
      <c r="P342" s="85" t="s">
        <v>213</v>
      </c>
      <c r="Q342" s="85" t="s">
        <v>206</v>
      </c>
      <c r="R342" s="85"/>
      <c r="S342" s="85"/>
      <c r="T342" s="85" t="s">
        <v>218</v>
      </c>
      <c r="U342" s="97">
        <v>4</v>
      </c>
      <c r="V342" s="85" t="s">
        <v>181</v>
      </c>
      <c r="W342" s="85"/>
      <c r="X342" s="85"/>
      <c r="Y342">
        <v>0</v>
      </c>
      <c r="Z342" s="85" t="s">
        <v>181</v>
      </c>
      <c r="AA342" s="85"/>
      <c r="AB342" s="85" t="s">
        <v>180</v>
      </c>
      <c r="AC342" s="85" t="s">
        <v>181</v>
      </c>
      <c r="AD342" s="85" t="s">
        <v>181</v>
      </c>
      <c r="AE342" s="85" t="s">
        <v>181</v>
      </c>
      <c r="AF342" s="85"/>
      <c r="AG342" s="85" t="s">
        <v>181</v>
      </c>
      <c r="AH342" s="85"/>
      <c r="AI342" s="85" t="s">
        <v>179</v>
      </c>
      <c r="AJ342" s="85" t="s">
        <v>4533</v>
      </c>
      <c r="AK342" s="85" t="s">
        <v>181</v>
      </c>
      <c r="AL342" s="85"/>
      <c r="AM342" s="85" t="s">
        <v>181</v>
      </c>
      <c r="AN342" s="85"/>
      <c r="AO342" s="85" t="s">
        <v>179</v>
      </c>
      <c r="AP342" s="85" t="s">
        <v>4534</v>
      </c>
      <c r="AQ342" s="85" t="s">
        <v>179</v>
      </c>
      <c r="AR342" s="85" t="s">
        <v>4535</v>
      </c>
      <c r="AS342" s="85" t="s">
        <v>179</v>
      </c>
      <c r="AT342" s="85"/>
      <c r="AU342" s="85" t="s">
        <v>181</v>
      </c>
      <c r="AV342" s="85"/>
      <c r="AW342" s="85" t="s">
        <v>179</v>
      </c>
      <c r="AX342" s="85"/>
      <c r="AY342" s="85" t="s">
        <v>179</v>
      </c>
      <c r="AZ342" s="85"/>
      <c r="BA342" s="85" t="s">
        <v>179</v>
      </c>
      <c r="BB342" s="85"/>
      <c r="BC342" s="85" t="s">
        <v>179</v>
      </c>
      <c r="BD342" s="85" t="s">
        <v>4536</v>
      </c>
      <c r="BE342" s="85" t="s">
        <v>179</v>
      </c>
      <c r="BF342" s="85"/>
      <c r="BG342" s="85" t="s">
        <v>179</v>
      </c>
      <c r="BH342" s="85" t="s">
        <v>4537</v>
      </c>
      <c r="BI342" s="85" t="s">
        <v>179</v>
      </c>
      <c r="BJ342" s="85" t="s">
        <v>4538</v>
      </c>
      <c r="BK342" s="85" t="s">
        <v>179</v>
      </c>
      <c r="BL342" s="85"/>
      <c r="BM342" s="85" t="s">
        <v>179</v>
      </c>
      <c r="BN342" s="85"/>
      <c r="BO342" s="85" t="s">
        <v>179</v>
      </c>
      <c r="BP342" s="85" t="s">
        <v>4539</v>
      </c>
      <c r="BQ342" s="85" t="s">
        <v>179</v>
      </c>
      <c r="BR342" s="85"/>
      <c r="BS342" s="85" t="s">
        <v>179</v>
      </c>
      <c r="BT342" s="85"/>
      <c r="BU342" s="85" t="s">
        <v>179</v>
      </c>
      <c r="BV342" s="85"/>
      <c r="BW342" s="85" t="s">
        <v>179</v>
      </c>
      <c r="BX342" s="85"/>
      <c r="BY342" s="85" t="s">
        <v>179</v>
      </c>
      <c r="BZ342" s="85"/>
      <c r="CA342" s="85" t="s">
        <v>179</v>
      </c>
      <c r="CB342" s="85"/>
      <c r="CC342" s="85" t="s">
        <v>179</v>
      </c>
      <c r="CD342" s="85" t="s">
        <v>4540</v>
      </c>
      <c r="CE342" s="85" t="s">
        <v>181</v>
      </c>
      <c r="CF342" s="85"/>
      <c r="CG342" s="85" t="s">
        <v>181</v>
      </c>
      <c r="CH342" s="85"/>
      <c r="CI342" s="85" t="s">
        <v>181</v>
      </c>
      <c r="CJ342" s="85"/>
      <c r="CK342" s="85" t="s">
        <v>179</v>
      </c>
      <c r="CL342" s="85" t="s">
        <v>4541</v>
      </c>
      <c r="CM342" s="85" t="s">
        <v>179</v>
      </c>
      <c r="CN342" s="85"/>
      <c r="CO342" s="85" t="s">
        <v>181</v>
      </c>
      <c r="CP342" s="85" t="s">
        <v>4542</v>
      </c>
      <c r="CQ342" s="85" t="s">
        <v>179</v>
      </c>
      <c r="CR342" s="85"/>
      <c r="CS342" s="85" t="s">
        <v>179</v>
      </c>
      <c r="CT342" s="85"/>
      <c r="CU342" s="85" t="s">
        <v>179</v>
      </c>
      <c r="CV342" s="85" t="s">
        <v>4543</v>
      </c>
      <c r="CW342" s="85" t="s">
        <v>179</v>
      </c>
      <c r="CX342" s="85"/>
      <c r="CY342" s="85" t="s">
        <v>179</v>
      </c>
      <c r="CZ342" s="85" t="s">
        <v>4544</v>
      </c>
      <c r="DA342" s="85" t="s">
        <v>179</v>
      </c>
      <c r="DB342" s="85" t="s">
        <v>4545</v>
      </c>
      <c r="DC342" s="85" t="s">
        <v>179</v>
      </c>
      <c r="DD342" s="85"/>
      <c r="DE342" s="85" t="s">
        <v>179</v>
      </c>
      <c r="DF342" s="85"/>
      <c r="DG342" s="85" t="s">
        <v>209</v>
      </c>
      <c r="DH342" s="85"/>
      <c r="DI342" s="85" t="s">
        <v>179</v>
      </c>
      <c r="DJ342" s="85" t="s">
        <v>4546</v>
      </c>
      <c r="DK342" s="85" t="s">
        <v>179</v>
      </c>
      <c r="DL342" s="85" t="s">
        <v>4547</v>
      </c>
      <c r="DM342" s="85" t="s">
        <v>179</v>
      </c>
      <c r="DN342" s="85" t="s">
        <v>4548</v>
      </c>
      <c r="DO342" s="85" t="s">
        <v>181</v>
      </c>
      <c r="DP342" s="85" t="s">
        <v>4549</v>
      </c>
      <c r="DQ342" s="85" t="s">
        <v>179</v>
      </c>
      <c r="DR342" s="85" t="s">
        <v>4550</v>
      </c>
      <c r="DS342" s="85" t="s">
        <v>179</v>
      </c>
      <c r="DT342" s="85"/>
      <c r="DU342" s="85" t="s">
        <v>179</v>
      </c>
      <c r="DV342" s="85"/>
      <c r="DW342" s="85" t="s">
        <v>179</v>
      </c>
      <c r="DX342" s="85"/>
      <c r="DY342" s="85" t="s">
        <v>181</v>
      </c>
      <c r="DZ342" s="85" t="s">
        <v>4551</v>
      </c>
      <c r="EA342" s="85" t="s">
        <v>179</v>
      </c>
      <c r="EB342" s="85" t="s">
        <v>4552</v>
      </c>
      <c r="EC342" s="85" t="s">
        <v>179</v>
      </c>
      <c r="ED342" s="85" t="s">
        <v>4553</v>
      </c>
      <c r="EE342" s="85" t="s">
        <v>179</v>
      </c>
      <c r="EF342" s="85"/>
      <c r="EG342" s="85" t="s">
        <v>199</v>
      </c>
      <c r="EH342" s="85" t="s">
        <v>4554</v>
      </c>
      <c r="EI342" s="85" t="s">
        <v>199</v>
      </c>
      <c r="EJ342" s="85"/>
      <c r="EK342" s="85" t="s">
        <v>179</v>
      </c>
      <c r="EL342" s="85"/>
      <c r="EM342" s="85" t="s">
        <v>179</v>
      </c>
      <c r="EN342" s="85" t="s">
        <v>4555</v>
      </c>
      <c r="EO342" s="85" t="s">
        <v>179</v>
      </c>
      <c r="EP342" s="85" t="s">
        <v>4556</v>
      </c>
      <c r="EQ342" s="85" t="s">
        <v>179</v>
      </c>
      <c r="ER342" s="85"/>
      <c r="ES342" s="85" t="s">
        <v>179</v>
      </c>
      <c r="ET342" s="85" t="s">
        <v>4557</v>
      </c>
      <c r="EU342" s="85" t="s">
        <v>179</v>
      </c>
      <c r="EV342" s="85"/>
      <c r="EW342" s="85" t="s">
        <v>179</v>
      </c>
      <c r="EX342" s="85"/>
      <c r="EY342" s="85" t="s">
        <v>179</v>
      </c>
      <c r="EZ342" s="85" t="s">
        <v>4558</v>
      </c>
      <c r="FA342" s="85" t="s">
        <v>181</v>
      </c>
      <c r="FB342" s="85"/>
      <c r="FC342" s="85" t="s">
        <v>181</v>
      </c>
      <c r="FD342" s="85" t="s">
        <v>182</v>
      </c>
      <c r="FE342" t="b">
        <v>1</v>
      </c>
    </row>
    <row r="343" spans="1:161" x14ac:dyDescent="0.25">
      <c r="A343">
        <v>2221</v>
      </c>
      <c r="B343" t="s">
        <v>6235</v>
      </c>
      <c r="C343" s="90" t="s">
        <v>4559</v>
      </c>
      <c r="D343" s="91" t="s">
        <v>206</v>
      </c>
      <c r="E343">
        <v>0</v>
      </c>
      <c r="F343">
        <v>95</v>
      </c>
      <c r="G343" s="85" t="s">
        <v>187</v>
      </c>
      <c r="H343">
        <v>1</v>
      </c>
      <c r="I343" s="85" t="s">
        <v>213</v>
      </c>
      <c r="J343" s="85" t="s">
        <v>4560</v>
      </c>
      <c r="K343" s="85" t="s">
        <v>4561</v>
      </c>
      <c r="L343" s="85" t="s">
        <v>4559</v>
      </c>
      <c r="M343" s="85" t="s">
        <v>4562</v>
      </c>
      <c r="N343" s="85" t="s">
        <v>4563</v>
      </c>
      <c r="O343" s="85" t="s">
        <v>4564</v>
      </c>
      <c r="P343" s="85" t="s">
        <v>213</v>
      </c>
      <c r="Q343" s="85" t="s">
        <v>206</v>
      </c>
      <c r="R343" s="85"/>
      <c r="S343" s="85"/>
      <c r="T343" s="85" t="s">
        <v>218</v>
      </c>
      <c r="U343" s="97">
        <v>4</v>
      </c>
      <c r="V343" s="85" t="s">
        <v>179</v>
      </c>
      <c r="W343" s="85" t="s">
        <v>191</v>
      </c>
      <c r="X343" s="85" t="s">
        <v>4565</v>
      </c>
      <c r="Y343">
        <v>2</v>
      </c>
      <c r="Z343" s="85" t="s">
        <v>179</v>
      </c>
      <c r="AA343" s="85" t="s">
        <v>191</v>
      </c>
      <c r="AB343" s="85" t="s">
        <v>180</v>
      </c>
      <c r="AC343" s="85" t="s">
        <v>179</v>
      </c>
      <c r="AD343" s="85" t="s">
        <v>179</v>
      </c>
      <c r="AE343" s="85" t="s">
        <v>181</v>
      </c>
      <c r="AF343" s="85"/>
      <c r="AG343" s="85" t="s">
        <v>181</v>
      </c>
      <c r="AH343" s="85"/>
      <c r="AI343" s="85" t="s">
        <v>181</v>
      </c>
      <c r="AJ343" s="85"/>
      <c r="AK343" s="85" t="s">
        <v>181</v>
      </c>
      <c r="AL343" s="85"/>
      <c r="AM343" s="85" t="s">
        <v>181</v>
      </c>
      <c r="AN343" s="85"/>
      <c r="AO343" s="85" t="s">
        <v>181</v>
      </c>
      <c r="AP343" s="85"/>
      <c r="AQ343" s="85" t="s">
        <v>179</v>
      </c>
      <c r="AR343" s="85"/>
      <c r="AS343" s="85" t="s">
        <v>179</v>
      </c>
      <c r="AT343" s="85"/>
      <c r="AU343" s="85" t="s">
        <v>179</v>
      </c>
      <c r="AV343" s="85"/>
      <c r="AW343" s="85" t="s">
        <v>179</v>
      </c>
      <c r="AX343" s="85"/>
      <c r="AY343" s="85" t="s">
        <v>179</v>
      </c>
      <c r="AZ343" s="85"/>
      <c r="BA343" s="85" t="s">
        <v>179</v>
      </c>
      <c r="BB343" s="85"/>
      <c r="BC343" s="85" t="s">
        <v>179</v>
      </c>
      <c r="BD343" s="85" t="s">
        <v>4566</v>
      </c>
      <c r="BE343" s="85" t="s">
        <v>179</v>
      </c>
      <c r="BF343" s="85"/>
      <c r="BG343" s="85" t="s">
        <v>179</v>
      </c>
      <c r="BH343" s="85"/>
      <c r="BI343" s="85" t="s">
        <v>179</v>
      </c>
      <c r="BJ343" s="85" t="s">
        <v>4567</v>
      </c>
      <c r="BK343" s="85" t="s">
        <v>179</v>
      </c>
      <c r="BL343" s="85"/>
      <c r="BM343" s="85" t="s">
        <v>179</v>
      </c>
      <c r="BN343" s="85"/>
      <c r="BO343" s="85" t="s">
        <v>179</v>
      </c>
      <c r="BP343" s="85"/>
      <c r="BQ343" s="85" t="s">
        <v>179</v>
      </c>
      <c r="BR343" s="85"/>
      <c r="BS343" s="85" t="s">
        <v>179</v>
      </c>
      <c r="BT343" s="85"/>
      <c r="BU343" s="85" t="s">
        <v>179</v>
      </c>
      <c r="BV343" s="85"/>
      <c r="BW343" s="85" t="s">
        <v>179</v>
      </c>
      <c r="BX343" s="85"/>
      <c r="BY343" s="85" t="s">
        <v>179</v>
      </c>
      <c r="BZ343" s="85"/>
      <c r="CA343" s="85" t="s">
        <v>179</v>
      </c>
      <c r="CB343" s="85"/>
      <c r="CC343" s="85" t="s">
        <v>179</v>
      </c>
      <c r="CD343" s="85"/>
      <c r="CE343" s="85" t="s">
        <v>179</v>
      </c>
      <c r="CF343" s="85" t="s">
        <v>4568</v>
      </c>
      <c r="CG343" s="85" t="s">
        <v>179</v>
      </c>
      <c r="CH343" s="85" t="s">
        <v>4569</v>
      </c>
      <c r="CI343" s="85" t="s">
        <v>179</v>
      </c>
      <c r="CJ343" s="85" t="s">
        <v>4570</v>
      </c>
      <c r="CK343" s="85" t="s">
        <v>179</v>
      </c>
      <c r="CL343" s="85" t="s">
        <v>4571</v>
      </c>
      <c r="CM343" s="85" t="s">
        <v>179</v>
      </c>
      <c r="CN343" s="85"/>
      <c r="CO343" s="85" t="s">
        <v>179</v>
      </c>
      <c r="CP343" s="85"/>
      <c r="CQ343" s="85" t="s">
        <v>179</v>
      </c>
      <c r="CR343" s="85"/>
      <c r="CS343" s="85" t="s">
        <v>179</v>
      </c>
      <c r="CT343" s="85"/>
      <c r="CU343" s="85" t="s">
        <v>179</v>
      </c>
      <c r="CV343" s="85"/>
      <c r="CW343" s="85" t="s">
        <v>179</v>
      </c>
      <c r="CX343" s="85"/>
      <c r="CY343" s="85" t="s">
        <v>179</v>
      </c>
      <c r="CZ343" s="85" t="s">
        <v>473</v>
      </c>
      <c r="DA343" s="85" t="s">
        <v>179</v>
      </c>
      <c r="DB343" s="85"/>
      <c r="DC343" s="85" t="s">
        <v>179</v>
      </c>
      <c r="DD343" s="85"/>
      <c r="DE343" s="85" t="s">
        <v>179</v>
      </c>
      <c r="DF343" s="85"/>
      <c r="DG343" s="85" t="s">
        <v>179</v>
      </c>
      <c r="DH343" s="85"/>
      <c r="DI343" s="85" t="s">
        <v>179</v>
      </c>
      <c r="DJ343" s="85" t="s">
        <v>4572</v>
      </c>
      <c r="DK343" s="85" t="s">
        <v>179</v>
      </c>
      <c r="DL343" s="85"/>
      <c r="DM343" s="85" t="s">
        <v>179</v>
      </c>
      <c r="DN343" s="85"/>
      <c r="DO343" s="85" t="s">
        <v>179</v>
      </c>
      <c r="DP343" s="85"/>
      <c r="DQ343" s="85" t="s">
        <v>179</v>
      </c>
      <c r="DR343" s="85" t="s">
        <v>4572</v>
      </c>
      <c r="DS343" s="85" t="s">
        <v>179</v>
      </c>
      <c r="DT343" s="85"/>
      <c r="DU343" s="85" t="s">
        <v>179</v>
      </c>
      <c r="DV343" s="85"/>
      <c r="DW343" s="85" t="s">
        <v>179</v>
      </c>
      <c r="DX343" s="85"/>
      <c r="DY343" s="85" t="s">
        <v>199</v>
      </c>
      <c r="DZ343" s="85"/>
      <c r="EA343" s="85" t="s">
        <v>179</v>
      </c>
      <c r="EB343" s="85"/>
      <c r="EC343" s="85" t="s">
        <v>179</v>
      </c>
      <c r="ED343" s="85" t="s">
        <v>4572</v>
      </c>
      <c r="EE343" s="85" t="s">
        <v>199</v>
      </c>
      <c r="EF343" s="85"/>
      <c r="EG343" s="85" t="s">
        <v>179</v>
      </c>
      <c r="EH343" s="85"/>
      <c r="EI343" s="85" t="s">
        <v>199</v>
      </c>
      <c r="EJ343" s="85"/>
      <c r="EK343" s="85" t="s">
        <v>179</v>
      </c>
      <c r="EL343" s="85"/>
      <c r="EM343" s="85" t="s">
        <v>179</v>
      </c>
      <c r="EN343" s="85" t="s">
        <v>4572</v>
      </c>
      <c r="EO343" s="85" t="s">
        <v>179</v>
      </c>
      <c r="EP343" s="85"/>
      <c r="EQ343" s="85" t="s">
        <v>179</v>
      </c>
      <c r="ER343" s="85"/>
      <c r="ES343" s="85" t="s">
        <v>179</v>
      </c>
      <c r="ET343" s="85" t="s">
        <v>4572</v>
      </c>
      <c r="EU343" s="85" t="s">
        <v>179</v>
      </c>
      <c r="EV343" s="85"/>
      <c r="EW343" s="85" t="s">
        <v>179</v>
      </c>
      <c r="EX343" s="85"/>
      <c r="EY343" s="85" t="s">
        <v>179</v>
      </c>
      <c r="EZ343" s="85" t="s">
        <v>4572</v>
      </c>
      <c r="FA343" s="85" t="s">
        <v>181</v>
      </c>
      <c r="FB343" s="85"/>
      <c r="FC343" s="85" t="s">
        <v>181</v>
      </c>
      <c r="FD343" s="85" t="s">
        <v>182</v>
      </c>
      <c r="FE343" t="b">
        <v>0</v>
      </c>
    </row>
    <row r="344" spans="1:161" x14ac:dyDescent="0.25">
      <c r="A344">
        <v>11870</v>
      </c>
      <c r="B344" t="s">
        <v>6235</v>
      </c>
      <c r="C344" s="90" t="s">
        <v>4573</v>
      </c>
      <c r="D344" s="91" t="s">
        <v>206</v>
      </c>
      <c r="E344">
        <v>0</v>
      </c>
      <c r="F344">
        <v>95</v>
      </c>
      <c r="G344" s="85" t="s">
        <v>187</v>
      </c>
      <c r="H344">
        <v>1</v>
      </c>
      <c r="I344" s="85" t="s">
        <v>213</v>
      </c>
      <c r="J344" s="85" t="s">
        <v>4560</v>
      </c>
      <c r="K344" s="85" t="s">
        <v>4561</v>
      </c>
      <c r="L344" s="85" t="s">
        <v>4573</v>
      </c>
      <c r="M344" s="85" t="s">
        <v>4562</v>
      </c>
      <c r="N344" s="85" t="s">
        <v>4563</v>
      </c>
      <c r="O344" s="85" t="s">
        <v>4564</v>
      </c>
      <c r="P344" s="85" t="s">
        <v>213</v>
      </c>
      <c r="Q344" s="85" t="s">
        <v>206</v>
      </c>
      <c r="R344" s="85"/>
      <c r="S344" s="85"/>
      <c r="T344" s="85" t="s">
        <v>218</v>
      </c>
      <c r="U344" s="97">
        <v>4</v>
      </c>
      <c r="V344" s="85" t="s">
        <v>179</v>
      </c>
      <c r="W344" s="85" t="s">
        <v>191</v>
      </c>
      <c r="X344" s="85" t="s">
        <v>4574</v>
      </c>
      <c r="Y344">
        <v>2</v>
      </c>
      <c r="Z344" s="85" t="s">
        <v>179</v>
      </c>
      <c r="AA344" s="85" t="s">
        <v>191</v>
      </c>
      <c r="AB344" s="85" t="s">
        <v>180</v>
      </c>
      <c r="AC344" s="85" t="s">
        <v>179</v>
      </c>
      <c r="AD344" s="85" t="s">
        <v>179</v>
      </c>
      <c r="AE344" s="85" t="s">
        <v>181</v>
      </c>
      <c r="AF344" s="85"/>
      <c r="AG344" s="85" t="s">
        <v>181</v>
      </c>
      <c r="AH344" s="85"/>
      <c r="AI344" s="85" t="s">
        <v>181</v>
      </c>
      <c r="AJ344" s="85"/>
      <c r="AK344" s="85" t="s">
        <v>181</v>
      </c>
      <c r="AL344" s="85"/>
      <c r="AM344" s="85" t="s">
        <v>181</v>
      </c>
      <c r="AN344" s="85"/>
      <c r="AO344" s="85" t="s">
        <v>181</v>
      </c>
      <c r="AP344" s="85"/>
      <c r="AQ344" s="85" t="s">
        <v>179</v>
      </c>
      <c r="AR344" s="85"/>
      <c r="AS344" s="85" t="s">
        <v>179</v>
      </c>
      <c r="AT344" s="85"/>
      <c r="AU344" s="85" t="s">
        <v>179</v>
      </c>
      <c r="AV344" s="85"/>
      <c r="AW344" s="85" t="s">
        <v>179</v>
      </c>
      <c r="AX344" s="85"/>
      <c r="AY344" s="85" t="s">
        <v>179</v>
      </c>
      <c r="AZ344" s="85"/>
      <c r="BA344" s="85" t="s">
        <v>179</v>
      </c>
      <c r="BB344" s="85"/>
      <c r="BC344" s="85" t="s">
        <v>179</v>
      </c>
      <c r="BD344" s="85" t="s">
        <v>4572</v>
      </c>
      <c r="BE344" s="85" t="s">
        <v>179</v>
      </c>
      <c r="BF344" s="85"/>
      <c r="BG344" s="85" t="s">
        <v>179</v>
      </c>
      <c r="BH344" s="85"/>
      <c r="BI344" s="85" t="s">
        <v>179</v>
      </c>
      <c r="BJ344" s="85" t="s">
        <v>4572</v>
      </c>
      <c r="BK344" s="85" t="s">
        <v>179</v>
      </c>
      <c r="BL344" s="85"/>
      <c r="BM344" s="85" t="s">
        <v>179</v>
      </c>
      <c r="BN344" s="85"/>
      <c r="BO344" s="85" t="s">
        <v>179</v>
      </c>
      <c r="BP344" s="85"/>
      <c r="BQ344" s="85" t="s">
        <v>179</v>
      </c>
      <c r="BR344" s="85"/>
      <c r="BS344" s="85" t="s">
        <v>179</v>
      </c>
      <c r="BT344" s="85"/>
      <c r="BU344" s="85" t="s">
        <v>179</v>
      </c>
      <c r="BV344" s="85"/>
      <c r="BW344" s="85" t="s">
        <v>179</v>
      </c>
      <c r="BX344" s="85"/>
      <c r="BY344" s="85" t="s">
        <v>179</v>
      </c>
      <c r="BZ344" s="85"/>
      <c r="CA344" s="85" t="s">
        <v>179</v>
      </c>
      <c r="CB344" s="85"/>
      <c r="CC344" s="85" t="s">
        <v>179</v>
      </c>
      <c r="CD344" s="85"/>
      <c r="CE344" s="85" t="s">
        <v>179</v>
      </c>
      <c r="CF344" s="85" t="s">
        <v>4575</v>
      </c>
      <c r="CG344" s="85" t="s">
        <v>199</v>
      </c>
      <c r="CH344" s="85" t="s">
        <v>4576</v>
      </c>
      <c r="CI344" s="85" t="s">
        <v>179</v>
      </c>
      <c r="CJ344" s="85" t="s">
        <v>4577</v>
      </c>
      <c r="CK344" s="85" t="s">
        <v>179</v>
      </c>
      <c r="CL344" s="85" t="s">
        <v>4572</v>
      </c>
      <c r="CM344" s="85" t="s">
        <v>179</v>
      </c>
      <c r="CN344" s="85"/>
      <c r="CO344" s="85" t="s">
        <v>179</v>
      </c>
      <c r="CP344" s="85"/>
      <c r="CQ344" s="85" t="s">
        <v>179</v>
      </c>
      <c r="CR344" s="85"/>
      <c r="CS344" s="85" t="s">
        <v>179</v>
      </c>
      <c r="CT344" s="85"/>
      <c r="CU344" s="85" t="s">
        <v>179</v>
      </c>
      <c r="CV344" s="85"/>
      <c r="CW344" s="85" t="s">
        <v>179</v>
      </c>
      <c r="CX344" s="85"/>
      <c r="CY344" s="85" t="s">
        <v>179</v>
      </c>
      <c r="CZ344" s="85" t="s">
        <v>4578</v>
      </c>
      <c r="DA344" s="85" t="s">
        <v>179</v>
      </c>
      <c r="DB344" s="85"/>
      <c r="DC344" s="85" t="s">
        <v>179</v>
      </c>
      <c r="DD344" s="85"/>
      <c r="DE344" s="85" t="s">
        <v>179</v>
      </c>
      <c r="DF344" s="85"/>
      <c r="DG344" s="85" t="s">
        <v>179</v>
      </c>
      <c r="DH344" s="85"/>
      <c r="DI344" s="85" t="s">
        <v>179</v>
      </c>
      <c r="DJ344" s="85" t="s">
        <v>4578</v>
      </c>
      <c r="DK344" s="85" t="s">
        <v>179</v>
      </c>
      <c r="DL344" s="85"/>
      <c r="DM344" s="85" t="s">
        <v>179</v>
      </c>
      <c r="DN344" s="85"/>
      <c r="DO344" s="85" t="s">
        <v>179</v>
      </c>
      <c r="DP344" s="85"/>
      <c r="DQ344" s="85" t="s">
        <v>179</v>
      </c>
      <c r="DR344" s="85" t="s">
        <v>4572</v>
      </c>
      <c r="DS344" s="85" t="s">
        <v>179</v>
      </c>
      <c r="DT344" s="85"/>
      <c r="DU344" s="85" t="s">
        <v>179</v>
      </c>
      <c r="DV344" s="85"/>
      <c r="DW344" s="85" t="s">
        <v>179</v>
      </c>
      <c r="DX344" s="85"/>
      <c r="DY344" s="85" t="s">
        <v>199</v>
      </c>
      <c r="DZ344" s="85"/>
      <c r="EA344" s="85" t="s">
        <v>179</v>
      </c>
      <c r="EB344" s="85"/>
      <c r="EC344" s="85" t="s">
        <v>179</v>
      </c>
      <c r="ED344" s="85" t="s">
        <v>4572</v>
      </c>
      <c r="EE344" s="85" t="s">
        <v>199</v>
      </c>
      <c r="EF344" s="85"/>
      <c r="EG344" s="85" t="s">
        <v>199</v>
      </c>
      <c r="EH344" s="85"/>
      <c r="EI344" s="85" t="s">
        <v>179</v>
      </c>
      <c r="EJ344" s="85"/>
      <c r="EK344" s="85" t="s">
        <v>179</v>
      </c>
      <c r="EL344" s="85"/>
      <c r="EM344" s="85" t="s">
        <v>179</v>
      </c>
      <c r="EN344" s="85" t="s">
        <v>4572</v>
      </c>
      <c r="EO344" s="85" t="s">
        <v>179</v>
      </c>
      <c r="EP344" s="85" t="s">
        <v>4579</v>
      </c>
      <c r="EQ344" s="85" t="s">
        <v>179</v>
      </c>
      <c r="ER344" s="85"/>
      <c r="ES344" s="85" t="s">
        <v>179</v>
      </c>
      <c r="ET344" s="85" t="s">
        <v>4572</v>
      </c>
      <c r="EU344" s="85" t="s">
        <v>179</v>
      </c>
      <c r="EV344" s="85"/>
      <c r="EW344" s="85" t="s">
        <v>179</v>
      </c>
      <c r="EX344" s="85"/>
      <c r="EY344" s="85" t="s">
        <v>179</v>
      </c>
      <c r="EZ344" s="85" t="s">
        <v>4572</v>
      </c>
      <c r="FA344" s="85" t="s">
        <v>181</v>
      </c>
      <c r="FB344" s="85"/>
      <c r="FC344" s="85" t="s">
        <v>179</v>
      </c>
      <c r="FD344" s="85" t="s">
        <v>182</v>
      </c>
      <c r="FE344" t="b">
        <v>0</v>
      </c>
    </row>
    <row r="345" spans="1:161" x14ac:dyDescent="0.25">
      <c r="A345">
        <v>2222</v>
      </c>
      <c r="B345" t="s">
        <v>6213</v>
      </c>
      <c r="C345" s="90" t="s">
        <v>4580</v>
      </c>
      <c r="D345" s="91" t="s">
        <v>206</v>
      </c>
      <c r="E345">
        <v>0</v>
      </c>
      <c r="G345" s="85" t="s">
        <v>177</v>
      </c>
      <c r="H345">
        <v>1</v>
      </c>
      <c r="I345" s="85" t="s">
        <v>213</v>
      </c>
      <c r="J345" s="85" t="s">
        <v>3768</v>
      </c>
      <c r="K345" s="85" t="s">
        <v>4581</v>
      </c>
      <c r="L345" s="85" t="s">
        <v>4580</v>
      </c>
      <c r="M345" s="85" t="s">
        <v>4582</v>
      </c>
      <c r="N345" s="85" t="s">
        <v>3771</v>
      </c>
      <c r="O345" s="85" t="s">
        <v>3772</v>
      </c>
      <c r="P345" s="85" t="s">
        <v>213</v>
      </c>
      <c r="Q345" s="85" t="s">
        <v>206</v>
      </c>
      <c r="R345" s="85" t="s">
        <v>251</v>
      </c>
      <c r="S345" s="85"/>
      <c r="T345" s="85" t="s">
        <v>218</v>
      </c>
      <c r="U345" s="97">
        <v>3</v>
      </c>
      <c r="V345" s="85" t="s">
        <v>179</v>
      </c>
      <c r="W345" s="85" t="s">
        <v>186</v>
      </c>
      <c r="X345" s="85"/>
      <c r="Y345">
        <v>1</v>
      </c>
      <c r="Z345" s="85" t="s">
        <v>181</v>
      </c>
      <c r="AA345" s="85" t="s">
        <v>186</v>
      </c>
      <c r="AB345" s="85" t="s">
        <v>179</v>
      </c>
      <c r="AC345" s="85" t="s">
        <v>181</v>
      </c>
      <c r="AD345" s="85" t="s">
        <v>180</v>
      </c>
      <c r="AE345" s="85" t="s">
        <v>181</v>
      </c>
      <c r="AF345" s="85"/>
      <c r="AG345" s="85" t="s">
        <v>181</v>
      </c>
      <c r="AH345" s="85"/>
      <c r="AI345" s="85" t="s">
        <v>181</v>
      </c>
      <c r="AJ345" s="85"/>
      <c r="AK345" s="85" t="s">
        <v>181</v>
      </c>
      <c r="AL345" s="85"/>
      <c r="AM345" s="85" t="s">
        <v>181</v>
      </c>
      <c r="AN345" s="85"/>
      <c r="AO345" s="85" t="s">
        <v>181</v>
      </c>
      <c r="AP345" s="85"/>
      <c r="AQ345" s="85" t="s">
        <v>179</v>
      </c>
      <c r="AR345" s="85" t="s">
        <v>260</v>
      </c>
      <c r="AS345" s="85" t="s">
        <v>179</v>
      </c>
      <c r="AT345" s="85" t="s">
        <v>260</v>
      </c>
      <c r="AU345" s="85" t="s">
        <v>179</v>
      </c>
      <c r="AV345" s="85" t="s">
        <v>260</v>
      </c>
      <c r="AW345" s="85" t="s">
        <v>179</v>
      </c>
      <c r="AX345" s="85" t="s">
        <v>260</v>
      </c>
      <c r="AY345" s="85" t="s">
        <v>179</v>
      </c>
      <c r="AZ345" s="85" t="s">
        <v>823</v>
      </c>
      <c r="BA345" s="85" t="s">
        <v>179</v>
      </c>
      <c r="BB345" s="85" t="s">
        <v>823</v>
      </c>
      <c r="BC345" s="85" t="s">
        <v>179</v>
      </c>
      <c r="BD345" s="85" t="s">
        <v>823</v>
      </c>
      <c r="BE345" s="85" t="s">
        <v>179</v>
      </c>
      <c r="BF345" s="85" t="s">
        <v>823</v>
      </c>
      <c r="BG345" s="85" t="s">
        <v>179</v>
      </c>
      <c r="BH345" s="85" t="s">
        <v>823</v>
      </c>
      <c r="BI345" s="85" t="s">
        <v>179</v>
      </c>
      <c r="BJ345" s="85" t="s">
        <v>823</v>
      </c>
      <c r="BK345" s="85" t="s">
        <v>179</v>
      </c>
      <c r="BL345" s="85" t="s">
        <v>823</v>
      </c>
      <c r="BM345" s="85" t="s">
        <v>179</v>
      </c>
      <c r="BN345" s="85" t="s">
        <v>823</v>
      </c>
      <c r="BO345" s="85" t="s">
        <v>179</v>
      </c>
      <c r="BP345" s="85" t="s">
        <v>823</v>
      </c>
      <c r="BQ345" s="85" t="s">
        <v>179</v>
      </c>
      <c r="BR345" s="85" t="s">
        <v>823</v>
      </c>
      <c r="BS345" s="85" t="s">
        <v>179</v>
      </c>
      <c r="BT345" s="85" t="s">
        <v>823</v>
      </c>
      <c r="BU345" s="85" t="s">
        <v>179</v>
      </c>
      <c r="BV345" s="85" t="s">
        <v>1459</v>
      </c>
      <c r="BW345" s="85" t="s">
        <v>179</v>
      </c>
      <c r="BX345" s="85" t="s">
        <v>1459</v>
      </c>
      <c r="BY345" s="85" t="s">
        <v>179</v>
      </c>
      <c r="BZ345" s="85" t="s">
        <v>1459</v>
      </c>
      <c r="CA345" s="85" t="s">
        <v>179</v>
      </c>
      <c r="CB345" s="85" t="s">
        <v>1459</v>
      </c>
      <c r="CC345" s="85" t="s">
        <v>179</v>
      </c>
      <c r="CD345" s="85" t="s">
        <v>1459</v>
      </c>
      <c r="CE345" s="85" t="s">
        <v>179</v>
      </c>
      <c r="CF345" s="85" t="s">
        <v>3774</v>
      </c>
      <c r="CG345" s="85" t="s">
        <v>181</v>
      </c>
      <c r="CH345" s="85" t="s">
        <v>1459</v>
      </c>
      <c r="CI345" s="85" t="s">
        <v>181</v>
      </c>
      <c r="CJ345" s="85" t="s">
        <v>1459</v>
      </c>
      <c r="CK345" s="85" t="s">
        <v>179</v>
      </c>
      <c r="CL345" s="85" t="s">
        <v>1459</v>
      </c>
      <c r="CM345" s="85" t="s">
        <v>179</v>
      </c>
      <c r="CN345" s="85" t="s">
        <v>1459</v>
      </c>
      <c r="CO345" s="85" t="s">
        <v>179</v>
      </c>
      <c r="CP345" s="85" t="s">
        <v>1459</v>
      </c>
      <c r="CQ345" s="85" t="s">
        <v>179</v>
      </c>
      <c r="CR345" s="85" t="s">
        <v>1459</v>
      </c>
      <c r="CS345" s="85" t="s">
        <v>179</v>
      </c>
      <c r="CT345" s="85" t="s">
        <v>1459</v>
      </c>
      <c r="CU345" s="85" t="s">
        <v>179</v>
      </c>
      <c r="CV345" s="85" t="s">
        <v>1459</v>
      </c>
      <c r="CW345" s="85" t="s">
        <v>179</v>
      </c>
      <c r="CX345" s="85" t="s">
        <v>823</v>
      </c>
      <c r="CY345" s="85" t="s">
        <v>179</v>
      </c>
      <c r="CZ345" s="85" t="s">
        <v>823</v>
      </c>
      <c r="DA345" s="85" t="s">
        <v>179</v>
      </c>
      <c r="DB345" s="85" t="s">
        <v>823</v>
      </c>
      <c r="DC345" s="85" t="s">
        <v>179</v>
      </c>
      <c r="DD345" s="85" t="s">
        <v>823</v>
      </c>
      <c r="DE345" s="85" t="s">
        <v>179</v>
      </c>
      <c r="DF345" s="85" t="s">
        <v>823</v>
      </c>
      <c r="DG345" s="85" t="s">
        <v>209</v>
      </c>
      <c r="DH345" s="85" t="s">
        <v>823</v>
      </c>
      <c r="DI345" s="85" t="s">
        <v>179</v>
      </c>
      <c r="DJ345" s="85" t="s">
        <v>823</v>
      </c>
      <c r="DK345" s="85" t="s">
        <v>179</v>
      </c>
      <c r="DL345" s="85" t="s">
        <v>823</v>
      </c>
      <c r="DM345" s="85" t="s">
        <v>179</v>
      </c>
      <c r="DN345" s="85" t="s">
        <v>823</v>
      </c>
      <c r="DO345" s="85" t="s">
        <v>179</v>
      </c>
      <c r="DP345" s="85" t="s">
        <v>823</v>
      </c>
      <c r="DQ345" s="85" t="s">
        <v>179</v>
      </c>
      <c r="DR345" s="85" t="s">
        <v>823</v>
      </c>
      <c r="DS345" s="85" t="s">
        <v>179</v>
      </c>
      <c r="DT345" s="85" t="s">
        <v>823</v>
      </c>
      <c r="DU345" s="85" t="s">
        <v>179</v>
      </c>
      <c r="DV345" s="85" t="s">
        <v>823</v>
      </c>
      <c r="DW345" s="85" t="s">
        <v>179</v>
      </c>
      <c r="DX345" s="85" t="s">
        <v>823</v>
      </c>
      <c r="DY345" s="85" t="s">
        <v>179</v>
      </c>
      <c r="DZ345" s="85" t="s">
        <v>823</v>
      </c>
      <c r="EA345" s="85" t="s">
        <v>179</v>
      </c>
      <c r="EB345" s="85" t="s">
        <v>823</v>
      </c>
      <c r="EC345" s="85" t="s">
        <v>179</v>
      </c>
      <c r="ED345" s="85" t="s">
        <v>1459</v>
      </c>
      <c r="EE345" s="85" t="s">
        <v>199</v>
      </c>
      <c r="EF345" s="85" t="s">
        <v>823</v>
      </c>
      <c r="EG345" s="85" t="s">
        <v>179</v>
      </c>
      <c r="EH345" s="85" t="s">
        <v>823</v>
      </c>
      <c r="EI345" s="85" t="s">
        <v>179</v>
      </c>
      <c r="EJ345" s="85" t="s">
        <v>1459</v>
      </c>
      <c r="EK345" s="85" t="s">
        <v>179</v>
      </c>
      <c r="EL345" s="85" t="s">
        <v>823</v>
      </c>
      <c r="EM345" s="85" t="s">
        <v>179</v>
      </c>
      <c r="EN345" s="85" t="s">
        <v>823</v>
      </c>
      <c r="EO345" s="85" t="s">
        <v>181</v>
      </c>
      <c r="EP345" s="85" t="s">
        <v>1489</v>
      </c>
      <c r="EQ345" s="85" t="s">
        <v>179</v>
      </c>
      <c r="ER345" s="85" t="s">
        <v>823</v>
      </c>
      <c r="ES345" s="85" t="s">
        <v>179</v>
      </c>
      <c r="ET345" s="85" t="s">
        <v>823</v>
      </c>
      <c r="EU345" s="85" t="s">
        <v>179</v>
      </c>
      <c r="EV345" s="85" t="s">
        <v>823</v>
      </c>
      <c r="EW345" s="85" t="s">
        <v>179</v>
      </c>
      <c r="EX345" s="85" t="s">
        <v>823</v>
      </c>
      <c r="EY345" s="85" t="s">
        <v>179</v>
      </c>
      <c r="EZ345" s="85" t="s">
        <v>823</v>
      </c>
      <c r="FA345" s="85" t="s">
        <v>181</v>
      </c>
      <c r="FB345" s="85" t="s">
        <v>1459</v>
      </c>
      <c r="FC345" s="85" t="s">
        <v>179</v>
      </c>
      <c r="FD345" s="85" t="s">
        <v>182</v>
      </c>
      <c r="FE345" t="b">
        <v>0</v>
      </c>
    </row>
    <row r="346" spans="1:161" x14ac:dyDescent="0.25">
      <c r="A346">
        <v>11663</v>
      </c>
      <c r="B346" t="s">
        <v>6236</v>
      </c>
      <c r="C346" s="90" t="s">
        <v>4583</v>
      </c>
      <c r="D346" s="91" t="s">
        <v>206</v>
      </c>
      <c r="E346">
        <v>0</v>
      </c>
      <c r="F346">
        <v>95</v>
      </c>
      <c r="G346" s="85" t="s">
        <v>187</v>
      </c>
      <c r="H346">
        <v>1</v>
      </c>
      <c r="I346" s="85" t="s">
        <v>213</v>
      </c>
      <c r="J346" s="85" t="s">
        <v>4584</v>
      </c>
      <c r="K346" s="85" t="s">
        <v>4585</v>
      </c>
      <c r="L346" s="85" t="s">
        <v>4583</v>
      </c>
      <c r="M346" s="85" t="s">
        <v>4586</v>
      </c>
      <c r="N346" s="85" t="s">
        <v>4584</v>
      </c>
      <c r="O346" s="85" t="s">
        <v>4587</v>
      </c>
      <c r="P346" s="85" t="s">
        <v>213</v>
      </c>
      <c r="Q346" s="85" t="s">
        <v>206</v>
      </c>
      <c r="R346" s="85"/>
      <c r="S346" s="85"/>
      <c r="T346" s="85" t="s">
        <v>218</v>
      </c>
      <c r="U346" s="97">
        <v>2</v>
      </c>
      <c r="V346" s="85" t="s">
        <v>179</v>
      </c>
      <c r="W346" s="85" t="s">
        <v>191</v>
      </c>
      <c r="X346" s="85" t="s">
        <v>4588</v>
      </c>
      <c r="Y346">
        <v>2</v>
      </c>
      <c r="Z346" s="85" t="s">
        <v>179</v>
      </c>
      <c r="AA346" s="85" t="s">
        <v>1</v>
      </c>
      <c r="AB346" s="85" t="s">
        <v>180</v>
      </c>
      <c r="AC346" s="85" t="s">
        <v>179</v>
      </c>
      <c r="AD346" s="85" t="s">
        <v>181</v>
      </c>
      <c r="AE346" s="85" t="s">
        <v>181</v>
      </c>
      <c r="AF346" s="85"/>
      <c r="AG346" s="85" t="s">
        <v>181</v>
      </c>
      <c r="AH346" s="85"/>
      <c r="AI346" s="85" t="s">
        <v>181</v>
      </c>
      <c r="AJ346" s="85"/>
      <c r="AK346" s="85" t="s">
        <v>181</v>
      </c>
      <c r="AL346" s="85"/>
      <c r="AM346" s="85" t="s">
        <v>181</v>
      </c>
      <c r="AN346" s="85"/>
      <c r="AO346" s="85" t="s">
        <v>181</v>
      </c>
      <c r="AP346" s="85"/>
      <c r="AQ346" s="85" t="s">
        <v>179</v>
      </c>
      <c r="AR346" s="85"/>
      <c r="AS346" s="85" t="s">
        <v>179</v>
      </c>
      <c r="AT346" s="85"/>
      <c r="AU346" s="85" t="s">
        <v>179</v>
      </c>
      <c r="AV346" s="85"/>
      <c r="AW346" s="85" t="s">
        <v>179</v>
      </c>
      <c r="AX346" s="85"/>
      <c r="AY346" s="85" t="s">
        <v>179</v>
      </c>
      <c r="AZ346" s="85"/>
      <c r="BA346" s="85" t="s">
        <v>179</v>
      </c>
      <c r="BB346" s="85"/>
      <c r="BC346" s="85" t="s">
        <v>179</v>
      </c>
      <c r="BD346" s="85" t="s">
        <v>4589</v>
      </c>
      <c r="BE346" s="85" t="s">
        <v>179</v>
      </c>
      <c r="BF346" s="85"/>
      <c r="BG346" s="85" t="s">
        <v>179</v>
      </c>
      <c r="BH346" s="85"/>
      <c r="BI346" s="85" t="s">
        <v>179</v>
      </c>
      <c r="BJ346" s="85" t="s">
        <v>4590</v>
      </c>
      <c r="BK346" s="85" t="s">
        <v>179</v>
      </c>
      <c r="BL346" s="85"/>
      <c r="BM346" s="85" t="s">
        <v>179</v>
      </c>
      <c r="BN346" s="85"/>
      <c r="BO346" s="85" t="s">
        <v>179</v>
      </c>
      <c r="BP346" s="85"/>
      <c r="BQ346" s="85" t="s">
        <v>179</v>
      </c>
      <c r="BR346" s="85"/>
      <c r="BS346" s="85" t="s">
        <v>179</v>
      </c>
      <c r="BT346" s="85"/>
      <c r="BU346" s="85" t="s">
        <v>179</v>
      </c>
      <c r="BV346" s="85"/>
      <c r="BW346" s="85" t="s">
        <v>179</v>
      </c>
      <c r="BX346" s="85"/>
      <c r="BY346" s="85" t="s">
        <v>179</v>
      </c>
      <c r="BZ346" s="85"/>
      <c r="CA346" s="85" t="s">
        <v>179</v>
      </c>
      <c r="CB346" s="85"/>
      <c r="CC346" s="85" t="s">
        <v>179</v>
      </c>
      <c r="CD346" s="85"/>
      <c r="CE346" s="85" t="s">
        <v>181</v>
      </c>
      <c r="CF346" s="85"/>
      <c r="CG346" s="85" t="s">
        <v>181</v>
      </c>
      <c r="CH346" s="85"/>
      <c r="CI346" s="85" t="s">
        <v>181</v>
      </c>
      <c r="CJ346" s="85"/>
      <c r="CK346" s="85" t="s">
        <v>179</v>
      </c>
      <c r="CL346" s="85" t="s">
        <v>4591</v>
      </c>
      <c r="CM346" s="85" t="s">
        <v>179</v>
      </c>
      <c r="CN346" s="85"/>
      <c r="CO346" s="85" t="s">
        <v>179</v>
      </c>
      <c r="CP346" s="85"/>
      <c r="CQ346" s="85" t="s">
        <v>179</v>
      </c>
      <c r="CR346" s="85"/>
      <c r="CS346" s="85" t="s">
        <v>179</v>
      </c>
      <c r="CT346" s="85"/>
      <c r="CU346" s="85" t="s">
        <v>179</v>
      </c>
      <c r="CV346" s="85"/>
      <c r="CW346" s="85" t="s">
        <v>179</v>
      </c>
      <c r="CX346" s="85"/>
      <c r="CY346" s="85" t="s">
        <v>179</v>
      </c>
      <c r="CZ346" s="85" t="s">
        <v>4592</v>
      </c>
      <c r="DA346" s="85" t="s">
        <v>179</v>
      </c>
      <c r="DB346" s="85"/>
      <c r="DC346" s="85" t="s">
        <v>179</v>
      </c>
      <c r="DD346" s="85"/>
      <c r="DE346" s="85" t="s">
        <v>179</v>
      </c>
      <c r="DF346" s="85"/>
      <c r="DG346" s="85" t="s">
        <v>209</v>
      </c>
      <c r="DH346" s="85"/>
      <c r="DI346" s="85" t="s">
        <v>179</v>
      </c>
      <c r="DJ346" s="85" t="s">
        <v>4593</v>
      </c>
      <c r="DK346" s="85" t="s">
        <v>179</v>
      </c>
      <c r="DL346" s="85"/>
      <c r="DM346" s="85" t="s">
        <v>179</v>
      </c>
      <c r="DN346" s="85"/>
      <c r="DO346" s="85" t="s">
        <v>179</v>
      </c>
      <c r="DP346" s="85"/>
      <c r="DQ346" s="85" t="s">
        <v>179</v>
      </c>
      <c r="DR346" s="85" t="s">
        <v>4594</v>
      </c>
      <c r="DS346" s="85" t="s">
        <v>179</v>
      </c>
      <c r="DT346" s="85"/>
      <c r="DU346" s="85" t="s">
        <v>179</v>
      </c>
      <c r="DV346" s="85"/>
      <c r="DW346" s="85" t="s">
        <v>179</v>
      </c>
      <c r="DX346" s="85"/>
      <c r="DY346" s="85" t="s">
        <v>181</v>
      </c>
      <c r="DZ346" s="85" t="s">
        <v>4595</v>
      </c>
      <c r="EA346" s="85" t="s">
        <v>181</v>
      </c>
      <c r="EB346" s="85"/>
      <c r="EC346" s="85" t="s">
        <v>203</v>
      </c>
      <c r="ED346" s="85" t="s">
        <v>4596</v>
      </c>
      <c r="EE346" s="85" t="s">
        <v>179</v>
      </c>
      <c r="EF346" s="85"/>
      <c r="EG346" s="85" t="s">
        <v>179</v>
      </c>
      <c r="EH346" s="85"/>
      <c r="EI346" s="85" t="s">
        <v>179</v>
      </c>
      <c r="EJ346" s="85"/>
      <c r="EK346" s="85" t="s">
        <v>179</v>
      </c>
      <c r="EL346" s="85"/>
      <c r="EM346" s="85" t="s">
        <v>179</v>
      </c>
      <c r="EN346" s="85" t="s">
        <v>4597</v>
      </c>
      <c r="EO346" s="85" t="s">
        <v>181</v>
      </c>
      <c r="EP346" s="85"/>
      <c r="EQ346" s="85" t="s">
        <v>179</v>
      </c>
      <c r="ER346" s="85"/>
      <c r="ES346" s="85" t="s">
        <v>203</v>
      </c>
      <c r="ET346" s="85" t="s">
        <v>4598</v>
      </c>
      <c r="EU346" s="85" t="s">
        <v>179</v>
      </c>
      <c r="EV346" s="85"/>
      <c r="EW346" s="85" t="s">
        <v>179</v>
      </c>
      <c r="EX346" s="85"/>
      <c r="EY346" s="85" t="s">
        <v>179</v>
      </c>
      <c r="EZ346" s="85" t="s">
        <v>4599</v>
      </c>
      <c r="FA346" s="85" t="s">
        <v>179</v>
      </c>
      <c r="FB346" s="85"/>
      <c r="FC346" s="85" t="s">
        <v>179</v>
      </c>
      <c r="FD346" s="85" t="s">
        <v>182</v>
      </c>
      <c r="FE346" t="b">
        <v>0</v>
      </c>
    </row>
    <row r="347" spans="1:161" x14ac:dyDescent="0.25">
      <c r="A347">
        <v>2224</v>
      </c>
      <c r="B347" t="s">
        <v>6134</v>
      </c>
      <c r="C347" s="90" t="s">
        <v>4600</v>
      </c>
      <c r="D347" s="91" t="s">
        <v>206</v>
      </c>
      <c r="E347">
        <v>0</v>
      </c>
      <c r="F347">
        <v>92</v>
      </c>
      <c r="G347" s="85" t="s">
        <v>187</v>
      </c>
      <c r="H347">
        <v>1</v>
      </c>
      <c r="I347" s="85" t="s">
        <v>213</v>
      </c>
      <c r="J347" s="85" t="s">
        <v>1555</v>
      </c>
      <c r="K347" s="85" t="s">
        <v>4601</v>
      </c>
      <c r="L347" s="85" t="s">
        <v>4600</v>
      </c>
      <c r="M347" s="85" t="s">
        <v>4602</v>
      </c>
      <c r="N347" s="85" t="s">
        <v>1555</v>
      </c>
      <c r="O347" s="85" t="s">
        <v>1556</v>
      </c>
      <c r="P347" s="85" t="s">
        <v>213</v>
      </c>
      <c r="Q347" s="85" t="s">
        <v>206</v>
      </c>
      <c r="R347" s="85"/>
      <c r="S347" s="85"/>
      <c r="T347" s="85" t="s">
        <v>218</v>
      </c>
      <c r="U347" s="97">
        <v>4</v>
      </c>
      <c r="V347" s="85" t="s">
        <v>181</v>
      </c>
      <c r="W347" s="85" t="s">
        <v>191</v>
      </c>
      <c r="X347" s="85" t="s">
        <v>4603</v>
      </c>
      <c r="Y347">
        <v>2</v>
      </c>
      <c r="Z347" s="85" t="s">
        <v>181</v>
      </c>
      <c r="AA347" s="85"/>
      <c r="AB347" s="85" t="s">
        <v>179</v>
      </c>
      <c r="AC347" s="85" t="s">
        <v>181</v>
      </c>
      <c r="AD347" s="85" t="s">
        <v>181</v>
      </c>
      <c r="AE347" s="85" t="s">
        <v>181</v>
      </c>
      <c r="AF347" s="85"/>
      <c r="AG347" s="85" t="s">
        <v>181</v>
      </c>
      <c r="AH347" s="85"/>
      <c r="AI347" s="85" t="s">
        <v>181</v>
      </c>
      <c r="AJ347" s="85"/>
      <c r="AK347" s="85" t="s">
        <v>181</v>
      </c>
      <c r="AL347" s="85"/>
      <c r="AM347" s="85" t="s">
        <v>181</v>
      </c>
      <c r="AN347" s="85"/>
      <c r="AO347" s="85" t="s">
        <v>181</v>
      </c>
      <c r="AP347" s="85"/>
      <c r="AQ347" s="85" t="s">
        <v>179</v>
      </c>
      <c r="AR347" s="85"/>
      <c r="AS347" s="85" t="s">
        <v>179</v>
      </c>
      <c r="AT347" s="85"/>
      <c r="AU347" s="85" t="s">
        <v>179</v>
      </c>
      <c r="AV347" s="85"/>
      <c r="AW347" s="85" t="s">
        <v>179</v>
      </c>
      <c r="AX347" s="85"/>
      <c r="AY347" s="85" t="s">
        <v>179</v>
      </c>
      <c r="AZ347" s="85"/>
      <c r="BA347" s="85" t="s">
        <v>179</v>
      </c>
      <c r="BB347" s="85"/>
      <c r="BC347" s="85" t="s">
        <v>179</v>
      </c>
      <c r="BD347" s="85" t="s">
        <v>4604</v>
      </c>
      <c r="BE347" s="85" t="s">
        <v>179</v>
      </c>
      <c r="BF347" s="85"/>
      <c r="BG347" s="85" t="s">
        <v>179</v>
      </c>
      <c r="BH347" s="85"/>
      <c r="BI347" s="85" t="s">
        <v>179</v>
      </c>
      <c r="BJ347" s="85" t="s">
        <v>4605</v>
      </c>
      <c r="BK347" s="85" t="s">
        <v>179</v>
      </c>
      <c r="BL347" s="85"/>
      <c r="BM347" s="85" t="s">
        <v>179</v>
      </c>
      <c r="BN347" s="85"/>
      <c r="BO347" s="85" t="s">
        <v>179</v>
      </c>
      <c r="BP347" s="85"/>
      <c r="BQ347" s="85" t="s">
        <v>179</v>
      </c>
      <c r="BR347" s="85"/>
      <c r="BS347" s="85" t="s">
        <v>179</v>
      </c>
      <c r="BT347" s="85"/>
      <c r="BU347" s="85" t="s">
        <v>179</v>
      </c>
      <c r="BV347" s="85"/>
      <c r="BW347" s="85" t="s">
        <v>179</v>
      </c>
      <c r="BX347" s="85"/>
      <c r="BY347" s="85" t="s">
        <v>179</v>
      </c>
      <c r="BZ347" s="85"/>
      <c r="CA347" s="85" t="s">
        <v>179</v>
      </c>
      <c r="CB347" s="85"/>
      <c r="CC347" s="85" t="s">
        <v>179</v>
      </c>
      <c r="CD347" s="85"/>
      <c r="CE347" s="85" t="s">
        <v>179</v>
      </c>
      <c r="CF347" s="85" t="s">
        <v>4606</v>
      </c>
      <c r="CG347" s="85" t="s">
        <v>179</v>
      </c>
      <c r="CH347" s="85"/>
      <c r="CI347" s="85" t="s">
        <v>179</v>
      </c>
      <c r="CJ347" s="85"/>
      <c r="CK347" s="85" t="s">
        <v>179</v>
      </c>
      <c r="CL347" s="85" t="s">
        <v>4607</v>
      </c>
      <c r="CM347" s="85" t="s">
        <v>179</v>
      </c>
      <c r="CN347" s="85"/>
      <c r="CO347" s="85" t="s">
        <v>179</v>
      </c>
      <c r="CP347" s="85"/>
      <c r="CQ347" s="85" t="s">
        <v>179</v>
      </c>
      <c r="CR347" s="85"/>
      <c r="CS347" s="85" t="s">
        <v>179</v>
      </c>
      <c r="CT347" s="85"/>
      <c r="CU347" s="85" t="s">
        <v>179</v>
      </c>
      <c r="CV347" s="85"/>
      <c r="CW347" s="85" t="s">
        <v>179</v>
      </c>
      <c r="CX347" s="85"/>
      <c r="CY347" s="85" t="s">
        <v>179</v>
      </c>
      <c r="CZ347" s="85" t="s">
        <v>4608</v>
      </c>
      <c r="DA347" s="85" t="s">
        <v>179</v>
      </c>
      <c r="DB347" s="85"/>
      <c r="DC347" s="85" t="s">
        <v>179</v>
      </c>
      <c r="DD347" s="85"/>
      <c r="DE347" s="85" t="s">
        <v>179</v>
      </c>
      <c r="DF347" s="85"/>
      <c r="DG347" s="85" t="s">
        <v>179</v>
      </c>
      <c r="DH347" s="85"/>
      <c r="DI347" s="85" t="s">
        <v>179</v>
      </c>
      <c r="DJ347" s="85" t="s">
        <v>4609</v>
      </c>
      <c r="DK347" s="85" t="s">
        <v>179</v>
      </c>
      <c r="DL347" s="85"/>
      <c r="DM347" s="85" t="s">
        <v>179</v>
      </c>
      <c r="DN347" s="85"/>
      <c r="DO347" s="85" t="s">
        <v>179</v>
      </c>
      <c r="DP347" s="85"/>
      <c r="DQ347" s="85" t="s">
        <v>179</v>
      </c>
      <c r="DR347" s="85" t="s">
        <v>4610</v>
      </c>
      <c r="DS347" s="85" t="s">
        <v>179</v>
      </c>
      <c r="DT347" s="85"/>
      <c r="DU347" s="85" t="s">
        <v>179</v>
      </c>
      <c r="DV347" s="85"/>
      <c r="DW347" s="85" t="s">
        <v>179</v>
      </c>
      <c r="DX347" s="85"/>
      <c r="DY347" s="85" t="s">
        <v>199</v>
      </c>
      <c r="DZ347" s="85"/>
      <c r="EA347" s="85" t="s">
        <v>179</v>
      </c>
      <c r="EB347" s="85"/>
      <c r="EC347" s="85" t="s">
        <v>179</v>
      </c>
      <c r="ED347" s="85" t="s">
        <v>4611</v>
      </c>
      <c r="EE347" s="85" t="s">
        <v>199</v>
      </c>
      <c r="EF347" s="85"/>
      <c r="EG347" s="85" t="s">
        <v>199</v>
      </c>
      <c r="EH347" s="85"/>
      <c r="EI347" s="85" t="s">
        <v>199</v>
      </c>
      <c r="EJ347" s="85"/>
      <c r="EK347" s="85" t="s">
        <v>179</v>
      </c>
      <c r="EL347" s="85"/>
      <c r="EM347" s="85" t="s">
        <v>179</v>
      </c>
      <c r="EN347" s="85" t="s">
        <v>4612</v>
      </c>
      <c r="EO347" s="85" t="s">
        <v>179</v>
      </c>
      <c r="EP347" s="85"/>
      <c r="EQ347" s="85" t="s">
        <v>179</v>
      </c>
      <c r="ER347" s="85"/>
      <c r="ES347" s="85" t="s">
        <v>179</v>
      </c>
      <c r="ET347" s="85" t="s">
        <v>4613</v>
      </c>
      <c r="EU347" s="85" t="s">
        <v>179</v>
      </c>
      <c r="EV347" s="85"/>
      <c r="EW347" s="85" t="s">
        <v>179</v>
      </c>
      <c r="EX347" s="85"/>
      <c r="EY347" s="85" t="s">
        <v>179</v>
      </c>
      <c r="EZ347" s="85" t="s">
        <v>4614</v>
      </c>
      <c r="FA347" s="85" t="s">
        <v>181</v>
      </c>
      <c r="FB347" s="85"/>
      <c r="FC347" s="85" t="s">
        <v>179</v>
      </c>
      <c r="FD347" s="85" t="s">
        <v>182</v>
      </c>
      <c r="FE347" t="b">
        <v>0</v>
      </c>
    </row>
    <row r="348" spans="1:161" x14ac:dyDescent="0.25">
      <c r="A348">
        <v>11226</v>
      </c>
      <c r="B348" t="s">
        <v>6237</v>
      </c>
      <c r="C348" s="90" t="s">
        <v>4615</v>
      </c>
      <c r="D348" s="91" t="s">
        <v>206</v>
      </c>
      <c r="E348">
        <v>0</v>
      </c>
      <c r="F348">
        <v>95</v>
      </c>
      <c r="G348" s="85" t="s">
        <v>187</v>
      </c>
      <c r="H348">
        <v>1</v>
      </c>
      <c r="I348" s="85" t="s">
        <v>213</v>
      </c>
      <c r="J348" s="85" t="s">
        <v>4616</v>
      </c>
      <c r="K348" s="85" t="s">
        <v>4617</v>
      </c>
      <c r="L348" s="85" t="s">
        <v>4615</v>
      </c>
      <c r="M348" s="85" t="s">
        <v>4618</v>
      </c>
      <c r="N348" s="85" t="s">
        <v>4616</v>
      </c>
      <c r="O348" s="85" t="s">
        <v>4619</v>
      </c>
      <c r="P348" s="85" t="s">
        <v>213</v>
      </c>
      <c r="Q348" s="85" t="s">
        <v>206</v>
      </c>
      <c r="R348" s="85"/>
      <c r="S348" s="85"/>
      <c r="T348" s="85" t="s">
        <v>218</v>
      </c>
      <c r="U348" s="97">
        <v>3</v>
      </c>
      <c r="V348" s="85" t="s">
        <v>179</v>
      </c>
      <c r="W348" s="85" t="s">
        <v>186</v>
      </c>
      <c r="X348" s="85" t="s">
        <v>4620</v>
      </c>
      <c r="Y348">
        <v>3</v>
      </c>
      <c r="Z348" s="85" t="s">
        <v>181</v>
      </c>
      <c r="AA348" s="85" t="s">
        <v>186</v>
      </c>
      <c r="AB348" s="85" t="s">
        <v>179</v>
      </c>
      <c r="AC348" s="85" t="s">
        <v>179</v>
      </c>
      <c r="AD348" s="85" t="s">
        <v>179</v>
      </c>
      <c r="AE348" s="85" t="s">
        <v>181</v>
      </c>
      <c r="AF348" s="85" t="s">
        <v>194</v>
      </c>
      <c r="AG348" s="85" t="s">
        <v>181</v>
      </c>
      <c r="AH348" s="85" t="s">
        <v>194</v>
      </c>
      <c r="AI348" s="85" t="s">
        <v>181</v>
      </c>
      <c r="AJ348" s="85" t="s">
        <v>194</v>
      </c>
      <c r="AK348" s="85" t="s">
        <v>181</v>
      </c>
      <c r="AL348" s="85" t="s">
        <v>195</v>
      </c>
      <c r="AM348" s="85" t="s">
        <v>181</v>
      </c>
      <c r="AN348" s="85" t="s">
        <v>195</v>
      </c>
      <c r="AO348" s="85" t="s">
        <v>181</v>
      </c>
      <c r="AP348" s="85" t="s">
        <v>195</v>
      </c>
      <c r="AQ348" s="85" t="s">
        <v>179</v>
      </c>
      <c r="AR348" s="85" t="s">
        <v>195</v>
      </c>
      <c r="AS348" s="85" t="s">
        <v>179</v>
      </c>
      <c r="AT348" s="85" t="s">
        <v>195</v>
      </c>
      <c r="AU348" s="85" t="s">
        <v>179</v>
      </c>
      <c r="AV348" s="85" t="s">
        <v>195</v>
      </c>
      <c r="AW348" s="85" t="s">
        <v>179</v>
      </c>
      <c r="AX348" s="85" t="s">
        <v>195</v>
      </c>
      <c r="AY348" s="85" t="s">
        <v>179</v>
      </c>
      <c r="AZ348" s="85" t="s">
        <v>195</v>
      </c>
      <c r="BA348" s="85" t="s">
        <v>179</v>
      </c>
      <c r="BB348" s="85" t="s">
        <v>195</v>
      </c>
      <c r="BC348" s="85" t="s">
        <v>179</v>
      </c>
      <c r="BD348" s="85" t="s">
        <v>4621</v>
      </c>
      <c r="BE348" s="85" t="s">
        <v>179</v>
      </c>
      <c r="BF348" s="85" t="s">
        <v>195</v>
      </c>
      <c r="BG348" s="85" t="s">
        <v>179</v>
      </c>
      <c r="BH348" s="85" t="s">
        <v>195</v>
      </c>
      <c r="BI348" s="85" t="s">
        <v>179</v>
      </c>
      <c r="BJ348" s="85" t="s">
        <v>4622</v>
      </c>
      <c r="BK348" s="85" t="s">
        <v>179</v>
      </c>
      <c r="BL348" s="85" t="s">
        <v>195</v>
      </c>
      <c r="BM348" s="85" t="s">
        <v>179</v>
      </c>
      <c r="BN348" s="85" t="s">
        <v>195</v>
      </c>
      <c r="BO348" s="85" t="s">
        <v>179</v>
      </c>
      <c r="BP348" s="85" t="s">
        <v>195</v>
      </c>
      <c r="BQ348" s="85" t="s">
        <v>179</v>
      </c>
      <c r="BR348" s="85" t="s">
        <v>195</v>
      </c>
      <c r="BS348" s="85" t="s">
        <v>179</v>
      </c>
      <c r="BT348" s="85" t="s">
        <v>195</v>
      </c>
      <c r="BU348" s="85" t="s">
        <v>179</v>
      </c>
      <c r="BV348" s="85" t="s">
        <v>195</v>
      </c>
      <c r="BW348" s="85" t="s">
        <v>179</v>
      </c>
      <c r="BX348" s="85" t="s">
        <v>195</v>
      </c>
      <c r="BY348" s="85" t="s">
        <v>179</v>
      </c>
      <c r="BZ348" s="85" t="s">
        <v>195</v>
      </c>
      <c r="CA348" s="85" t="s">
        <v>179</v>
      </c>
      <c r="CB348" s="85" t="s">
        <v>195</v>
      </c>
      <c r="CC348" s="85" t="s">
        <v>179</v>
      </c>
      <c r="CD348" s="85" t="s">
        <v>195</v>
      </c>
      <c r="CE348" s="85" t="s">
        <v>179</v>
      </c>
      <c r="CF348" s="85" t="s">
        <v>4623</v>
      </c>
      <c r="CG348" s="85" t="s">
        <v>181</v>
      </c>
      <c r="CH348" s="85" t="s">
        <v>195</v>
      </c>
      <c r="CI348" s="85" t="s">
        <v>181</v>
      </c>
      <c r="CJ348" s="85" t="s">
        <v>195</v>
      </c>
      <c r="CK348" s="85" t="s">
        <v>179</v>
      </c>
      <c r="CL348" s="85" t="s">
        <v>4624</v>
      </c>
      <c r="CM348" s="85" t="s">
        <v>179</v>
      </c>
      <c r="CN348" s="85" t="s">
        <v>195</v>
      </c>
      <c r="CO348" s="85" t="s">
        <v>179</v>
      </c>
      <c r="CP348" s="85" t="s">
        <v>195</v>
      </c>
      <c r="CQ348" s="85" t="s">
        <v>179</v>
      </c>
      <c r="CR348" s="85" t="s">
        <v>195</v>
      </c>
      <c r="CS348" s="85" t="s">
        <v>179</v>
      </c>
      <c r="CT348" s="85" t="s">
        <v>195</v>
      </c>
      <c r="CU348" s="85" t="s">
        <v>179</v>
      </c>
      <c r="CV348" s="85" t="s">
        <v>195</v>
      </c>
      <c r="CW348" s="85" t="s">
        <v>179</v>
      </c>
      <c r="CX348" s="85" t="s">
        <v>195</v>
      </c>
      <c r="CY348" s="85" t="s">
        <v>179</v>
      </c>
      <c r="CZ348" s="85" t="s">
        <v>4625</v>
      </c>
      <c r="DA348" s="85" t="s">
        <v>179</v>
      </c>
      <c r="DB348" s="85" t="s">
        <v>195</v>
      </c>
      <c r="DC348" s="85" t="s">
        <v>179</v>
      </c>
      <c r="DD348" s="85" t="s">
        <v>195</v>
      </c>
      <c r="DE348" s="85" t="s">
        <v>179</v>
      </c>
      <c r="DF348" s="85" t="s">
        <v>195</v>
      </c>
      <c r="DG348" s="85" t="s">
        <v>209</v>
      </c>
      <c r="DH348" s="85" t="s">
        <v>195</v>
      </c>
      <c r="DI348" s="85" t="s">
        <v>179</v>
      </c>
      <c r="DJ348" s="85" t="s">
        <v>4626</v>
      </c>
      <c r="DK348" s="85" t="s">
        <v>179</v>
      </c>
      <c r="DL348" s="85" t="s">
        <v>195</v>
      </c>
      <c r="DM348" s="85" t="s">
        <v>179</v>
      </c>
      <c r="DN348" s="85" t="s">
        <v>195</v>
      </c>
      <c r="DO348" s="85" t="s">
        <v>179</v>
      </c>
      <c r="DP348" s="85" t="s">
        <v>195</v>
      </c>
      <c r="DQ348" s="85" t="s">
        <v>179</v>
      </c>
      <c r="DR348" s="85" t="s">
        <v>4627</v>
      </c>
      <c r="DS348" s="85" t="s">
        <v>179</v>
      </c>
      <c r="DT348" s="85" t="s">
        <v>195</v>
      </c>
      <c r="DU348" s="85" t="s">
        <v>179</v>
      </c>
      <c r="DV348" s="85" t="s">
        <v>195</v>
      </c>
      <c r="DW348" s="85" t="s">
        <v>179</v>
      </c>
      <c r="DX348" s="85" t="s">
        <v>195</v>
      </c>
      <c r="DY348" s="85" t="s">
        <v>199</v>
      </c>
      <c r="DZ348" s="85" t="s">
        <v>195</v>
      </c>
      <c r="EA348" s="85" t="s">
        <v>179</v>
      </c>
      <c r="EB348" s="85" t="s">
        <v>195</v>
      </c>
      <c r="EC348" s="85" t="s">
        <v>179</v>
      </c>
      <c r="ED348" s="85" t="s">
        <v>971</v>
      </c>
      <c r="EE348" s="85" t="s">
        <v>199</v>
      </c>
      <c r="EF348" s="85" t="s">
        <v>195</v>
      </c>
      <c r="EG348" s="85" t="s">
        <v>199</v>
      </c>
      <c r="EH348" s="85" t="s">
        <v>195</v>
      </c>
      <c r="EI348" s="85" t="s">
        <v>199</v>
      </c>
      <c r="EJ348" s="85" t="s">
        <v>195</v>
      </c>
      <c r="EK348" s="85" t="s">
        <v>179</v>
      </c>
      <c r="EL348" s="85" t="s">
        <v>195</v>
      </c>
      <c r="EM348" s="85" t="s">
        <v>179</v>
      </c>
      <c r="EN348" s="85" t="s">
        <v>370</v>
      </c>
      <c r="EO348" s="85" t="s">
        <v>181</v>
      </c>
      <c r="EP348" s="85" t="s">
        <v>4628</v>
      </c>
      <c r="EQ348" s="85" t="s">
        <v>179</v>
      </c>
      <c r="ER348" s="85" t="s">
        <v>195</v>
      </c>
      <c r="ES348" s="85" t="s">
        <v>179</v>
      </c>
      <c r="ET348" s="85" t="s">
        <v>500</v>
      </c>
      <c r="EU348" s="85" t="s">
        <v>179</v>
      </c>
      <c r="EV348" s="85" t="s">
        <v>195</v>
      </c>
      <c r="EW348" s="85" t="s">
        <v>179</v>
      </c>
      <c r="EX348" s="85" t="s">
        <v>195</v>
      </c>
      <c r="EY348" s="85" t="s">
        <v>179</v>
      </c>
      <c r="EZ348" s="85" t="s">
        <v>794</v>
      </c>
      <c r="FA348" s="85" t="s">
        <v>181</v>
      </c>
      <c r="FB348" s="85" t="s">
        <v>195</v>
      </c>
      <c r="FC348" s="85" t="s">
        <v>181</v>
      </c>
      <c r="FD348" s="85" t="s">
        <v>182</v>
      </c>
      <c r="FE348" t="b">
        <v>0</v>
      </c>
    </row>
    <row r="349" spans="1:161" x14ac:dyDescent="0.25">
      <c r="A349">
        <v>2226</v>
      </c>
      <c r="B349" t="s">
        <v>6195</v>
      </c>
      <c r="C349" s="90" t="s">
        <v>4629</v>
      </c>
      <c r="D349" s="91" t="s">
        <v>206</v>
      </c>
      <c r="E349">
        <v>0</v>
      </c>
      <c r="F349">
        <v>95</v>
      </c>
      <c r="G349" s="85" t="s">
        <v>187</v>
      </c>
      <c r="H349">
        <v>1</v>
      </c>
      <c r="I349" s="85" t="s">
        <v>213</v>
      </c>
      <c r="J349" s="85" t="s">
        <v>3131</v>
      </c>
      <c r="K349" s="85" t="s">
        <v>4630</v>
      </c>
      <c r="L349" s="85" t="s">
        <v>4629</v>
      </c>
      <c r="M349" s="85" t="s">
        <v>4631</v>
      </c>
      <c r="N349" s="85" t="s">
        <v>3131</v>
      </c>
      <c r="O349" s="85" t="s">
        <v>3134</v>
      </c>
      <c r="P349" s="85" t="s">
        <v>213</v>
      </c>
      <c r="Q349" s="85" t="s">
        <v>206</v>
      </c>
      <c r="R349" s="85"/>
      <c r="S349" s="85"/>
      <c r="T349" s="85" t="s">
        <v>208</v>
      </c>
      <c r="U349" s="97">
        <v>4</v>
      </c>
      <c r="V349" s="85" t="s">
        <v>179</v>
      </c>
      <c r="W349" s="85" t="s">
        <v>191</v>
      </c>
      <c r="X349" s="85" t="s">
        <v>4503</v>
      </c>
      <c r="Y349">
        <v>2</v>
      </c>
      <c r="Z349" s="85" t="s">
        <v>179</v>
      </c>
      <c r="AA349" s="85" t="s">
        <v>191</v>
      </c>
      <c r="AB349" s="85" t="s">
        <v>179</v>
      </c>
      <c r="AC349" s="85" t="s">
        <v>179</v>
      </c>
      <c r="AD349" s="85" t="s">
        <v>179</v>
      </c>
      <c r="AE349" s="85" t="s">
        <v>181</v>
      </c>
      <c r="AF349" s="85"/>
      <c r="AG349" s="85" t="s">
        <v>181</v>
      </c>
      <c r="AH349" s="85"/>
      <c r="AI349" s="85" t="s">
        <v>181</v>
      </c>
      <c r="AJ349" s="85"/>
      <c r="AK349" s="85" t="s">
        <v>181</v>
      </c>
      <c r="AL349" s="85"/>
      <c r="AM349" s="85" t="s">
        <v>181</v>
      </c>
      <c r="AN349" s="85"/>
      <c r="AO349" s="85" t="s">
        <v>181</v>
      </c>
      <c r="AP349" s="85"/>
      <c r="AQ349" s="85" t="s">
        <v>179</v>
      </c>
      <c r="AR349" s="85"/>
      <c r="AS349" s="85" t="s">
        <v>179</v>
      </c>
      <c r="AT349" s="85"/>
      <c r="AU349" s="85" t="s">
        <v>179</v>
      </c>
      <c r="AV349" s="85"/>
      <c r="AW349" s="85" t="s">
        <v>179</v>
      </c>
      <c r="AX349" s="85"/>
      <c r="AY349" s="85" t="s">
        <v>179</v>
      </c>
      <c r="AZ349" s="85"/>
      <c r="BA349" s="85" t="s">
        <v>179</v>
      </c>
      <c r="BB349" s="85"/>
      <c r="BC349" s="85" t="s">
        <v>179</v>
      </c>
      <c r="BD349" s="85" t="s">
        <v>4632</v>
      </c>
      <c r="BE349" s="85" t="s">
        <v>179</v>
      </c>
      <c r="BF349" s="85"/>
      <c r="BG349" s="85" t="s">
        <v>179</v>
      </c>
      <c r="BH349" s="85"/>
      <c r="BI349" s="85" t="s">
        <v>179</v>
      </c>
      <c r="BJ349" s="85" t="s">
        <v>4633</v>
      </c>
      <c r="BK349" s="85" t="s">
        <v>179</v>
      </c>
      <c r="BL349" s="85"/>
      <c r="BM349" s="85" t="s">
        <v>179</v>
      </c>
      <c r="BN349" s="85"/>
      <c r="BO349" s="85" t="s">
        <v>179</v>
      </c>
      <c r="BP349" s="85"/>
      <c r="BQ349" s="85" t="s">
        <v>179</v>
      </c>
      <c r="BR349" s="85"/>
      <c r="BS349" s="85" t="s">
        <v>179</v>
      </c>
      <c r="BT349" s="85"/>
      <c r="BU349" s="85" t="s">
        <v>179</v>
      </c>
      <c r="BV349" s="85"/>
      <c r="BW349" s="85" t="s">
        <v>179</v>
      </c>
      <c r="BX349" s="85"/>
      <c r="BY349" s="85" t="s">
        <v>179</v>
      </c>
      <c r="BZ349" s="85"/>
      <c r="CA349" s="85" t="s">
        <v>179</v>
      </c>
      <c r="CB349" s="85"/>
      <c r="CC349" s="85" t="s">
        <v>179</v>
      </c>
      <c r="CD349" s="85"/>
      <c r="CE349" s="85" t="s">
        <v>179</v>
      </c>
      <c r="CF349" s="85"/>
      <c r="CG349" s="85" t="s">
        <v>199</v>
      </c>
      <c r="CH349" s="85" t="s">
        <v>4634</v>
      </c>
      <c r="CI349" s="85" t="s">
        <v>181</v>
      </c>
      <c r="CJ349" s="85"/>
      <c r="CK349" s="85" t="s">
        <v>179</v>
      </c>
      <c r="CL349" s="85" t="s">
        <v>4635</v>
      </c>
      <c r="CM349" s="85" t="s">
        <v>179</v>
      </c>
      <c r="CN349" s="85"/>
      <c r="CO349" s="85" t="s">
        <v>179</v>
      </c>
      <c r="CP349" s="85"/>
      <c r="CQ349" s="85" t="s">
        <v>179</v>
      </c>
      <c r="CR349" s="85"/>
      <c r="CS349" s="85" t="s">
        <v>179</v>
      </c>
      <c r="CT349" s="85"/>
      <c r="CU349" s="85" t="s">
        <v>179</v>
      </c>
      <c r="CV349" s="85"/>
      <c r="CW349" s="85" t="s">
        <v>179</v>
      </c>
      <c r="CX349" s="85"/>
      <c r="CY349" s="85" t="s">
        <v>179</v>
      </c>
      <c r="CZ349" s="85" t="s">
        <v>4636</v>
      </c>
      <c r="DA349" s="85" t="s">
        <v>179</v>
      </c>
      <c r="DB349" s="85"/>
      <c r="DC349" s="85" t="s">
        <v>179</v>
      </c>
      <c r="DD349" s="85"/>
      <c r="DE349" s="85" t="s">
        <v>179</v>
      </c>
      <c r="DF349" s="85"/>
      <c r="DG349" s="85" t="s">
        <v>179</v>
      </c>
      <c r="DH349" s="85"/>
      <c r="DI349" s="85" t="s">
        <v>179</v>
      </c>
      <c r="DJ349" s="85" t="s">
        <v>4637</v>
      </c>
      <c r="DK349" s="85" t="s">
        <v>179</v>
      </c>
      <c r="DL349" s="85" t="s">
        <v>4638</v>
      </c>
      <c r="DM349" s="85" t="s">
        <v>179</v>
      </c>
      <c r="DN349" s="85"/>
      <c r="DO349" s="85" t="s">
        <v>179</v>
      </c>
      <c r="DP349" s="85"/>
      <c r="DQ349" s="85" t="s">
        <v>179</v>
      </c>
      <c r="DR349" s="85" t="s">
        <v>4639</v>
      </c>
      <c r="DS349" s="85" t="s">
        <v>179</v>
      </c>
      <c r="DT349" s="85"/>
      <c r="DU349" s="85" t="s">
        <v>179</v>
      </c>
      <c r="DV349" s="85" t="s">
        <v>4640</v>
      </c>
      <c r="DW349" s="85" t="s">
        <v>179</v>
      </c>
      <c r="DX349" s="85"/>
      <c r="DY349" s="85" t="s">
        <v>199</v>
      </c>
      <c r="DZ349" s="85"/>
      <c r="EA349" s="85" t="s">
        <v>179</v>
      </c>
      <c r="EB349" s="85"/>
      <c r="EC349" s="85" t="s">
        <v>179</v>
      </c>
      <c r="ED349" s="85" t="s">
        <v>4641</v>
      </c>
      <c r="EE349" s="85" t="s">
        <v>199</v>
      </c>
      <c r="EF349" s="85" t="s">
        <v>4642</v>
      </c>
      <c r="EG349" s="85" t="s">
        <v>199</v>
      </c>
      <c r="EH349" s="85"/>
      <c r="EI349" s="85" t="s">
        <v>179</v>
      </c>
      <c r="EJ349" s="85"/>
      <c r="EK349" s="85" t="s">
        <v>179</v>
      </c>
      <c r="EL349" s="85"/>
      <c r="EM349" s="85" t="s">
        <v>179</v>
      </c>
      <c r="EN349" s="85" t="s">
        <v>370</v>
      </c>
      <c r="EO349" s="85" t="s">
        <v>179</v>
      </c>
      <c r="EP349" s="85"/>
      <c r="EQ349" s="85" t="s">
        <v>179</v>
      </c>
      <c r="ER349" s="85"/>
      <c r="ES349" s="85" t="s">
        <v>179</v>
      </c>
      <c r="ET349" s="85" t="s">
        <v>500</v>
      </c>
      <c r="EU349" s="85" t="s">
        <v>179</v>
      </c>
      <c r="EV349" s="85"/>
      <c r="EW349" s="85" t="s">
        <v>179</v>
      </c>
      <c r="EX349" s="85"/>
      <c r="EY349" s="85" t="s">
        <v>179</v>
      </c>
      <c r="EZ349" s="85" t="s">
        <v>4643</v>
      </c>
      <c r="FA349" s="85" t="s">
        <v>181</v>
      </c>
      <c r="FB349" s="85"/>
      <c r="FC349" s="85" t="s">
        <v>181</v>
      </c>
      <c r="FD349" s="85" t="s">
        <v>182</v>
      </c>
      <c r="FE349" t="b">
        <v>0</v>
      </c>
    </row>
    <row r="350" spans="1:161" x14ac:dyDescent="0.25">
      <c r="A350">
        <v>2227</v>
      </c>
      <c r="B350" t="s">
        <v>6238</v>
      </c>
      <c r="C350" s="90" t="s">
        <v>4644</v>
      </c>
      <c r="D350" s="91" t="s">
        <v>206</v>
      </c>
      <c r="E350">
        <v>0</v>
      </c>
      <c r="F350">
        <v>92</v>
      </c>
      <c r="G350" s="85" t="s">
        <v>187</v>
      </c>
      <c r="H350">
        <v>1</v>
      </c>
      <c r="I350" s="85" t="s">
        <v>213</v>
      </c>
      <c r="J350" s="85" t="s">
        <v>4645</v>
      </c>
      <c r="K350" s="85" t="s">
        <v>4646</v>
      </c>
      <c r="L350" s="85" t="s">
        <v>4644</v>
      </c>
      <c r="M350" s="85" t="s">
        <v>4647</v>
      </c>
      <c r="N350" s="85" t="s">
        <v>4645</v>
      </c>
      <c r="O350" s="85" t="s">
        <v>4648</v>
      </c>
      <c r="P350" s="85" t="s">
        <v>213</v>
      </c>
      <c r="Q350" s="85" t="s">
        <v>206</v>
      </c>
      <c r="R350" s="85" t="s">
        <v>4649</v>
      </c>
      <c r="S350" s="85"/>
      <c r="T350" s="85" t="s">
        <v>4650</v>
      </c>
      <c r="U350" s="97">
        <v>3</v>
      </c>
      <c r="V350" s="85" t="s">
        <v>181</v>
      </c>
      <c r="W350" s="85"/>
      <c r="X350" s="85" t="s">
        <v>1502</v>
      </c>
      <c r="Y350">
        <v>0</v>
      </c>
      <c r="Z350" s="85" t="s">
        <v>181</v>
      </c>
      <c r="AA350" s="85"/>
      <c r="AB350" s="85" t="s">
        <v>181</v>
      </c>
      <c r="AC350" s="85" t="s">
        <v>179</v>
      </c>
      <c r="AD350" s="85" t="s">
        <v>179</v>
      </c>
      <c r="AE350" s="85" t="s">
        <v>181</v>
      </c>
      <c r="AF350" s="85"/>
      <c r="AG350" s="85" t="s">
        <v>181</v>
      </c>
      <c r="AH350" s="85"/>
      <c r="AI350" s="85" t="s">
        <v>181</v>
      </c>
      <c r="AJ350" s="85"/>
      <c r="AK350" s="85" t="s">
        <v>181</v>
      </c>
      <c r="AL350" s="85"/>
      <c r="AM350" s="85" t="s">
        <v>181</v>
      </c>
      <c r="AN350" s="85"/>
      <c r="AO350" s="85" t="s">
        <v>181</v>
      </c>
      <c r="AP350" s="85"/>
      <c r="AQ350" s="85" t="s">
        <v>179</v>
      </c>
      <c r="AR350" s="85"/>
      <c r="AS350" s="85" t="s">
        <v>179</v>
      </c>
      <c r="AT350" s="85"/>
      <c r="AU350" s="85" t="s">
        <v>179</v>
      </c>
      <c r="AV350" s="85"/>
      <c r="AW350" s="85" t="s">
        <v>179</v>
      </c>
      <c r="AX350" s="85"/>
      <c r="AY350" s="85" t="s">
        <v>179</v>
      </c>
      <c r="AZ350" s="85"/>
      <c r="BA350" s="85" t="s">
        <v>179</v>
      </c>
      <c r="BB350" s="85"/>
      <c r="BC350" s="85" t="s">
        <v>179</v>
      </c>
      <c r="BD350" s="85" t="s">
        <v>4651</v>
      </c>
      <c r="BE350" s="85" t="s">
        <v>179</v>
      </c>
      <c r="BF350" s="85"/>
      <c r="BG350" s="85" t="s">
        <v>179</v>
      </c>
      <c r="BH350" s="85"/>
      <c r="BI350" s="85" t="s">
        <v>179</v>
      </c>
      <c r="BJ350" s="85" t="s">
        <v>4652</v>
      </c>
      <c r="BK350" s="85" t="s">
        <v>179</v>
      </c>
      <c r="BL350" s="85"/>
      <c r="BM350" s="85" t="s">
        <v>179</v>
      </c>
      <c r="BN350" s="85"/>
      <c r="BO350" s="85" t="s">
        <v>179</v>
      </c>
      <c r="BP350" s="85"/>
      <c r="BQ350" s="85" t="s">
        <v>179</v>
      </c>
      <c r="BR350" s="85"/>
      <c r="BS350" s="85" t="s">
        <v>179</v>
      </c>
      <c r="BT350" s="85"/>
      <c r="BU350" s="85" t="s">
        <v>179</v>
      </c>
      <c r="BV350" s="85"/>
      <c r="BW350" s="85" t="s">
        <v>179</v>
      </c>
      <c r="BX350" s="85"/>
      <c r="BY350" s="85" t="s">
        <v>179</v>
      </c>
      <c r="BZ350" s="85"/>
      <c r="CA350" s="85" t="s">
        <v>179</v>
      </c>
      <c r="CB350" s="85"/>
      <c r="CC350" s="85" t="s">
        <v>179</v>
      </c>
      <c r="CD350" s="85"/>
      <c r="CE350" s="85" t="s">
        <v>181</v>
      </c>
      <c r="CF350" s="85"/>
      <c r="CG350" s="85" t="s">
        <v>199</v>
      </c>
      <c r="CH350" s="85" t="s">
        <v>4653</v>
      </c>
      <c r="CI350" s="85" t="s">
        <v>181</v>
      </c>
      <c r="CJ350" s="85"/>
      <c r="CK350" s="85" t="s">
        <v>179</v>
      </c>
      <c r="CL350" s="85" t="s">
        <v>4654</v>
      </c>
      <c r="CM350" s="85" t="s">
        <v>179</v>
      </c>
      <c r="CN350" s="85"/>
      <c r="CO350" s="85" t="s">
        <v>179</v>
      </c>
      <c r="CP350" s="85"/>
      <c r="CQ350" s="85" t="s">
        <v>179</v>
      </c>
      <c r="CR350" s="85"/>
      <c r="CS350" s="85" t="s">
        <v>179</v>
      </c>
      <c r="CT350" s="85"/>
      <c r="CU350" s="85" t="s">
        <v>179</v>
      </c>
      <c r="CV350" s="85"/>
      <c r="CW350" s="85" t="s">
        <v>179</v>
      </c>
      <c r="CX350" s="85"/>
      <c r="CY350" s="85" t="s">
        <v>179</v>
      </c>
      <c r="CZ350" s="85" t="s">
        <v>4655</v>
      </c>
      <c r="DA350" s="85" t="s">
        <v>179</v>
      </c>
      <c r="DB350" s="85"/>
      <c r="DC350" s="85" t="s">
        <v>179</v>
      </c>
      <c r="DD350" s="85"/>
      <c r="DE350" s="85" t="s">
        <v>179</v>
      </c>
      <c r="DF350" s="85"/>
      <c r="DG350" s="85" t="s">
        <v>209</v>
      </c>
      <c r="DH350" s="85"/>
      <c r="DI350" s="85" t="s">
        <v>179</v>
      </c>
      <c r="DJ350" s="85" t="s">
        <v>4656</v>
      </c>
      <c r="DK350" s="85" t="s">
        <v>179</v>
      </c>
      <c r="DL350" s="85"/>
      <c r="DM350" s="85" t="s">
        <v>179</v>
      </c>
      <c r="DN350" s="85"/>
      <c r="DO350" s="85" t="s">
        <v>179</v>
      </c>
      <c r="DP350" s="85"/>
      <c r="DQ350" s="85" t="s">
        <v>179</v>
      </c>
      <c r="DR350" s="85" t="s">
        <v>4657</v>
      </c>
      <c r="DS350" s="85" t="s">
        <v>179</v>
      </c>
      <c r="DT350" s="85"/>
      <c r="DU350" s="85" t="s">
        <v>179</v>
      </c>
      <c r="DV350" s="85"/>
      <c r="DW350" s="85" t="s">
        <v>179</v>
      </c>
      <c r="DX350" s="85"/>
      <c r="DY350" s="85" t="s">
        <v>181</v>
      </c>
      <c r="DZ350" s="85"/>
      <c r="EA350" s="85" t="s">
        <v>179</v>
      </c>
      <c r="EB350" s="85"/>
      <c r="EC350" s="85" t="s">
        <v>203</v>
      </c>
      <c r="ED350" s="85" t="s">
        <v>4658</v>
      </c>
      <c r="EE350" s="85" t="s">
        <v>179</v>
      </c>
      <c r="EF350" s="85"/>
      <c r="EG350" s="85" t="s">
        <v>179</v>
      </c>
      <c r="EH350" s="85"/>
      <c r="EI350" s="85" t="s">
        <v>179</v>
      </c>
      <c r="EJ350" s="85"/>
      <c r="EK350" s="85" t="s">
        <v>179</v>
      </c>
      <c r="EL350" s="85"/>
      <c r="EM350" s="85" t="s">
        <v>179</v>
      </c>
      <c r="EN350" s="85" t="s">
        <v>4659</v>
      </c>
      <c r="EO350" s="85" t="s">
        <v>179</v>
      </c>
      <c r="EP350" s="85"/>
      <c r="EQ350" s="85" t="s">
        <v>179</v>
      </c>
      <c r="ER350" s="85"/>
      <c r="ES350" s="85" t="s">
        <v>179</v>
      </c>
      <c r="ET350" s="85" t="s">
        <v>4659</v>
      </c>
      <c r="EU350" s="85" t="s">
        <v>179</v>
      </c>
      <c r="EV350" s="85"/>
      <c r="EW350" s="85" t="s">
        <v>179</v>
      </c>
      <c r="EX350" s="85"/>
      <c r="EY350" s="85" t="s">
        <v>179</v>
      </c>
      <c r="EZ350" s="85" t="s">
        <v>4659</v>
      </c>
      <c r="FA350" s="85" t="s">
        <v>179</v>
      </c>
      <c r="FB350" s="85"/>
      <c r="FC350" s="85" t="s">
        <v>179</v>
      </c>
      <c r="FD350" s="85" t="s">
        <v>182</v>
      </c>
      <c r="FE350" t="b">
        <v>0</v>
      </c>
    </row>
    <row r="351" spans="1:161" x14ac:dyDescent="0.25">
      <c r="A351">
        <v>2228</v>
      </c>
      <c r="B351" t="s">
        <v>6201</v>
      </c>
      <c r="C351" s="90" t="s">
        <v>4660</v>
      </c>
      <c r="D351" s="91" t="s">
        <v>206</v>
      </c>
      <c r="E351">
        <v>0</v>
      </c>
      <c r="F351">
        <v>92</v>
      </c>
      <c r="G351" s="85" t="s">
        <v>187</v>
      </c>
      <c r="H351">
        <v>1</v>
      </c>
      <c r="I351" s="85" t="s">
        <v>213</v>
      </c>
      <c r="J351" s="85" t="s">
        <v>3474</v>
      </c>
      <c r="K351" s="85" t="s">
        <v>3474</v>
      </c>
      <c r="L351" s="85" t="s">
        <v>4660</v>
      </c>
      <c r="M351" s="85" t="s">
        <v>4661</v>
      </c>
      <c r="N351" s="85" t="s">
        <v>3476</v>
      </c>
      <c r="O351" s="85" t="s">
        <v>3477</v>
      </c>
      <c r="P351" s="85" t="s">
        <v>213</v>
      </c>
      <c r="Q351" s="85" t="s">
        <v>206</v>
      </c>
      <c r="R351" s="85"/>
      <c r="S351" s="85"/>
      <c r="T351" s="85" t="s">
        <v>218</v>
      </c>
      <c r="U351" s="97">
        <v>4</v>
      </c>
      <c r="V351" s="85" t="s">
        <v>181</v>
      </c>
      <c r="W351" s="85" t="s">
        <v>191</v>
      </c>
      <c r="X351" s="85"/>
      <c r="Y351">
        <v>4</v>
      </c>
      <c r="Z351" s="85" t="s">
        <v>181</v>
      </c>
      <c r="AA351" s="85"/>
      <c r="AB351" s="85" t="s">
        <v>180</v>
      </c>
      <c r="AC351" s="85" t="s">
        <v>181</v>
      </c>
      <c r="AD351" s="85" t="s">
        <v>180</v>
      </c>
      <c r="AE351" s="85" t="s">
        <v>181</v>
      </c>
      <c r="AF351" s="85"/>
      <c r="AG351" s="85" t="s">
        <v>181</v>
      </c>
      <c r="AH351" s="85"/>
      <c r="AI351" s="85" t="s">
        <v>181</v>
      </c>
      <c r="AJ351" s="85"/>
      <c r="AK351" s="85" t="s">
        <v>181</v>
      </c>
      <c r="AL351" s="85"/>
      <c r="AM351" s="85" t="s">
        <v>181</v>
      </c>
      <c r="AN351" s="85"/>
      <c r="AO351" s="85" t="s">
        <v>181</v>
      </c>
      <c r="AP351" s="85"/>
      <c r="AQ351" s="85" t="s">
        <v>179</v>
      </c>
      <c r="AR351" s="85"/>
      <c r="AS351" s="85" t="s">
        <v>179</v>
      </c>
      <c r="AT351" s="85"/>
      <c r="AU351" s="85" t="s">
        <v>179</v>
      </c>
      <c r="AV351" s="85"/>
      <c r="AW351" s="85" t="s">
        <v>179</v>
      </c>
      <c r="AX351" s="85"/>
      <c r="AY351" s="85" t="s">
        <v>179</v>
      </c>
      <c r="AZ351" s="85"/>
      <c r="BA351" s="85" t="s">
        <v>179</v>
      </c>
      <c r="BB351" s="85"/>
      <c r="BC351" s="85" t="s">
        <v>179</v>
      </c>
      <c r="BD351" s="85" t="s">
        <v>4662</v>
      </c>
      <c r="BE351" s="85" t="s">
        <v>179</v>
      </c>
      <c r="BF351" s="85"/>
      <c r="BG351" s="85" t="s">
        <v>179</v>
      </c>
      <c r="BH351" s="85"/>
      <c r="BI351" s="85" t="s">
        <v>179</v>
      </c>
      <c r="BJ351" s="85" t="s">
        <v>4663</v>
      </c>
      <c r="BK351" s="85" t="s">
        <v>179</v>
      </c>
      <c r="BL351" s="85"/>
      <c r="BM351" s="85" t="s">
        <v>179</v>
      </c>
      <c r="BN351" s="85"/>
      <c r="BO351" s="85" t="s">
        <v>179</v>
      </c>
      <c r="BP351" s="85"/>
      <c r="BQ351" s="85" t="s">
        <v>179</v>
      </c>
      <c r="BR351" s="85"/>
      <c r="BS351" s="85" t="s">
        <v>179</v>
      </c>
      <c r="BT351" s="85"/>
      <c r="BU351" s="85" t="s">
        <v>179</v>
      </c>
      <c r="BV351" s="85"/>
      <c r="BW351" s="85" t="s">
        <v>179</v>
      </c>
      <c r="BX351" s="85"/>
      <c r="BY351" s="85" t="s">
        <v>179</v>
      </c>
      <c r="BZ351" s="85"/>
      <c r="CA351" s="85" t="s">
        <v>179</v>
      </c>
      <c r="CB351" s="85"/>
      <c r="CC351" s="85" t="s">
        <v>179</v>
      </c>
      <c r="CD351" s="85"/>
      <c r="CE351" s="85" t="s">
        <v>181</v>
      </c>
      <c r="CF351" s="85"/>
      <c r="CG351" s="85" t="s">
        <v>181</v>
      </c>
      <c r="CH351" s="85"/>
      <c r="CI351" s="85" t="s">
        <v>181</v>
      </c>
      <c r="CJ351" s="85"/>
      <c r="CK351" s="85" t="s">
        <v>179</v>
      </c>
      <c r="CL351" s="85" t="s">
        <v>4664</v>
      </c>
      <c r="CM351" s="85" t="s">
        <v>179</v>
      </c>
      <c r="CN351" s="85"/>
      <c r="CO351" s="85" t="s">
        <v>179</v>
      </c>
      <c r="CP351" s="85"/>
      <c r="CQ351" s="85" t="s">
        <v>179</v>
      </c>
      <c r="CR351" s="85"/>
      <c r="CS351" s="85" t="s">
        <v>179</v>
      </c>
      <c r="CT351" s="85"/>
      <c r="CU351" s="85" t="s">
        <v>179</v>
      </c>
      <c r="CV351" s="85"/>
      <c r="CW351" s="85" t="s">
        <v>179</v>
      </c>
      <c r="CX351" s="85"/>
      <c r="CY351" s="85" t="s">
        <v>179</v>
      </c>
      <c r="CZ351" s="85" t="s">
        <v>4665</v>
      </c>
      <c r="DA351" s="85" t="s">
        <v>179</v>
      </c>
      <c r="DB351" s="85"/>
      <c r="DC351" s="85" t="s">
        <v>179</v>
      </c>
      <c r="DD351" s="85"/>
      <c r="DE351" s="85" t="s">
        <v>179</v>
      </c>
      <c r="DF351" s="85"/>
      <c r="DG351" s="85" t="s">
        <v>209</v>
      </c>
      <c r="DH351" s="85"/>
      <c r="DI351" s="85" t="s">
        <v>179</v>
      </c>
      <c r="DJ351" s="85" t="s">
        <v>4666</v>
      </c>
      <c r="DK351" s="85" t="s">
        <v>179</v>
      </c>
      <c r="DL351" s="85"/>
      <c r="DM351" s="85" t="s">
        <v>179</v>
      </c>
      <c r="DN351" s="85"/>
      <c r="DO351" s="85" t="s">
        <v>179</v>
      </c>
      <c r="DP351" s="85"/>
      <c r="DQ351" s="85" t="s">
        <v>179</v>
      </c>
      <c r="DR351" s="85" t="s">
        <v>4667</v>
      </c>
      <c r="DS351" s="85" t="s">
        <v>179</v>
      </c>
      <c r="DT351" s="85"/>
      <c r="DU351" s="85" t="s">
        <v>179</v>
      </c>
      <c r="DV351" s="85"/>
      <c r="DW351" s="85" t="s">
        <v>179</v>
      </c>
      <c r="DX351" s="85"/>
      <c r="DY351" s="85" t="s">
        <v>199</v>
      </c>
      <c r="DZ351" s="85"/>
      <c r="EA351" s="85" t="s">
        <v>179</v>
      </c>
      <c r="EB351" s="85"/>
      <c r="EC351" s="85" t="s">
        <v>179</v>
      </c>
      <c r="ED351" s="85" t="s">
        <v>4668</v>
      </c>
      <c r="EE351" s="85" t="s">
        <v>179</v>
      </c>
      <c r="EF351" s="85"/>
      <c r="EG351" s="85" t="s">
        <v>199</v>
      </c>
      <c r="EH351" s="85"/>
      <c r="EI351" s="85" t="s">
        <v>179</v>
      </c>
      <c r="EJ351" s="85"/>
      <c r="EK351" s="85" t="s">
        <v>179</v>
      </c>
      <c r="EL351" s="85"/>
      <c r="EM351" s="85" t="s">
        <v>179</v>
      </c>
      <c r="EN351" s="85" t="s">
        <v>4669</v>
      </c>
      <c r="EO351" s="85" t="s">
        <v>179</v>
      </c>
      <c r="EP351" s="85"/>
      <c r="EQ351" s="85" t="s">
        <v>179</v>
      </c>
      <c r="ER351" s="85"/>
      <c r="ES351" s="85" t="s">
        <v>179</v>
      </c>
      <c r="ET351" s="85" t="s">
        <v>4670</v>
      </c>
      <c r="EU351" s="85" t="s">
        <v>179</v>
      </c>
      <c r="EV351" s="85"/>
      <c r="EW351" s="85" t="s">
        <v>179</v>
      </c>
      <c r="EX351" s="85"/>
      <c r="EY351" s="85" t="s">
        <v>179</v>
      </c>
      <c r="EZ351" s="85" t="s">
        <v>4671</v>
      </c>
      <c r="FA351" s="85" t="s">
        <v>181</v>
      </c>
      <c r="FB351" s="85"/>
      <c r="FC351" s="85" t="s">
        <v>179</v>
      </c>
      <c r="FD351" s="85" t="s">
        <v>182</v>
      </c>
      <c r="FE351" t="b">
        <v>0</v>
      </c>
    </row>
    <row r="352" spans="1:161" x14ac:dyDescent="0.25">
      <c r="A352">
        <v>2229</v>
      </c>
      <c r="B352" t="s">
        <v>6149</v>
      </c>
      <c r="C352" s="90" t="s">
        <v>4672</v>
      </c>
      <c r="D352" s="91" t="s">
        <v>206</v>
      </c>
      <c r="E352">
        <v>0</v>
      </c>
      <c r="F352">
        <v>92</v>
      </c>
      <c r="G352" s="85" t="s">
        <v>177</v>
      </c>
      <c r="H352">
        <v>1</v>
      </c>
      <c r="I352" s="85" t="s">
        <v>213</v>
      </c>
      <c r="J352" s="85" t="s">
        <v>1817</v>
      </c>
      <c r="K352" s="85" t="s">
        <v>4673</v>
      </c>
      <c r="L352" s="85" t="s">
        <v>4672</v>
      </c>
      <c r="M352" s="85" t="s">
        <v>4674</v>
      </c>
      <c r="N352" s="85" t="s">
        <v>1817</v>
      </c>
      <c r="O352" s="85" t="s">
        <v>2624</v>
      </c>
      <c r="P352" s="85" t="s">
        <v>213</v>
      </c>
      <c r="Q352" s="85" t="s">
        <v>206</v>
      </c>
      <c r="R352" s="85"/>
      <c r="S352" s="85"/>
      <c r="T352" s="85" t="s">
        <v>218</v>
      </c>
      <c r="U352" s="97">
        <v>4</v>
      </c>
      <c r="V352" s="85" t="s">
        <v>181</v>
      </c>
      <c r="W352" s="85" t="s">
        <v>186</v>
      </c>
      <c r="X352" s="85"/>
      <c r="Y352">
        <v>0</v>
      </c>
      <c r="Z352" s="85" t="s">
        <v>181</v>
      </c>
      <c r="AA352" s="85" t="s">
        <v>186</v>
      </c>
      <c r="AB352" s="85" t="s">
        <v>180</v>
      </c>
      <c r="AC352" s="85" t="s">
        <v>181</v>
      </c>
      <c r="AD352" s="85" t="s">
        <v>181</v>
      </c>
      <c r="AE352" s="85" t="s">
        <v>181</v>
      </c>
      <c r="AF352" s="85"/>
      <c r="AG352" s="85" t="s">
        <v>181</v>
      </c>
      <c r="AH352" s="85"/>
      <c r="AI352" s="85" t="s">
        <v>181</v>
      </c>
      <c r="AJ352" s="85"/>
      <c r="AK352" s="85" t="s">
        <v>181</v>
      </c>
      <c r="AL352" s="85"/>
      <c r="AM352" s="85" t="s">
        <v>181</v>
      </c>
      <c r="AN352" s="85"/>
      <c r="AO352" s="85" t="s">
        <v>181</v>
      </c>
      <c r="AP352" s="85"/>
      <c r="AQ352" s="85" t="s">
        <v>179</v>
      </c>
      <c r="AR352" s="85"/>
      <c r="AS352" s="85" t="s">
        <v>179</v>
      </c>
      <c r="AT352" s="85"/>
      <c r="AU352" s="85" t="s">
        <v>179</v>
      </c>
      <c r="AV352" s="85"/>
      <c r="AW352" s="85" t="s">
        <v>179</v>
      </c>
      <c r="AX352" s="85"/>
      <c r="AY352" s="85" t="s">
        <v>179</v>
      </c>
      <c r="AZ352" s="85"/>
      <c r="BA352" s="85" t="s">
        <v>179</v>
      </c>
      <c r="BB352" s="85"/>
      <c r="BC352" s="85" t="s">
        <v>179</v>
      </c>
      <c r="BD352" s="85" t="s">
        <v>4297</v>
      </c>
      <c r="BE352" s="85" t="s">
        <v>179</v>
      </c>
      <c r="BF352" s="85"/>
      <c r="BG352" s="85" t="s">
        <v>179</v>
      </c>
      <c r="BH352" s="85"/>
      <c r="BI352" s="85" t="s">
        <v>179</v>
      </c>
      <c r="BJ352" s="85" t="s">
        <v>4675</v>
      </c>
      <c r="BK352" s="85" t="s">
        <v>179</v>
      </c>
      <c r="BL352" s="85"/>
      <c r="BM352" s="85" t="s">
        <v>179</v>
      </c>
      <c r="BN352" s="85"/>
      <c r="BO352" s="85" t="s">
        <v>179</v>
      </c>
      <c r="BP352" s="85"/>
      <c r="BQ352" s="85" t="s">
        <v>179</v>
      </c>
      <c r="BR352" s="85"/>
      <c r="BS352" s="85" t="s">
        <v>179</v>
      </c>
      <c r="BT352" s="85"/>
      <c r="BU352" s="85" t="s">
        <v>179</v>
      </c>
      <c r="BV352" s="85"/>
      <c r="BW352" s="85" t="s">
        <v>179</v>
      </c>
      <c r="BX352" s="85"/>
      <c r="BY352" s="85" t="s">
        <v>179</v>
      </c>
      <c r="BZ352" s="85"/>
      <c r="CA352" s="85" t="s">
        <v>179</v>
      </c>
      <c r="CB352" s="85"/>
      <c r="CC352" s="85" t="s">
        <v>179</v>
      </c>
      <c r="CD352" s="85"/>
      <c r="CE352" s="85" t="s">
        <v>179</v>
      </c>
      <c r="CF352" s="85" t="s">
        <v>4295</v>
      </c>
      <c r="CG352" s="85" t="s">
        <v>181</v>
      </c>
      <c r="CH352" s="85"/>
      <c r="CI352" s="85" t="s">
        <v>181</v>
      </c>
      <c r="CJ352" s="85"/>
      <c r="CK352" s="85" t="s">
        <v>179</v>
      </c>
      <c r="CL352" s="85" t="s">
        <v>4296</v>
      </c>
      <c r="CM352" s="85" t="s">
        <v>179</v>
      </c>
      <c r="CN352" s="85"/>
      <c r="CO352" s="85" t="s">
        <v>179</v>
      </c>
      <c r="CP352" s="85"/>
      <c r="CQ352" s="85" t="s">
        <v>179</v>
      </c>
      <c r="CR352" s="85"/>
      <c r="CS352" s="85" t="s">
        <v>179</v>
      </c>
      <c r="CT352" s="85"/>
      <c r="CU352" s="85" t="s">
        <v>179</v>
      </c>
      <c r="CV352" s="85"/>
      <c r="CW352" s="85" t="s">
        <v>179</v>
      </c>
      <c r="CX352" s="85"/>
      <c r="CY352" s="85" t="s">
        <v>179</v>
      </c>
      <c r="CZ352" s="85" t="s">
        <v>4297</v>
      </c>
      <c r="DA352" s="85" t="s">
        <v>179</v>
      </c>
      <c r="DB352" s="85"/>
      <c r="DC352" s="85" t="s">
        <v>179</v>
      </c>
      <c r="DD352" s="85"/>
      <c r="DE352" s="85" t="s">
        <v>179</v>
      </c>
      <c r="DF352" s="85"/>
      <c r="DG352" s="85" t="s">
        <v>209</v>
      </c>
      <c r="DH352" s="85"/>
      <c r="DI352" s="85" t="s">
        <v>179</v>
      </c>
      <c r="DJ352" s="85" t="s">
        <v>4676</v>
      </c>
      <c r="DK352" s="85" t="s">
        <v>179</v>
      </c>
      <c r="DL352" s="85"/>
      <c r="DM352" s="85" t="s">
        <v>179</v>
      </c>
      <c r="DN352" s="85"/>
      <c r="DO352" s="85" t="s">
        <v>179</v>
      </c>
      <c r="DP352" s="85"/>
      <c r="DQ352" s="85" t="s">
        <v>179</v>
      </c>
      <c r="DR352" s="85" t="s">
        <v>4298</v>
      </c>
      <c r="DS352" s="85" t="s">
        <v>181</v>
      </c>
      <c r="DT352" s="85"/>
      <c r="DU352" s="85" t="s">
        <v>181</v>
      </c>
      <c r="DV352" s="85"/>
      <c r="DW352" s="85" t="s">
        <v>179</v>
      </c>
      <c r="DX352" s="85"/>
      <c r="DY352" s="85" t="s">
        <v>179</v>
      </c>
      <c r="DZ352" s="85"/>
      <c r="EA352" s="85" t="s">
        <v>179</v>
      </c>
      <c r="EB352" s="85"/>
      <c r="EC352" s="85" t="s">
        <v>179</v>
      </c>
      <c r="ED352" s="85" t="s">
        <v>4299</v>
      </c>
      <c r="EE352" s="85" t="s">
        <v>179</v>
      </c>
      <c r="EF352" s="85"/>
      <c r="EG352" s="85" t="s">
        <v>199</v>
      </c>
      <c r="EH352" s="85"/>
      <c r="EI352" s="85" t="s">
        <v>199</v>
      </c>
      <c r="EJ352" s="85"/>
      <c r="EK352" s="85" t="s">
        <v>179</v>
      </c>
      <c r="EL352" s="85"/>
      <c r="EM352" s="85" t="s">
        <v>179</v>
      </c>
      <c r="EN352" s="85" t="s">
        <v>1828</v>
      </c>
      <c r="EO352" s="85" t="s">
        <v>181</v>
      </c>
      <c r="EP352" s="85" t="s">
        <v>1927</v>
      </c>
      <c r="EQ352" s="85" t="s">
        <v>179</v>
      </c>
      <c r="ER352" s="85"/>
      <c r="ES352" s="85" t="s">
        <v>179</v>
      </c>
      <c r="ET352" s="85" t="s">
        <v>4677</v>
      </c>
      <c r="EU352" s="85" t="s">
        <v>179</v>
      </c>
      <c r="EV352" s="85"/>
      <c r="EW352" s="85" t="s">
        <v>179</v>
      </c>
      <c r="EX352" s="85"/>
      <c r="EY352" s="85" t="s">
        <v>179</v>
      </c>
      <c r="EZ352" s="85" t="s">
        <v>4300</v>
      </c>
      <c r="FA352" s="85" t="s">
        <v>181</v>
      </c>
      <c r="FB352" s="85"/>
      <c r="FC352" s="85" t="s">
        <v>181</v>
      </c>
      <c r="FD352" s="85" t="s">
        <v>182</v>
      </c>
      <c r="FE352" t="b">
        <v>0</v>
      </c>
    </row>
    <row r="353" spans="1:161" x14ac:dyDescent="0.25">
      <c r="A353">
        <v>11791</v>
      </c>
      <c r="B353" t="s">
        <v>6173</v>
      </c>
      <c r="C353" s="90" t="s">
        <v>4678</v>
      </c>
      <c r="D353" s="91" t="s">
        <v>206</v>
      </c>
      <c r="E353">
        <v>0</v>
      </c>
      <c r="F353">
        <v>95</v>
      </c>
      <c r="G353" s="85" t="s">
        <v>187</v>
      </c>
      <c r="H353">
        <v>1</v>
      </c>
      <c r="I353" s="85" t="s">
        <v>213</v>
      </c>
      <c r="J353" s="85" t="s">
        <v>4306</v>
      </c>
      <c r="K353" s="85" t="s">
        <v>4679</v>
      </c>
      <c r="L353" s="85" t="s">
        <v>4678</v>
      </c>
      <c r="M353" s="85" t="s">
        <v>4680</v>
      </c>
      <c r="N353" s="85" t="s">
        <v>4303</v>
      </c>
      <c r="O353" s="85" t="s">
        <v>4307</v>
      </c>
      <c r="P353" s="85" t="s">
        <v>213</v>
      </c>
      <c r="Q353" s="85" t="s">
        <v>206</v>
      </c>
      <c r="R353" s="85"/>
      <c r="S353" s="85"/>
      <c r="T353" s="85" t="s">
        <v>218</v>
      </c>
      <c r="U353" s="97">
        <v>4</v>
      </c>
      <c r="V353" s="85" t="s">
        <v>179</v>
      </c>
      <c r="W353" s="85" t="s">
        <v>191</v>
      </c>
      <c r="X353" s="85" t="s">
        <v>298</v>
      </c>
      <c r="Y353">
        <v>4</v>
      </c>
      <c r="Z353" s="85" t="s">
        <v>179</v>
      </c>
      <c r="AA353" s="85" t="s">
        <v>186</v>
      </c>
      <c r="AB353" s="85" t="s">
        <v>181</v>
      </c>
      <c r="AC353" s="85" t="s">
        <v>179</v>
      </c>
      <c r="AD353" s="85" t="s">
        <v>179</v>
      </c>
      <c r="AE353" s="85" t="s">
        <v>181</v>
      </c>
      <c r="AF353" s="85"/>
      <c r="AG353" s="85" t="s">
        <v>181</v>
      </c>
      <c r="AH353" s="85"/>
      <c r="AI353" s="85" t="s">
        <v>181</v>
      </c>
      <c r="AJ353" s="85"/>
      <c r="AK353" s="85" t="s">
        <v>181</v>
      </c>
      <c r="AL353" s="85"/>
      <c r="AM353" s="85" t="s">
        <v>181</v>
      </c>
      <c r="AN353" s="85"/>
      <c r="AO353" s="85" t="s">
        <v>181</v>
      </c>
      <c r="AP353" s="85"/>
      <c r="AQ353" s="85" t="s">
        <v>179</v>
      </c>
      <c r="AR353" s="85"/>
      <c r="AS353" s="85" t="s">
        <v>179</v>
      </c>
      <c r="AT353" s="85"/>
      <c r="AU353" s="85" t="s">
        <v>179</v>
      </c>
      <c r="AV353" s="85"/>
      <c r="AW353" s="85" t="s">
        <v>179</v>
      </c>
      <c r="AX353" s="85"/>
      <c r="AY353" s="85" t="s">
        <v>179</v>
      </c>
      <c r="AZ353" s="85"/>
      <c r="BA353" s="85" t="s">
        <v>179</v>
      </c>
      <c r="BB353" s="85"/>
      <c r="BC353" s="85" t="s">
        <v>179</v>
      </c>
      <c r="BD353" s="85" t="s">
        <v>2421</v>
      </c>
      <c r="BE353" s="85" t="s">
        <v>179</v>
      </c>
      <c r="BF353" s="85"/>
      <c r="BG353" s="85" t="s">
        <v>179</v>
      </c>
      <c r="BH353" s="85"/>
      <c r="BI353" s="85" t="s">
        <v>179</v>
      </c>
      <c r="BJ353" s="85" t="s">
        <v>4681</v>
      </c>
      <c r="BK353" s="85" t="s">
        <v>179</v>
      </c>
      <c r="BL353" s="85"/>
      <c r="BM353" s="85" t="s">
        <v>179</v>
      </c>
      <c r="BN353" s="85"/>
      <c r="BO353" s="85" t="s">
        <v>179</v>
      </c>
      <c r="BP353" s="85"/>
      <c r="BQ353" s="85" t="s">
        <v>179</v>
      </c>
      <c r="BR353" s="85"/>
      <c r="BS353" s="85" t="s">
        <v>179</v>
      </c>
      <c r="BT353" s="85"/>
      <c r="BU353" s="85" t="s">
        <v>179</v>
      </c>
      <c r="BV353" s="85"/>
      <c r="BW353" s="85" t="s">
        <v>179</v>
      </c>
      <c r="BX353" s="85"/>
      <c r="BY353" s="85" t="s">
        <v>179</v>
      </c>
      <c r="BZ353" s="85"/>
      <c r="CA353" s="85" t="s">
        <v>179</v>
      </c>
      <c r="CB353" s="85"/>
      <c r="CC353" s="85" t="s">
        <v>179</v>
      </c>
      <c r="CD353" s="85"/>
      <c r="CE353" s="85" t="s">
        <v>179</v>
      </c>
      <c r="CF353" s="85"/>
      <c r="CG353" s="85" t="s">
        <v>181</v>
      </c>
      <c r="CH353" s="85"/>
      <c r="CI353" s="85" t="s">
        <v>199</v>
      </c>
      <c r="CJ353" s="85"/>
      <c r="CK353" s="85" t="s">
        <v>179</v>
      </c>
      <c r="CL353" s="85" t="s">
        <v>2423</v>
      </c>
      <c r="CM353" s="85" t="s">
        <v>179</v>
      </c>
      <c r="CN353" s="85"/>
      <c r="CO353" s="85" t="s">
        <v>179</v>
      </c>
      <c r="CP353" s="85"/>
      <c r="CQ353" s="85" t="s">
        <v>179</v>
      </c>
      <c r="CR353" s="85"/>
      <c r="CS353" s="85" t="s">
        <v>179</v>
      </c>
      <c r="CT353" s="85"/>
      <c r="CU353" s="85" t="s">
        <v>179</v>
      </c>
      <c r="CV353" s="85"/>
      <c r="CW353" s="85" t="s">
        <v>179</v>
      </c>
      <c r="CX353" s="85"/>
      <c r="CY353" s="85" t="s">
        <v>179</v>
      </c>
      <c r="CZ353" s="85" t="s">
        <v>4682</v>
      </c>
      <c r="DA353" s="85" t="s">
        <v>179</v>
      </c>
      <c r="DB353" s="85"/>
      <c r="DC353" s="85" t="s">
        <v>179</v>
      </c>
      <c r="DD353" s="85"/>
      <c r="DE353" s="85" t="s">
        <v>179</v>
      </c>
      <c r="DF353" s="85"/>
      <c r="DG353" s="85" t="s">
        <v>179</v>
      </c>
      <c r="DH353" s="85"/>
      <c r="DI353" s="85" t="s">
        <v>179</v>
      </c>
      <c r="DJ353" s="85" t="s">
        <v>4683</v>
      </c>
      <c r="DK353" s="85" t="s">
        <v>179</v>
      </c>
      <c r="DL353" s="85"/>
      <c r="DM353" s="85" t="s">
        <v>179</v>
      </c>
      <c r="DN353" s="85"/>
      <c r="DO353" s="85" t="s">
        <v>179</v>
      </c>
      <c r="DP353" s="85"/>
      <c r="DQ353" s="85" t="s">
        <v>179</v>
      </c>
      <c r="DR353" s="85" t="s">
        <v>4684</v>
      </c>
      <c r="DS353" s="85" t="s">
        <v>179</v>
      </c>
      <c r="DT353" s="85"/>
      <c r="DU353" s="85" t="s">
        <v>179</v>
      </c>
      <c r="DV353" s="85"/>
      <c r="DW353" s="85" t="s">
        <v>179</v>
      </c>
      <c r="DX353" s="85"/>
      <c r="DY353" s="85" t="s">
        <v>179</v>
      </c>
      <c r="DZ353" s="85"/>
      <c r="EA353" s="85" t="s">
        <v>179</v>
      </c>
      <c r="EB353" s="85"/>
      <c r="EC353" s="85" t="s">
        <v>179</v>
      </c>
      <c r="ED353" s="85" t="s">
        <v>4685</v>
      </c>
      <c r="EE353" s="85" t="s">
        <v>179</v>
      </c>
      <c r="EF353" s="85"/>
      <c r="EG353" s="85" t="s">
        <v>179</v>
      </c>
      <c r="EH353" s="85"/>
      <c r="EI353" s="85" t="s">
        <v>179</v>
      </c>
      <c r="EJ353" s="85"/>
      <c r="EK353" s="85" t="s">
        <v>179</v>
      </c>
      <c r="EL353" s="85"/>
      <c r="EM353" s="85" t="s">
        <v>179</v>
      </c>
      <c r="EN353" s="85" t="s">
        <v>4686</v>
      </c>
      <c r="EO353" s="85" t="s">
        <v>179</v>
      </c>
      <c r="EP353" s="85"/>
      <c r="EQ353" s="85" t="s">
        <v>179</v>
      </c>
      <c r="ER353" s="85"/>
      <c r="ES353" s="85" t="s">
        <v>179</v>
      </c>
      <c r="ET353" s="85" t="s">
        <v>2429</v>
      </c>
      <c r="EU353" s="85" t="s">
        <v>179</v>
      </c>
      <c r="EV353" s="85"/>
      <c r="EW353" s="85" t="s">
        <v>179</v>
      </c>
      <c r="EX353" s="85"/>
      <c r="EY353" s="85" t="s">
        <v>179</v>
      </c>
      <c r="EZ353" s="85" t="s">
        <v>2430</v>
      </c>
      <c r="FA353" s="85" t="s">
        <v>181</v>
      </c>
      <c r="FB353" s="85"/>
      <c r="FC353" s="85" t="s">
        <v>179</v>
      </c>
      <c r="FD353" s="85" t="s">
        <v>182</v>
      </c>
      <c r="FE353" t="b">
        <v>0</v>
      </c>
    </row>
    <row r="354" spans="1:161" x14ac:dyDescent="0.25">
      <c r="A354">
        <v>2231</v>
      </c>
      <c r="B354" t="s">
        <v>6239</v>
      </c>
      <c r="C354" s="90" t="s">
        <v>4687</v>
      </c>
      <c r="D354" s="91" t="s">
        <v>206</v>
      </c>
      <c r="E354">
        <v>0</v>
      </c>
      <c r="F354">
        <v>95</v>
      </c>
      <c r="G354" s="85" t="s">
        <v>187</v>
      </c>
      <c r="H354">
        <v>1</v>
      </c>
      <c r="I354" s="85" t="s">
        <v>213</v>
      </c>
      <c r="J354" s="85" t="s">
        <v>4688</v>
      </c>
      <c r="K354" s="85" t="s">
        <v>4689</v>
      </c>
      <c r="L354" s="85" t="s">
        <v>4687</v>
      </c>
      <c r="M354" s="85" t="s">
        <v>4690</v>
      </c>
      <c r="N354" s="85" t="s">
        <v>4688</v>
      </c>
      <c r="O354" s="85" t="s">
        <v>4691</v>
      </c>
      <c r="P354" s="85" t="s">
        <v>213</v>
      </c>
      <c r="Q354" s="85" t="s">
        <v>206</v>
      </c>
      <c r="R354" s="85" t="s">
        <v>249</v>
      </c>
      <c r="S354" s="85"/>
      <c r="T354" s="85" t="s">
        <v>218</v>
      </c>
      <c r="U354" s="97">
        <v>1</v>
      </c>
      <c r="V354" s="85" t="s">
        <v>179</v>
      </c>
      <c r="W354" s="85" t="s">
        <v>191</v>
      </c>
      <c r="X354" s="85" t="s">
        <v>4692</v>
      </c>
      <c r="Y354">
        <v>1</v>
      </c>
      <c r="Z354" s="85" t="s">
        <v>179</v>
      </c>
      <c r="AA354" s="85" t="s">
        <v>191</v>
      </c>
      <c r="AB354" s="85" t="s">
        <v>179</v>
      </c>
      <c r="AC354" s="85" t="s">
        <v>179</v>
      </c>
      <c r="AD354" s="85" t="s">
        <v>179</v>
      </c>
      <c r="AE354" s="85" t="s">
        <v>181</v>
      </c>
      <c r="AF354" s="85" t="s">
        <v>1505</v>
      </c>
      <c r="AG354" s="85" t="s">
        <v>181</v>
      </c>
      <c r="AH354" s="85"/>
      <c r="AI354" s="85" t="s">
        <v>181</v>
      </c>
      <c r="AJ354" s="85"/>
      <c r="AK354" s="85" t="s">
        <v>181</v>
      </c>
      <c r="AL354" s="85"/>
      <c r="AM354" s="85" t="s">
        <v>181</v>
      </c>
      <c r="AN354" s="85"/>
      <c r="AO354" s="85" t="s">
        <v>181</v>
      </c>
      <c r="AP354" s="85"/>
      <c r="AQ354" s="85" t="s">
        <v>179</v>
      </c>
      <c r="AR354" s="85"/>
      <c r="AS354" s="85" t="s">
        <v>179</v>
      </c>
      <c r="AT354" s="85"/>
      <c r="AU354" s="85" t="s">
        <v>179</v>
      </c>
      <c r="AV354" s="85"/>
      <c r="AW354" s="85" t="s">
        <v>179</v>
      </c>
      <c r="AX354" s="85"/>
      <c r="AY354" s="85" t="s">
        <v>179</v>
      </c>
      <c r="AZ354" s="85"/>
      <c r="BA354" s="85" t="s">
        <v>179</v>
      </c>
      <c r="BB354" s="85"/>
      <c r="BC354" s="85" t="s">
        <v>179</v>
      </c>
      <c r="BD354" s="85" t="s">
        <v>1452</v>
      </c>
      <c r="BE354" s="85" t="s">
        <v>179</v>
      </c>
      <c r="BF354" s="85"/>
      <c r="BG354" s="85" t="s">
        <v>179</v>
      </c>
      <c r="BH354" s="85"/>
      <c r="BI354" s="85" t="s">
        <v>179</v>
      </c>
      <c r="BJ354" s="85" t="s">
        <v>4693</v>
      </c>
      <c r="BK354" s="85" t="s">
        <v>179</v>
      </c>
      <c r="BL354" s="85"/>
      <c r="BM354" s="85" t="s">
        <v>179</v>
      </c>
      <c r="BN354" s="85"/>
      <c r="BO354" s="85" t="s">
        <v>179</v>
      </c>
      <c r="BP354" s="85"/>
      <c r="BQ354" s="85" t="s">
        <v>179</v>
      </c>
      <c r="BR354" s="85"/>
      <c r="BS354" s="85" t="s">
        <v>179</v>
      </c>
      <c r="BT354" s="85"/>
      <c r="BU354" s="85" t="s">
        <v>179</v>
      </c>
      <c r="BV354" s="85"/>
      <c r="BW354" s="85" t="s">
        <v>179</v>
      </c>
      <c r="BX354" s="85"/>
      <c r="BY354" s="85" t="s">
        <v>179</v>
      </c>
      <c r="BZ354" s="85"/>
      <c r="CA354" s="85" t="s">
        <v>179</v>
      </c>
      <c r="CB354" s="85"/>
      <c r="CC354" s="85" t="s">
        <v>179</v>
      </c>
      <c r="CD354" s="85"/>
      <c r="CE354" s="85" t="s">
        <v>179</v>
      </c>
      <c r="CF354" s="85"/>
      <c r="CG354" s="85" t="s">
        <v>181</v>
      </c>
      <c r="CH354" s="85"/>
      <c r="CI354" s="85" t="s">
        <v>181</v>
      </c>
      <c r="CJ354" s="85"/>
      <c r="CK354" s="85" t="s">
        <v>179</v>
      </c>
      <c r="CL354" s="85" t="s">
        <v>4694</v>
      </c>
      <c r="CM354" s="85" t="s">
        <v>179</v>
      </c>
      <c r="CN354" s="85"/>
      <c r="CO354" s="85" t="s">
        <v>179</v>
      </c>
      <c r="CP354" s="85"/>
      <c r="CQ354" s="85" t="s">
        <v>179</v>
      </c>
      <c r="CR354" s="85"/>
      <c r="CS354" s="85" t="s">
        <v>179</v>
      </c>
      <c r="CT354" s="85"/>
      <c r="CU354" s="85" t="s">
        <v>179</v>
      </c>
      <c r="CV354" s="85"/>
      <c r="CW354" s="85" t="s">
        <v>179</v>
      </c>
      <c r="CX354" s="85"/>
      <c r="CY354" s="85" t="s">
        <v>179</v>
      </c>
      <c r="CZ354" s="85" t="s">
        <v>4695</v>
      </c>
      <c r="DA354" s="85" t="s">
        <v>179</v>
      </c>
      <c r="DB354" s="85"/>
      <c r="DC354" s="85" t="s">
        <v>179</v>
      </c>
      <c r="DD354" s="85"/>
      <c r="DE354" s="85" t="s">
        <v>179</v>
      </c>
      <c r="DF354" s="85"/>
      <c r="DG354" s="85" t="s">
        <v>209</v>
      </c>
      <c r="DH354" s="85"/>
      <c r="DI354" s="85" t="s">
        <v>179</v>
      </c>
      <c r="DJ354" s="85" t="s">
        <v>4695</v>
      </c>
      <c r="DK354" s="85" t="s">
        <v>179</v>
      </c>
      <c r="DL354" s="85"/>
      <c r="DM354" s="85" t="s">
        <v>179</v>
      </c>
      <c r="DN354" s="85"/>
      <c r="DO354" s="85" t="s">
        <v>179</v>
      </c>
      <c r="DP354" s="85"/>
      <c r="DQ354" s="85" t="s">
        <v>179</v>
      </c>
      <c r="DR354" s="85" t="s">
        <v>4696</v>
      </c>
      <c r="DS354" s="85" t="s">
        <v>179</v>
      </c>
      <c r="DT354" s="85"/>
      <c r="DU354" s="85" t="s">
        <v>179</v>
      </c>
      <c r="DV354" s="85"/>
      <c r="DW354" s="85" t="s">
        <v>179</v>
      </c>
      <c r="DX354" s="85"/>
      <c r="DY354" s="85" t="s">
        <v>179</v>
      </c>
      <c r="DZ354" s="85"/>
      <c r="EA354" s="85" t="s">
        <v>179</v>
      </c>
      <c r="EB354" s="85"/>
      <c r="EC354" s="85" t="s">
        <v>179</v>
      </c>
      <c r="ED354" s="85" t="s">
        <v>4696</v>
      </c>
      <c r="EE354" s="85" t="s">
        <v>179</v>
      </c>
      <c r="EF354" s="85"/>
      <c r="EG354" s="85" t="s">
        <v>179</v>
      </c>
      <c r="EH354" s="85"/>
      <c r="EI354" s="85" t="s">
        <v>179</v>
      </c>
      <c r="EJ354" s="85"/>
      <c r="EK354" s="85" t="s">
        <v>179</v>
      </c>
      <c r="EL354" s="85"/>
      <c r="EM354" s="85" t="s">
        <v>179</v>
      </c>
      <c r="EN354" s="85" t="s">
        <v>4696</v>
      </c>
      <c r="EO354" s="85" t="s">
        <v>179</v>
      </c>
      <c r="EP354" s="85"/>
      <c r="EQ354" s="85" t="s">
        <v>179</v>
      </c>
      <c r="ER354" s="85"/>
      <c r="ES354" s="85" t="s">
        <v>179</v>
      </c>
      <c r="ET354" s="85" t="s">
        <v>4696</v>
      </c>
      <c r="EU354" s="85" t="s">
        <v>179</v>
      </c>
      <c r="EV354" s="85"/>
      <c r="EW354" s="85" t="s">
        <v>179</v>
      </c>
      <c r="EX354" s="85"/>
      <c r="EY354" s="85" t="s">
        <v>179</v>
      </c>
      <c r="EZ354" s="85" t="s">
        <v>4697</v>
      </c>
      <c r="FA354" s="85" t="s">
        <v>181</v>
      </c>
      <c r="FB354" s="85"/>
      <c r="FC354" s="85" t="s">
        <v>179</v>
      </c>
      <c r="FD354" s="85" t="s">
        <v>182</v>
      </c>
      <c r="FE354" t="b">
        <v>0</v>
      </c>
    </row>
    <row r="355" spans="1:161" x14ac:dyDescent="0.25">
      <c r="A355">
        <v>2232</v>
      </c>
      <c r="B355" t="s">
        <v>6208</v>
      </c>
      <c r="C355" s="90" t="s">
        <v>4698</v>
      </c>
      <c r="D355" s="91" t="s">
        <v>206</v>
      </c>
      <c r="E355">
        <v>0</v>
      </c>
      <c r="F355">
        <v>95</v>
      </c>
      <c r="G355" s="85" t="s">
        <v>187</v>
      </c>
      <c r="H355">
        <v>1</v>
      </c>
      <c r="I355" s="85" t="s">
        <v>213</v>
      </c>
      <c r="J355" s="85" t="s">
        <v>3639</v>
      </c>
      <c r="K355" s="85" t="s">
        <v>4699</v>
      </c>
      <c r="L355" s="85" t="s">
        <v>4698</v>
      </c>
      <c r="M355" s="85" t="s">
        <v>4700</v>
      </c>
      <c r="N355" s="85" t="s">
        <v>3639</v>
      </c>
      <c r="O355" s="85" t="s">
        <v>3640</v>
      </c>
      <c r="P355" s="85" t="s">
        <v>213</v>
      </c>
      <c r="Q355" s="85" t="s">
        <v>206</v>
      </c>
      <c r="R355" s="85"/>
      <c r="S355" s="85"/>
      <c r="T355" s="85" t="s">
        <v>218</v>
      </c>
      <c r="U355" s="97">
        <v>3</v>
      </c>
      <c r="V355" s="85" t="s">
        <v>179</v>
      </c>
      <c r="W355" s="85" t="s">
        <v>191</v>
      </c>
      <c r="X355" s="85" t="s">
        <v>4701</v>
      </c>
      <c r="Y355">
        <v>3</v>
      </c>
      <c r="Z355" s="85" t="s">
        <v>179</v>
      </c>
      <c r="AA355" s="85" t="s">
        <v>191</v>
      </c>
      <c r="AB355" s="85" t="s">
        <v>179</v>
      </c>
      <c r="AC355" s="85" t="s">
        <v>179</v>
      </c>
      <c r="AD355" s="85" t="s">
        <v>179</v>
      </c>
      <c r="AE355" s="85" t="s">
        <v>181</v>
      </c>
      <c r="AF355" s="85"/>
      <c r="AG355" s="85" t="s">
        <v>181</v>
      </c>
      <c r="AH355" s="85"/>
      <c r="AI355" s="85" t="s">
        <v>181</v>
      </c>
      <c r="AJ355" s="85"/>
      <c r="AK355" s="85" t="s">
        <v>181</v>
      </c>
      <c r="AL355" s="85"/>
      <c r="AM355" s="85" t="s">
        <v>181</v>
      </c>
      <c r="AN355" s="85"/>
      <c r="AO355" s="85" t="s">
        <v>181</v>
      </c>
      <c r="AP355" s="85"/>
      <c r="AQ355" s="85" t="s">
        <v>179</v>
      </c>
      <c r="AR355" s="85" t="s">
        <v>4702</v>
      </c>
      <c r="AS355" s="85" t="s">
        <v>179</v>
      </c>
      <c r="AT355" s="85" t="s">
        <v>4703</v>
      </c>
      <c r="AU355" s="85" t="s">
        <v>179</v>
      </c>
      <c r="AV355" s="85" t="s">
        <v>4704</v>
      </c>
      <c r="AW355" s="85" t="s">
        <v>179</v>
      </c>
      <c r="AX355" s="85" t="s">
        <v>4705</v>
      </c>
      <c r="AY355" s="85" t="s">
        <v>179</v>
      </c>
      <c r="AZ355" s="85" t="s">
        <v>4706</v>
      </c>
      <c r="BA355" s="85" t="s">
        <v>179</v>
      </c>
      <c r="BB355" s="85" t="s">
        <v>4707</v>
      </c>
      <c r="BC355" s="85" t="s">
        <v>179</v>
      </c>
      <c r="BD355" s="85" t="s">
        <v>4705</v>
      </c>
      <c r="BE355" s="85" t="s">
        <v>179</v>
      </c>
      <c r="BF355" s="85" t="s">
        <v>825</v>
      </c>
      <c r="BG355" s="85" t="s">
        <v>179</v>
      </c>
      <c r="BH355" s="85" t="s">
        <v>825</v>
      </c>
      <c r="BI355" s="85" t="s">
        <v>179</v>
      </c>
      <c r="BJ355" s="85" t="s">
        <v>825</v>
      </c>
      <c r="BK355" s="85" t="s">
        <v>179</v>
      </c>
      <c r="BL355" s="85" t="s">
        <v>4708</v>
      </c>
      <c r="BM355" s="85" t="s">
        <v>179</v>
      </c>
      <c r="BN355" s="85" t="s">
        <v>4708</v>
      </c>
      <c r="BO355" s="85" t="s">
        <v>179</v>
      </c>
      <c r="BP355" s="85" t="s">
        <v>4708</v>
      </c>
      <c r="BQ355" s="85" t="s">
        <v>179</v>
      </c>
      <c r="BR355" s="85" t="s">
        <v>4709</v>
      </c>
      <c r="BS355" s="85" t="s">
        <v>179</v>
      </c>
      <c r="BT355" s="85" t="s">
        <v>4710</v>
      </c>
      <c r="BU355" s="85" t="s">
        <v>179</v>
      </c>
      <c r="BV355" s="85" t="s">
        <v>4710</v>
      </c>
      <c r="BW355" s="85" t="s">
        <v>179</v>
      </c>
      <c r="BX355" s="85" t="s">
        <v>4711</v>
      </c>
      <c r="BY355" s="85" t="s">
        <v>179</v>
      </c>
      <c r="BZ355" s="85" t="s">
        <v>4712</v>
      </c>
      <c r="CA355" s="85" t="s">
        <v>179</v>
      </c>
      <c r="CB355" s="85" t="s">
        <v>4713</v>
      </c>
      <c r="CC355" s="85" t="s">
        <v>179</v>
      </c>
      <c r="CD355" s="85" t="s">
        <v>4714</v>
      </c>
      <c r="CE355" s="85" t="s">
        <v>181</v>
      </c>
      <c r="CF355" s="85" t="s">
        <v>4714</v>
      </c>
      <c r="CG355" s="85" t="s">
        <v>181</v>
      </c>
      <c r="CH355" s="85" t="s">
        <v>4715</v>
      </c>
      <c r="CI355" s="85" t="s">
        <v>181</v>
      </c>
      <c r="CJ355" s="85"/>
      <c r="CK355" s="85" t="s">
        <v>179</v>
      </c>
      <c r="CL355" s="85" t="s">
        <v>4716</v>
      </c>
      <c r="CM355" s="85" t="s">
        <v>179</v>
      </c>
      <c r="CN355" s="85" t="s">
        <v>4717</v>
      </c>
      <c r="CO355" s="85" t="s">
        <v>179</v>
      </c>
      <c r="CP355" s="85"/>
      <c r="CQ355" s="85" t="s">
        <v>179</v>
      </c>
      <c r="CR355" s="85"/>
      <c r="CS355" s="85" t="s">
        <v>179</v>
      </c>
      <c r="CT355" s="85"/>
      <c r="CU355" s="85" t="s">
        <v>179</v>
      </c>
      <c r="CV355" s="85" t="s">
        <v>4718</v>
      </c>
      <c r="CW355" s="85" t="s">
        <v>179</v>
      </c>
      <c r="CX355" s="85" t="s">
        <v>4719</v>
      </c>
      <c r="CY355" s="85" t="s">
        <v>179</v>
      </c>
      <c r="CZ355" s="85" t="s">
        <v>4719</v>
      </c>
      <c r="DA355" s="85" t="s">
        <v>179</v>
      </c>
      <c r="DB355" s="85" t="s">
        <v>4720</v>
      </c>
      <c r="DC355" s="85" t="s">
        <v>179</v>
      </c>
      <c r="DD355" s="85" t="s">
        <v>1545</v>
      </c>
      <c r="DE355" s="85" t="s">
        <v>179</v>
      </c>
      <c r="DF355" s="85" t="s">
        <v>4721</v>
      </c>
      <c r="DG355" s="85" t="s">
        <v>179</v>
      </c>
      <c r="DH355" s="85" t="s">
        <v>4722</v>
      </c>
      <c r="DI355" s="85" t="s">
        <v>179</v>
      </c>
      <c r="DJ355" s="85" t="s">
        <v>4723</v>
      </c>
      <c r="DK355" s="85" t="s">
        <v>179</v>
      </c>
      <c r="DL355" s="85" t="s">
        <v>4724</v>
      </c>
      <c r="DM355" s="85" t="s">
        <v>179</v>
      </c>
      <c r="DN355" s="85" t="s">
        <v>4725</v>
      </c>
      <c r="DO355" s="85" t="s">
        <v>179</v>
      </c>
      <c r="DP355" s="85"/>
      <c r="DQ355" s="85" t="s">
        <v>179</v>
      </c>
      <c r="DR355" s="85" t="s">
        <v>4726</v>
      </c>
      <c r="DS355" s="85" t="s">
        <v>179</v>
      </c>
      <c r="DT355" s="85"/>
      <c r="DU355" s="85" t="s">
        <v>179</v>
      </c>
      <c r="DV355" s="85"/>
      <c r="DW355" s="85" t="s">
        <v>179</v>
      </c>
      <c r="DX355" s="85"/>
      <c r="DY355" s="85" t="s">
        <v>179</v>
      </c>
      <c r="DZ355" s="85"/>
      <c r="EA355" s="85" t="s">
        <v>179</v>
      </c>
      <c r="EB355" s="85"/>
      <c r="EC355" s="85" t="s">
        <v>179</v>
      </c>
      <c r="ED355" s="85" t="s">
        <v>1461</v>
      </c>
      <c r="EE355" s="85" t="s">
        <v>179</v>
      </c>
      <c r="EF355" s="85"/>
      <c r="EG355" s="85" t="s">
        <v>179</v>
      </c>
      <c r="EH355" s="85"/>
      <c r="EI355" s="85" t="s">
        <v>179</v>
      </c>
      <c r="EJ355" s="85"/>
      <c r="EK355" s="85" t="s">
        <v>179</v>
      </c>
      <c r="EL355" s="85"/>
      <c r="EM355" s="85" t="s">
        <v>179</v>
      </c>
      <c r="EN355" s="85" t="s">
        <v>4727</v>
      </c>
      <c r="EO355" s="85" t="s">
        <v>179</v>
      </c>
      <c r="EP355" s="85"/>
      <c r="EQ355" s="85" t="s">
        <v>179</v>
      </c>
      <c r="ER355" s="85" t="s">
        <v>4728</v>
      </c>
      <c r="ES355" s="85" t="s">
        <v>179</v>
      </c>
      <c r="ET355" s="85" t="s">
        <v>4729</v>
      </c>
      <c r="EU355" s="85" t="s">
        <v>179</v>
      </c>
      <c r="EV355" s="85" t="s">
        <v>4730</v>
      </c>
      <c r="EW355" s="85" t="s">
        <v>179</v>
      </c>
      <c r="EX355" s="85" t="s">
        <v>4730</v>
      </c>
      <c r="EY355" s="85" t="s">
        <v>179</v>
      </c>
      <c r="EZ355" s="85" t="s">
        <v>4731</v>
      </c>
      <c r="FA355" s="85" t="s">
        <v>179</v>
      </c>
      <c r="FB355" s="85" t="s">
        <v>3641</v>
      </c>
      <c r="FC355" s="85" t="s">
        <v>181</v>
      </c>
      <c r="FD355" s="85" t="s">
        <v>182</v>
      </c>
      <c r="FE355" t="b">
        <v>0</v>
      </c>
    </row>
    <row r="356" spans="1:161" x14ac:dyDescent="0.25">
      <c r="A356">
        <v>11809</v>
      </c>
      <c r="B356" t="s">
        <v>6155</v>
      </c>
      <c r="C356" s="90" t="s">
        <v>4765</v>
      </c>
      <c r="D356" s="91" t="s">
        <v>206</v>
      </c>
      <c r="E356">
        <v>0</v>
      </c>
      <c r="F356">
        <v>95</v>
      </c>
      <c r="G356" s="85" t="s">
        <v>187</v>
      </c>
      <c r="H356">
        <v>1</v>
      </c>
      <c r="I356" s="85" t="s">
        <v>213</v>
      </c>
      <c r="J356" s="85" t="s">
        <v>2015</v>
      </c>
      <c r="K356" s="85" t="s">
        <v>4766</v>
      </c>
      <c r="L356" s="85" t="s">
        <v>4765</v>
      </c>
      <c r="M356" s="85" t="s">
        <v>4767</v>
      </c>
      <c r="N356" s="85" t="s">
        <v>2015</v>
      </c>
      <c r="O356" s="85" t="s">
        <v>2018</v>
      </c>
      <c r="P356" s="85" t="s">
        <v>213</v>
      </c>
      <c r="Q356" s="85" t="s">
        <v>206</v>
      </c>
      <c r="R356" s="85"/>
      <c r="S356" s="85"/>
      <c r="T356" s="85" t="s">
        <v>218</v>
      </c>
      <c r="U356" s="97">
        <v>3</v>
      </c>
      <c r="V356" s="85" t="s">
        <v>179</v>
      </c>
      <c r="W356" s="85" t="s">
        <v>191</v>
      </c>
      <c r="X356" s="85" t="s">
        <v>4768</v>
      </c>
      <c r="Y356">
        <v>3</v>
      </c>
      <c r="Z356" s="85" t="s">
        <v>179</v>
      </c>
      <c r="AA356" s="85" t="s">
        <v>191</v>
      </c>
      <c r="AB356" s="85" t="s">
        <v>181</v>
      </c>
      <c r="AC356" s="85" t="s">
        <v>179</v>
      </c>
      <c r="AD356" s="85" t="s">
        <v>179</v>
      </c>
      <c r="AE356" s="85" t="s">
        <v>181</v>
      </c>
      <c r="AF356" s="85"/>
      <c r="AG356" s="85" t="s">
        <v>181</v>
      </c>
      <c r="AH356" s="85"/>
      <c r="AI356" s="85" t="s">
        <v>181</v>
      </c>
      <c r="AJ356" s="85"/>
      <c r="AK356" s="85" t="s">
        <v>181</v>
      </c>
      <c r="AL356" s="85"/>
      <c r="AM356" s="85" t="s">
        <v>181</v>
      </c>
      <c r="AN356" s="85"/>
      <c r="AO356" s="85" t="s">
        <v>181</v>
      </c>
      <c r="AP356" s="85"/>
      <c r="AQ356" s="85" t="s">
        <v>179</v>
      </c>
      <c r="AR356" s="85"/>
      <c r="AS356" s="85" t="s">
        <v>179</v>
      </c>
      <c r="AT356" s="85"/>
      <c r="AU356" s="85" t="s">
        <v>179</v>
      </c>
      <c r="AV356" s="85"/>
      <c r="AW356" s="85" t="s">
        <v>179</v>
      </c>
      <c r="AX356" s="85"/>
      <c r="AY356" s="85" t="s">
        <v>179</v>
      </c>
      <c r="AZ356" s="85"/>
      <c r="BA356" s="85" t="s">
        <v>179</v>
      </c>
      <c r="BB356" s="85"/>
      <c r="BC356" s="85" t="s">
        <v>179</v>
      </c>
      <c r="BD356" s="85" t="s">
        <v>4769</v>
      </c>
      <c r="BE356" s="85" t="s">
        <v>179</v>
      </c>
      <c r="BF356" s="85"/>
      <c r="BG356" s="85" t="s">
        <v>179</v>
      </c>
      <c r="BH356" s="85"/>
      <c r="BI356" s="85" t="s">
        <v>179</v>
      </c>
      <c r="BJ356" s="85" t="s">
        <v>4770</v>
      </c>
      <c r="BK356" s="85" t="s">
        <v>179</v>
      </c>
      <c r="BL356" s="85"/>
      <c r="BM356" s="85" t="s">
        <v>179</v>
      </c>
      <c r="BN356" s="85"/>
      <c r="BO356" s="85" t="s">
        <v>179</v>
      </c>
      <c r="BP356" s="85"/>
      <c r="BQ356" s="85" t="s">
        <v>179</v>
      </c>
      <c r="BR356" s="85"/>
      <c r="BS356" s="85" t="s">
        <v>179</v>
      </c>
      <c r="BT356" s="85"/>
      <c r="BU356" s="85" t="s">
        <v>179</v>
      </c>
      <c r="BV356" s="85"/>
      <c r="BW356" s="85" t="s">
        <v>179</v>
      </c>
      <c r="BX356" s="85"/>
      <c r="BY356" s="85" t="s">
        <v>179</v>
      </c>
      <c r="BZ356" s="85"/>
      <c r="CA356" s="85" t="s">
        <v>179</v>
      </c>
      <c r="CB356" s="85"/>
      <c r="CC356" s="85" t="s">
        <v>179</v>
      </c>
      <c r="CD356" s="85"/>
      <c r="CE356" s="85" t="s">
        <v>181</v>
      </c>
      <c r="CF356" s="85"/>
      <c r="CG356" s="85" t="s">
        <v>181</v>
      </c>
      <c r="CH356" s="85"/>
      <c r="CI356" s="85" t="s">
        <v>181</v>
      </c>
      <c r="CJ356" s="85"/>
      <c r="CK356" s="85" t="s">
        <v>179</v>
      </c>
      <c r="CL356" s="85" t="s">
        <v>826</v>
      </c>
      <c r="CM356" s="85" t="s">
        <v>179</v>
      </c>
      <c r="CN356" s="85"/>
      <c r="CO356" s="85" t="s">
        <v>179</v>
      </c>
      <c r="CP356" s="85"/>
      <c r="CQ356" s="85" t="s">
        <v>179</v>
      </c>
      <c r="CR356" s="85"/>
      <c r="CS356" s="85" t="s">
        <v>179</v>
      </c>
      <c r="CT356" s="85"/>
      <c r="CU356" s="85" t="s">
        <v>179</v>
      </c>
      <c r="CV356" s="85"/>
      <c r="CW356" s="85" t="s">
        <v>179</v>
      </c>
      <c r="CX356" s="85"/>
      <c r="CY356" s="85" t="s">
        <v>179</v>
      </c>
      <c r="CZ356" s="85" t="s">
        <v>4771</v>
      </c>
      <c r="DA356" s="85" t="s">
        <v>179</v>
      </c>
      <c r="DB356" s="85"/>
      <c r="DC356" s="85" t="s">
        <v>179</v>
      </c>
      <c r="DD356" s="85"/>
      <c r="DE356" s="85" t="s">
        <v>179</v>
      </c>
      <c r="DF356" s="85"/>
      <c r="DG356" s="85" t="s">
        <v>179</v>
      </c>
      <c r="DH356" s="85"/>
      <c r="DI356" s="85" t="s">
        <v>179</v>
      </c>
      <c r="DJ356" s="85" t="s">
        <v>4771</v>
      </c>
      <c r="DK356" s="85" t="s">
        <v>179</v>
      </c>
      <c r="DL356" s="85"/>
      <c r="DM356" s="85" t="s">
        <v>179</v>
      </c>
      <c r="DN356" s="85"/>
      <c r="DO356" s="85" t="s">
        <v>179</v>
      </c>
      <c r="DP356" s="85"/>
      <c r="DQ356" s="85" t="s">
        <v>179</v>
      </c>
      <c r="DR356" s="85" t="s">
        <v>4772</v>
      </c>
      <c r="DS356" s="85" t="s">
        <v>179</v>
      </c>
      <c r="DT356" s="85"/>
      <c r="DU356" s="85" t="s">
        <v>179</v>
      </c>
      <c r="DV356" s="85"/>
      <c r="DW356" s="85" t="s">
        <v>179</v>
      </c>
      <c r="DX356" s="85"/>
      <c r="DY356" s="85" t="s">
        <v>179</v>
      </c>
      <c r="DZ356" s="85"/>
      <c r="EA356" s="85" t="s">
        <v>179</v>
      </c>
      <c r="EB356" s="85"/>
      <c r="EC356" s="85" t="s">
        <v>179</v>
      </c>
      <c r="ED356" s="85" t="s">
        <v>4773</v>
      </c>
      <c r="EE356" s="85" t="s">
        <v>179</v>
      </c>
      <c r="EF356" s="85"/>
      <c r="EG356" s="85" t="s">
        <v>179</v>
      </c>
      <c r="EH356" s="85"/>
      <c r="EI356" s="85" t="s">
        <v>179</v>
      </c>
      <c r="EJ356" s="85"/>
      <c r="EK356" s="85" t="s">
        <v>179</v>
      </c>
      <c r="EL356" s="85"/>
      <c r="EM356" s="85" t="s">
        <v>179</v>
      </c>
      <c r="EN356" s="85" t="s">
        <v>826</v>
      </c>
      <c r="EO356" s="85" t="s">
        <v>179</v>
      </c>
      <c r="EP356" s="85"/>
      <c r="EQ356" s="85" t="s">
        <v>179</v>
      </c>
      <c r="ER356" s="85"/>
      <c r="ES356" s="85" t="s">
        <v>179</v>
      </c>
      <c r="ET356" s="85" t="s">
        <v>826</v>
      </c>
      <c r="EU356" s="85" t="s">
        <v>179</v>
      </c>
      <c r="EV356" s="85"/>
      <c r="EW356" s="85" t="s">
        <v>179</v>
      </c>
      <c r="EX356" s="85"/>
      <c r="EY356" s="85" t="s">
        <v>179</v>
      </c>
      <c r="EZ356" s="85" t="s">
        <v>826</v>
      </c>
      <c r="FA356" s="85" t="s">
        <v>181</v>
      </c>
      <c r="FB356" s="85"/>
      <c r="FC356" s="85" t="s">
        <v>179</v>
      </c>
      <c r="FD356" s="85" t="s">
        <v>182</v>
      </c>
      <c r="FE356" t="b">
        <v>0</v>
      </c>
    </row>
    <row r="357" spans="1:161" x14ac:dyDescent="0.25">
      <c r="A357">
        <v>11252</v>
      </c>
      <c r="B357" t="s">
        <v>6155</v>
      </c>
      <c r="C357" s="90" t="s">
        <v>4774</v>
      </c>
      <c r="D357" s="91" t="s">
        <v>206</v>
      </c>
      <c r="E357">
        <v>0</v>
      </c>
      <c r="F357">
        <v>95</v>
      </c>
      <c r="G357" s="85" t="s">
        <v>187</v>
      </c>
      <c r="H357">
        <v>1</v>
      </c>
      <c r="I357" s="85" t="s">
        <v>213</v>
      </c>
      <c r="J357" s="85" t="s">
        <v>2791</v>
      </c>
      <c r="K357" s="85" t="s">
        <v>4766</v>
      </c>
      <c r="L357" s="85" t="s">
        <v>4774</v>
      </c>
      <c r="M357" s="85" t="s">
        <v>4775</v>
      </c>
      <c r="N357" s="85" t="s">
        <v>2791</v>
      </c>
      <c r="O357" s="85" t="s">
        <v>2018</v>
      </c>
      <c r="P357" s="85" t="s">
        <v>213</v>
      </c>
      <c r="Q357" s="85" t="s">
        <v>206</v>
      </c>
      <c r="R357" s="85"/>
      <c r="S357" s="85"/>
      <c r="T357" s="85" t="s">
        <v>208</v>
      </c>
      <c r="U357" s="97">
        <v>4</v>
      </c>
      <c r="V357" s="85" t="s">
        <v>179</v>
      </c>
      <c r="W357" s="85" t="s">
        <v>191</v>
      </c>
      <c r="X357" s="85" t="s">
        <v>4776</v>
      </c>
      <c r="Y357">
        <v>4</v>
      </c>
      <c r="Z357" s="85" t="s">
        <v>179</v>
      </c>
      <c r="AA357" s="85" t="s">
        <v>1</v>
      </c>
      <c r="AB357" s="85" t="s">
        <v>179</v>
      </c>
      <c r="AC357" s="85" t="s">
        <v>179</v>
      </c>
      <c r="AD357" s="85" t="s">
        <v>179</v>
      </c>
      <c r="AE357" s="85" t="s">
        <v>181</v>
      </c>
      <c r="AF357" s="85"/>
      <c r="AG357" s="85" t="s">
        <v>181</v>
      </c>
      <c r="AH357" s="85"/>
      <c r="AI357" s="85" t="s">
        <v>181</v>
      </c>
      <c r="AJ357" s="85"/>
      <c r="AK357" s="85" t="s">
        <v>181</v>
      </c>
      <c r="AL357" s="85"/>
      <c r="AM357" s="85" t="s">
        <v>181</v>
      </c>
      <c r="AN357" s="85"/>
      <c r="AO357" s="85" t="s">
        <v>181</v>
      </c>
      <c r="AP357" s="85"/>
      <c r="AQ357" s="85" t="s">
        <v>179</v>
      </c>
      <c r="AR357" s="85"/>
      <c r="AS357" s="85" t="s">
        <v>179</v>
      </c>
      <c r="AT357" s="85"/>
      <c r="AU357" s="85" t="s">
        <v>179</v>
      </c>
      <c r="AV357" s="85"/>
      <c r="AW357" s="85" t="s">
        <v>179</v>
      </c>
      <c r="AX357" s="85"/>
      <c r="AY357" s="85" t="s">
        <v>179</v>
      </c>
      <c r="AZ357" s="85"/>
      <c r="BA357" s="85" t="s">
        <v>179</v>
      </c>
      <c r="BB357" s="85"/>
      <c r="BC357" s="85" t="s">
        <v>179</v>
      </c>
      <c r="BD357" s="85" t="s">
        <v>1458</v>
      </c>
      <c r="BE357" s="85" t="s">
        <v>179</v>
      </c>
      <c r="BF357" s="85"/>
      <c r="BG357" s="85" t="s">
        <v>179</v>
      </c>
      <c r="BH357" s="85"/>
      <c r="BI357" s="85" t="s">
        <v>179</v>
      </c>
      <c r="BJ357" s="85" t="s">
        <v>4777</v>
      </c>
      <c r="BK357" s="85" t="s">
        <v>179</v>
      </c>
      <c r="BL357" s="85"/>
      <c r="BM357" s="85" t="s">
        <v>179</v>
      </c>
      <c r="BN357" s="85"/>
      <c r="BO357" s="85" t="s">
        <v>179</v>
      </c>
      <c r="BP357" s="85"/>
      <c r="BQ357" s="85" t="s">
        <v>179</v>
      </c>
      <c r="BR357" s="85"/>
      <c r="BS357" s="85" t="s">
        <v>179</v>
      </c>
      <c r="BT357" s="85"/>
      <c r="BU357" s="85" t="s">
        <v>179</v>
      </c>
      <c r="BV357" s="85"/>
      <c r="BW357" s="85" t="s">
        <v>179</v>
      </c>
      <c r="BX357" s="85"/>
      <c r="BY357" s="85" t="s">
        <v>179</v>
      </c>
      <c r="BZ357" s="85"/>
      <c r="CA357" s="85" t="s">
        <v>179</v>
      </c>
      <c r="CB357" s="85"/>
      <c r="CC357" s="85" t="s">
        <v>179</v>
      </c>
      <c r="CD357" s="85"/>
      <c r="CE357" s="85" t="s">
        <v>181</v>
      </c>
      <c r="CF357" s="85"/>
      <c r="CG357" s="85" t="s">
        <v>181</v>
      </c>
      <c r="CH357" s="85"/>
      <c r="CI357" s="85" t="s">
        <v>181</v>
      </c>
      <c r="CJ357" s="85"/>
      <c r="CK357" s="85" t="s">
        <v>179</v>
      </c>
      <c r="CL357" s="85" t="s">
        <v>4778</v>
      </c>
      <c r="CM357" s="85" t="s">
        <v>179</v>
      </c>
      <c r="CN357" s="85"/>
      <c r="CO357" s="85" t="s">
        <v>179</v>
      </c>
      <c r="CP357" s="85"/>
      <c r="CQ357" s="85" t="s">
        <v>179</v>
      </c>
      <c r="CR357" s="85"/>
      <c r="CS357" s="85" t="s">
        <v>179</v>
      </c>
      <c r="CT357" s="85"/>
      <c r="CU357" s="85" t="s">
        <v>179</v>
      </c>
      <c r="CV357" s="85"/>
      <c r="CW357" s="85" t="s">
        <v>179</v>
      </c>
      <c r="CX357" s="85"/>
      <c r="CY357" s="85" t="s">
        <v>179</v>
      </c>
      <c r="CZ357" s="85" t="s">
        <v>4779</v>
      </c>
      <c r="DA357" s="85" t="s">
        <v>179</v>
      </c>
      <c r="DB357" s="85"/>
      <c r="DC357" s="85" t="s">
        <v>179</v>
      </c>
      <c r="DD357" s="85"/>
      <c r="DE357" s="85" t="s">
        <v>179</v>
      </c>
      <c r="DF357" s="85"/>
      <c r="DG357" s="85" t="s">
        <v>179</v>
      </c>
      <c r="DH357" s="85"/>
      <c r="DI357" s="85" t="s">
        <v>179</v>
      </c>
      <c r="DJ357" s="85" t="s">
        <v>4780</v>
      </c>
      <c r="DK357" s="85" t="s">
        <v>179</v>
      </c>
      <c r="DL357" s="85"/>
      <c r="DM357" s="85" t="s">
        <v>179</v>
      </c>
      <c r="DN357" s="85"/>
      <c r="DO357" s="85" t="s">
        <v>179</v>
      </c>
      <c r="DP357" s="85"/>
      <c r="DQ357" s="85" t="s">
        <v>179</v>
      </c>
      <c r="DR357" s="85" t="s">
        <v>4781</v>
      </c>
      <c r="DS357" s="85" t="s">
        <v>179</v>
      </c>
      <c r="DT357" s="85"/>
      <c r="DU357" s="85" t="s">
        <v>179</v>
      </c>
      <c r="DV357" s="85"/>
      <c r="DW357" s="85" t="s">
        <v>179</v>
      </c>
      <c r="DX357" s="85"/>
      <c r="DY357" s="85" t="s">
        <v>179</v>
      </c>
      <c r="DZ357" s="85"/>
      <c r="EA357" s="85" t="s">
        <v>179</v>
      </c>
      <c r="EB357" s="85"/>
      <c r="EC357" s="85" t="s">
        <v>179</v>
      </c>
      <c r="ED357" s="85" t="s">
        <v>3266</v>
      </c>
      <c r="EE357" s="85" t="s">
        <v>179</v>
      </c>
      <c r="EF357" s="85"/>
      <c r="EG357" s="85" t="s">
        <v>179</v>
      </c>
      <c r="EH357" s="85"/>
      <c r="EI357" s="85" t="s">
        <v>179</v>
      </c>
      <c r="EJ357" s="85"/>
      <c r="EK357" s="85" t="s">
        <v>179</v>
      </c>
      <c r="EL357" s="85"/>
      <c r="EM357" s="85" t="s">
        <v>179</v>
      </c>
      <c r="EN357" s="85" t="s">
        <v>4782</v>
      </c>
      <c r="EO357" s="85" t="s">
        <v>179</v>
      </c>
      <c r="EP357" s="85"/>
      <c r="EQ357" s="85" t="s">
        <v>179</v>
      </c>
      <c r="ER357" s="85"/>
      <c r="ES357" s="85" t="s">
        <v>179</v>
      </c>
      <c r="ET357" s="85" t="s">
        <v>4783</v>
      </c>
      <c r="EU357" s="85" t="s">
        <v>179</v>
      </c>
      <c r="EV357" s="85"/>
      <c r="EW357" s="85" t="s">
        <v>179</v>
      </c>
      <c r="EX357" s="85"/>
      <c r="EY357" s="85" t="s">
        <v>179</v>
      </c>
      <c r="EZ357" s="85" t="s">
        <v>4784</v>
      </c>
      <c r="FA357" s="85" t="s">
        <v>181</v>
      </c>
      <c r="FB357" s="85"/>
      <c r="FC357" s="85" t="s">
        <v>179</v>
      </c>
      <c r="FD357" s="85" t="s">
        <v>182</v>
      </c>
      <c r="FE357" t="b">
        <v>0</v>
      </c>
    </row>
    <row r="358" spans="1:161" x14ac:dyDescent="0.25">
      <c r="A358">
        <v>2235</v>
      </c>
      <c r="B358" t="s">
        <v>6241</v>
      </c>
      <c r="C358" s="90" t="s">
        <v>4785</v>
      </c>
      <c r="D358" s="91" t="s">
        <v>206</v>
      </c>
      <c r="E358">
        <v>0</v>
      </c>
      <c r="F358">
        <v>95</v>
      </c>
      <c r="G358" s="85" t="s">
        <v>187</v>
      </c>
      <c r="H358">
        <v>1</v>
      </c>
      <c r="I358" s="85" t="s">
        <v>213</v>
      </c>
      <c r="J358" s="85" t="s">
        <v>4786</v>
      </c>
      <c r="K358" s="85" t="s">
        <v>4787</v>
      </c>
      <c r="L358" s="85" t="s">
        <v>4785</v>
      </c>
      <c r="M358" s="85" t="s">
        <v>4788</v>
      </c>
      <c r="N358" s="85" t="s">
        <v>4786</v>
      </c>
      <c r="O358" s="85" t="s">
        <v>4789</v>
      </c>
      <c r="P358" s="85" t="s">
        <v>213</v>
      </c>
      <c r="Q358" s="85" t="s">
        <v>206</v>
      </c>
      <c r="R358" s="85"/>
      <c r="S358" s="85"/>
      <c r="T358" s="85" t="s">
        <v>218</v>
      </c>
      <c r="U358" s="97">
        <v>2</v>
      </c>
      <c r="V358" s="85" t="s">
        <v>179</v>
      </c>
      <c r="W358" s="85" t="s">
        <v>191</v>
      </c>
      <c r="X358" s="85" t="s">
        <v>4790</v>
      </c>
      <c r="Y358">
        <v>2</v>
      </c>
      <c r="Z358" s="85" t="s">
        <v>179</v>
      </c>
      <c r="AA358" s="85" t="s">
        <v>191</v>
      </c>
      <c r="AB358" s="85" t="s">
        <v>180</v>
      </c>
      <c r="AC358" s="85" t="s">
        <v>179</v>
      </c>
      <c r="AD358" s="85" t="s">
        <v>180</v>
      </c>
      <c r="AE358" s="85" t="s">
        <v>181</v>
      </c>
      <c r="AF358" s="85"/>
      <c r="AG358" s="85" t="s">
        <v>181</v>
      </c>
      <c r="AH358" s="85"/>
      <c r="AI358" s="85" t="s">
        <v>181</v>
      </c>
      <c r="AJ358" s="85"/>
      <c r="AK358" s="85" t="s">
        <v>181</v>
      </c>
      <c r="AL358" s="85"/>
      <c r="AM358" s="85" t="s">
        <v>181</v>
      </c>
      <c r="AN358" s="85"/>
      <c r="AO358" s="85" t="s">
        <v>181</v>
      </c>
      <c r="AP358" s="85"/>
      <c r="AQ358" s="85" t="s">
        <v>179</v>
      </c>
      <c r="AR358" s="85"/>
      <c r="AS358" s="85" t="s">
        <v>179</v>
      </c>
      <c r="AT358" s="85"/>
      <c r="AU358" s="85" t="s">
        <v>179</v>
      </c>
      <c r="AV358" s="85"/>
      <c r="AW358" s="85" t="s">
        <v>179</v>
      </c>
      <c r="AX358" s="85"/>
      <c r="AY358" s="85" t="s">
        <v>179</v>
      </c>
      <c r="AZ358" s="85"/>
      <c r="BA358" s="85" t="s">
        <v>179</v>
      </c>
      <c r="BB358" s="85"/>
      <c r="BC358" s="85" t="s">
        <v>179</v>
      </c>
      <c r="BD358" s="85" t="s">
        <v>4791</v>
      </c>
      <c r="BE358" s="85" t="s">
        <v>179</v>
      </c>
      <c r="BF358" s="85"/>
      <c r="BG358" s="85" t="s">
        <v>179</v>
      </c>
      <c r="BH358" s="85"/>
      <c r="BI358" s="85" t="s">
        <v>179</v>
      </c>
      <c r="BJ358" s="85" t="s">
        <v>4792</v>
      </c>
      <c r="BK358" s="85" t="s">
        <v>179</v>
      </c>
      <c r="BL358" s="85"/>
      <c r="BM358" s="85" t="s">
        <v>179</v>
      </c>
      <c r="BN358" s="85"/>
      <c r="BO358" s="85" t="s">
        <v>179</v>
      </c>
      <c r="BP358" s="85"/>
      <c r="BQ358" s="85" t="s">
        <v>179</v>
      </c>
      <c r="BR358" s="85"/>
      <c r="BS358" s="85" t="s">
        <v>179</v>
      </c>
      <c r="BT358" s="85"/>
      <c r="BU358" s="85" t="s">
        <v>179</v>
      </c>
      <c r="BV358" s="85"/>
      <c r="BW358" s="85" t="s">
        <v>179</v>
      </c>
      <c r="BX358" s="85"/>
      <c r="BY358" s="85" t="s">
        <v>179</v>
      </c>
      <c r="BZ358" s="85"/>
      <c r="CA358" s="85" t="s">
        <v>179</v>
      </c>
      <c r="CB358" s="85"/>
      <c r="CC358" s="85" t="s">
        <v>179</v>
      </c>
      <c r="CD358" s="85"/>
      <c r="CE358" s="85" t="s">
        <v>181</v>
      </c>
      <c r="CF358" s="85"/>
      <c r="CG358" s="85" t="s">
        <v>181</v>
      </c>
      <c r="CH358" s="85"/>
      <c r="CI358" s="85" t="s">
        <v>181</v>
      </c>
      <c r="CJ358" s="85"/>
      <c r="CK358" s="85" t="s">
        <v>179</v>
      </c>
      <c r="CL358" s="85" t="s">
        <v>4793</v>
      </c>
      <c r="CM358" s="85" t="s">
        <v>179</v>
      </c>
      <c r="CN358" s="85"/>
      <c r="CO358" s="85" t="s">
        <v>179</v>
      </c>
      <c r="CP358" s="85"/>
      <c r="CQ358" s="85" t="s">
        <v>179</v>
      </c>
      <c r="CR358" s="85"/>
      <c r="CS358" s="85" t="s">
        <v>179</v>
      </c>
      <c r="CT358" s="85"/>
      <c r="CU358" s="85" t="s">
        <v>179</v>
      </c>
      <c r="CV358" s="85"/>
      <c r="CW358" s="85" t="s">
        <v>179</v>
      </c>
      <c r="CX358" s="85"/>
      <c r="CY358" s="85" t="s">
        <v>179</v>
      </c>
      <c r="CZ358" s="85" t="s">
        <v>4794</v>
      </c>
      <c r="DA358" s="85" t="s">
        <v>179</v>
      </c>
      <c r="DB358" s="85"/>
      <c r="DC358" s="85" t="s">
        <v>179</v>
      </c>
      <c r="DD358" s="85"/>
      <c r="DE358" s="85" t="s">
        <v>179</v>
      </c>
      <c r="DF358" s="85"/>
      <c r="DG358" s="85" t="s">
        <v>179</v>
      </c>
      <c r="DH358" s="85"/>
      <c r="DI358" s="85" t="s">
        <v>179</v>
      </c>
      <c r="DJ358" s="85" t="s">
        <v>4795</v>
      </c>
      <c r="DK358" s="85" t="s">
        <v>179</v>
      </c>
      <c r="DL358" s="85"/>
      <c r="DM358" s="85" t="s">
        <v>179</v>
      </c>
      <c r="DN358" s="85"/>
      <c r="DO358" s="85" t="s">
        <v>179</v>
      </c>
      <c r="DP358" s="85"/>
      <c r="DQ358" s="85" t="s">
        <v>179</v>
      </c>
      <c r="DR358" s="85" t="s">
        <v>4796</v>
      </c>
      <c r="DS358" s="85" t="s">
        <v>179</v>
      </c>
      <c r="DT358" s="85"/>
      <c r="DU358" s="85" t="s">
        <v>179</v>
      </c>
      <c r="DV358" s="85"/>
      <c r="DW358" s="85" t="s">
        <v>179</v>
      </c>
      <c r="DX358" s="85"/>
      <c r="DY358" s="85" t="s">
        <v>179</v>
      </c>
      <c r="DZ358" s="85"/>
      <c r="EA358" s="85" t="s">
        <v>179</v>
      </c>
      <c r="EB358" s="85"/>
      <c r="EC358" s="85" t="s">
        <v>179</v>
      </c>
      <c r="ED358" s="85" t="s">
        <v>4797</v>
      </c>
      <c r="EE358" s="85" t="s">
        <v>179</v>
      </c>
      <c r="EF358" s="85"/>
      <c r="EG358" s="85" t="s">
        <v>179</v>
      </c>
      <c r="EH358" s="85"/>
      <c r="EI358" s="85" t="s">
        <v>179</v>
      </c>
      <c r="EJ358" s="85"/>
      <c r="EK358" s="85" t="s">
        <v>179</v>
      </c>
      <c r="EL358" s="85"/>
      <c r="EM358" s="85" t="s">
        <v>179</v>
      </c>
      <c r="EN358" s="85" t="s">
        <v>4798</v>
      </c>
      <c r="EO358" s="85" t="s">
        <v>179</v>
      </c>
      <c r="EP358" s="85"/>
      <c r="EQ358" s="85" t="s">
        <v>179</v>
      </c>
      <c r="ER358" s="85"/>
      <c r="ES358" s="85" t="s">
        <v>179</v>
      </c>
      <c r="ET358" s="85" t="s">
        <v>4799</v>
      </c>
      <c r="EU358" s="85" t="s">
        <v>179</v>
      </c>
      <c r="EV358" s="85"/>
      <c r="EW358" s="85" t="s">
        <v>179</v>
      </c>
      <c r="EX358" s="85"/>
      <c r="EY358" s="85" t="s">
        <v>179</v>
      </c>
      <c r="EZ358" s="85" t="s">
        <v>4800</v>
      </c>
      <c r="FA358" s="85" t="s">
        <v>179</v>
      </c>
      <c r="FB358" s="85"/>
      <c r="FC358" s="85" t="s">
        <v>179</v>
      </c>
      <c r="FD358" s="85" t="s">
        <v>182</v>
      </c>
      <c r="FE358" t="b">
        <v>0</v>
      </c>
    </row>
    <row r="359" spans="1:161" x14ac:dyDescent="0.25">
      <c r="A359">
        <v>2236</v>
      </c>
      <c r="B359" t="s">
        <v>6211</v>
      </c>
      <c r="C359" s="90" t="s">
        <v>4801</v>
      </c>
      <c r="D359" s="91" t="s">
        <v>200</v>
      </c>
      <c r="E359">
        <v>0</v>
      </c>
      <c r="F359">
        <v>95</v>
      </c>
      <c r="G359" s="85" t="s">
        <v>187</v>
      </c>
      <c r="H359">
        <v>1</v>
      </c>
      <c r="I359" s="85" t="s">
        <v>213</v>
      </c>
      <c r="J359" s="85" t="s">
        <v>3725</v>
      </c>
      <c r="K359" s="85" t="s">
        <v>4802</v>
      </c>
      <c r="L359" s="85" t="s">
        <v>4801</v>
      </c>
      <c r="M359" s="85" t="s">
        <v>4803</v>
      </c>
      <c r="N359" s="85" t="s">
        <v>3725</v>
      </c>
      <c r="O359" s="85" t="s">
        <v>3728</v>
      </c>
      <c r="P359" s="85" t="s">
        <v>213</v>
      </c>
      <c r="Q359" s="85" t="s">
        <v>200</v>
      </c>
      <c r="R359" s="85"/>
      <c r="S359" s="85"/>
      <c r="T359" s="85" t="s">
        <v>218</v>
      </c>
      <c r="U359" s="97">
        <v>2</v>
      </c>
      <c r="V359" s="85" t="s">
        <v>179</v>
      </c>
      <c r="W359" s="85" t="s">
        <v>191</v>
      </c>
      <c r="X359" s="85" t="s">
        <v>4804</v>
      </c>
      <c r="Y359">
        <v>4</v>
      </c>
      <c r="Z359" s="85" t="s">
        <v>179</v>
      </c>
      <c r="AA359" s="85" t="s">
        <v>191</v>
      </c>
      <c r="AB359" s="85" t="s">
        <v>179</v>
      </c>
      <c r="AC359" s="85" t="s">
        <v>179</v>
      </c>
      <c r="AD359" s="85" t="s">
        <v>179</v>
      </c>
      <c r="AE359" s="85" t="s">
        <v>181</v>
      </c>
      <c r="AF359" s="85"/>
      <c r="AG359" s="85" t="s">
        <v>181</v>
      </c>
      <c r="AH359" s="85"/>
      <c r="AI359" s="85" t="s">
        <v>181</v>
      </c>
      <c r="AJ359" s="85" t="s">
        <v>4805</v>
      </c>
      <c r="AK359" s="85" t="s">
        <v>181</v>
      </c>
      <c r="AL359" s="85" t="s">
        <v>4806</v>
      </c>
      <c r="AM359" s="85" t="s">
        <v>181</v>
      </c>
      <c r="AN359" s="85"/>
      <c r="AO359" s="85" t="s">
        <v>181</v>
      </c>
      <c r="AP359" s="85" t="s">
        <v>4806</v>
      </c>
      <c r="AQ359" s="85" t="s">
        <v>179</v>
      </c>
      <c r="AR359" s="85"/>
      <c r="AS359" s="85" t="s">
        <v>179</v>
      </c>
      <c r="AT359" s="85"/>
      <c r="AU359" s="85" t="s">
        <v>179</v>
      </c>
      <c r="AV359" s="85"/>
      <c r="AW359" s="85" t="s">
        <v>179</v>
      </c>
      <c r="AX359" s="85"/>
      <c r="AY359" s="85" t="s">
        <v>179</v>
      </c>
      <c r="AZ359" s="85" t="s">
        <v>4807</v>
      </c>
      <c r="BA359" s="85" t="s">
        <v>179</v>
      </c>
      <c r="BB359" s="85"/>
      <c r="BC359" s="85" t="s">
        <v>203</v>
      </c>
      <c r="BD359" s="85" t="s">
        <v>4806</v>
      </c>
      <c r="BE359" s="85" t="s">
        <v>179</v>
      </c>
      <c r="BF359" s="85"/>
      <c r="BG359" s="85" t="s">
        <v>181</v>
      </c>
      <c r="BH359" s="85" t="s">
        <v>4808</v>
      </c>
      <c r="BI359" s="85" t="s">
        <v>203</v>
      </c>
      <c r="BJ359" s="85" t="s">
        <v>4806</v>
      </c>
      <c r="BK359" s="85" t="s">
        <v>179</v>
      </c>
      <c r="BL359" s="85"/>
      <c r="BM359" s="85" t="s">
        <v>179</v>
      </c>
      <c r="BN359" s="85"/>
      <c r="BO359" s="85" t="s">
        <v>179</v>
      </c>
      <c r="BP359" s="85"/>
      <c r="BQ359" s="85" t="s">
        <v>179</v>
      </c>
      <c r="BR359" s="85"/>
      <c r="BS359" s="85" t="s">
        <v>179</v>
      </c>
      <c r="BT359" s="85"/>
      <c r="BU359" s="85" t="s">
        <v>179</v>
      </c>
      <c r="BV359" s="85"/>
      <c r="BW359" s="85" t="s">
        <v>179</v>
      </c>
      <c r="BX359" s="85"/>
      <c r="BY359" s="85" t="s">
        <v>179</v>
      </c>
      <c r="BZ359" s="85"/>
      <c r="CA359" s="85" t="s">
        <v>179</v>
      </c>
      <c r="CB359" s="85"/>
      <c r="CC359" s="85" t="s">
        <v>179</v>
      </c>
      <c r="CD359" s="85"/>
      <c r="CE359" s="85" t="s">
        <v>181</v>
      </c>
      <c r="CF359" s="85"/>
      <c r="CG359" s="85" t="s">
        <v>181</v>
      </c>
      <c r="CH359" s="85"/>
      <c r="CI359" s="85" t="s">
        <v>181</v>
      </c>
      <c r="CJ359" s="85"/>
      <c r="CK359" s="85" t="s">
        <v>179</v>
      </c>
      <c r="CL359" s="85" t="s">
        <v>4809</v>
      </c>
      <c r="CM359" s="85" t="s">
        <v>179</v>
      </c>
      <c r="CN359" s="85"/>
      <c r="CO359" s="85" t="s">
        <v>179</v>
      </c>
      <c r="CP359" s="85"/>
      <c r="CQ359" s="85" t="s">
        <v>179</v>
      </c>
      <c r="CR359" s="85"/>
      <c r="CS359" s="85" t="s">
        <v>179</v>
      </c>
      <c r="CT359" s="85"/>
      <c r="CU359" s="85" t="s">
        <v>179</v>
      </c>
      <c r="CV359" s="85"/>
      <c r="CW359" s="85" t="s">
        <v>179</v>
      </c>
      <c r="CX359" s="85"/>
      <c r="CY359" s="85" t="s">
        <v>179</v>
      </c>
      <c r="CZ359" s="85" t="s">
        <v>4810</v>
      </c>
      <c r="DA359" s="85" t="s">
        <v>179</v>
      </c>
      <c r="DB359" s="85"/>
      <c r="DC359" s="85" t="s">
        <v>179</v>
      </c>
      <c r="DD359" s="85"/>
      <c r="DE359" s="85" t="s">
        <v>179</v>
      </c>
      <c r="DF359" s="85"/>
      <c r="DG359" s="85" t="s">
        <v>179</v>
      </c>
      <c r="DH359" s="85"/>
      <c r="DI359" s="85" t="s">
        <v>179</v>
      </c>
      <c r="DJ359" s="85" t="s">
        <v>4811</v>
      </c>
      <c r="DK359" s="85" t="s">
        <v>179</v>
      </c>
      <c r="DL359" s="85"/>
      <c r="DM359" s="85" t="s">
        <v>181</v>
      </c>
      <c r="DN359" s="85"/>
      <c r="DO359" s="85" t="s">
        <v>179</v>
      </c>
      <c r="DP359" s="85"/>
      <c r="DQ359" s="85" t="s">
        <v>203</v>
      </c>
      <c r="DR359" s="85" t="s">
        <v>4812</v>
      </c>
      <c r="DS359" s="85" t="s">
        <v>181</v>
      </c>
      <c r="DT359" s="85"/>
      <c r="DU359" s="85" t="s">
        <v>179</v>
      </c>
      <c r="DV359" s="85"/>
      <c r="DW359" s="85" t="s">
        <v>179</v>
      </c>
      <c r="DX359" s="85"/>
      <c r="DY359" s="85" t="s">
        <v>181</v>
      </c>
      <c r="DZ359" s="85" t="s">
        <v>4813</v>
      </c>
      <c r="EA359" s="85" t="s">
        <v>179</v>
      </c>
      <c r="EB359" s="85"/>
      <c r="EC359" s="85" t="s">
        <v>203</v>
      </c>
      <c r="ED359" s="85" t="s">
        <v>4814</v>
      </c>
      <c r="EE359" s="85" t="s">
        <v>179</v>
      </c>
      <c r="EF359" s="85"/>
      <c r="EG359" s="85" t="s">
        <v>179</v>
      </c>
      <c r="EH359" s="85"/>
      <c r="EI359" s="85" t="s">
        <v>179</v>
      </c>
      <c r="EJ359" s="85"/>
      <c r="EK359" s="85" t="s">
        <v>179</v>
      </c>
      <c r="EL359" s="85"/>
      <c r="EM359" s="85" t="s">
        <v>179</v>
      </c>
      <c r="EN359" s="85" t="s">
        <v>4815</v>
      </c>
      <c r="EO359" s="85" t="s">
        <v>179</v>
      </c>
      <c r="EP359" s="85" t="s">
        <v>4816</v>
      </c>
      <c r="EQ359" s="85" t="s">
        <v>179</v>
      </c>
      <c r="ER359" s="85" t="s">
        <v>4817</v>
      </c>
      <c r="ES359" s="85" t="s">
        <v>179</v>
      </c>
      <c r="ET359" s="85" t="s">
        <v>4806</v>
      </c>
      <c r="EU359" s="85" t="s">
        <v>179</v>
      </c>
      <c r="EV359" s="85"/>
      <c r="EW359" s="85" t="s">
        <v>179</v>
      </c>
      <c r="EX359" s="85"/>
      <c r="EY359" s="85" t="s">
        <v>179</v>
      </c>
      <c r="EZ359" s="85" t="s">
        <v>4806</v>
      </c>
      <c r="FA359" s="85" t="s">
        <v>179</v>
      </c>
      <c r="FB359" s="85"/>
      <c r="FC359" s="85" t="s">
        <v>179</v>
      </c>
      <c r="FD359" s="85" t="s">
        <v>182</v>
      </c>
      <c r="FE359" t="b">
        <v>0</v>
      </c>
    </row>
    <row r="360" spans="1:161" x14ac:dyDescent="0.25">
      <c r="A360">
        <v>2237</v>
      </c>
      <c r="B360" t="s">
        <v>6174</v>
      </c>
      <c r="C360" s="90" t="s">
        <v>4818</v>
      </c>
      <c r="D360" s="91" t="s">
        <v>206</v>
      </c>
      <c r="E360">
        <v>0</v>
      </c>
      <c r="F360">
        <v>95</v>
      </c>
      <c r="G360" s="85" t="s">
        <v>177</v>
      </c>
      <c r="H360">
        <v>1</v>
      </c>
      <c r="I360" s="85" t="s">
        <v>213</v>
      </c>
      <c r="J360" s="85" t="s">
        <v>2435</v>
      </c>
      <c r="K360" s="85" t="s">
        <v>2436</v>
      </c>
      <c r="L360" s="85" t="s">
        <v>4818</v>
      </c>
      <c r="M360" s="85" t="s">
        <v>4819</v>
      </c>
      <c r="N360" s="85" t="s">
        <v>2438</v>
      </c>
      <c r="O360" s="85" t="s">
        <v>2439</v>
      </c>
      <c r="P360" s="85" t="s">
        <v>213</v>
      </c>
      <c r="Q360" s="85" t="s">
        <v>206</v>
      </c>
      <c r="R360" s="85"/>
      <c r="S360" s="85"/>
      <c r="T360" s="85" t="s">
        <v>218</v>
      </c>
      <c r="U360" s="97">
        <v>4</v>
      </c>
      <c r="V360" s="85" t="s">
        <v>179</v>
      </c>
      <c r="W360" s="85" t="s">
        <v>202</v>
      </c>
      <c r="X360" s="85" t="s">
        <v>6004</v>
      </c>
      <c r="Y360">
        <v>2</v>
      </c>
      <c r="Z360" s="85" t="s">
        <v>181</v>
      </c>
      <c r="AA360" s="85" t="s">
        <v>186</v>
      </c>
      <c r="AB360" s="85" t="s">
        <v>179</v>
      </c>
      <c r="AC360" s="85" t="s">
        <v>179</v>
      </c>
      <c r="AD360" s="85" t="s">
        <v>181</v>
      </c>
      <c r="AE360" s="85" t="s">
        <v>181</v>
      </c>
      <c r="AF360" s="85"/>
      <c r="AG360" s="85" t="s">
        <v>181</v>
      </c>
      <c r="AH360" s="85"/>
      <c r="AI360" s="85" t="s">
        <v>179</v>
      </c>
      <c r="AJ360" s="85" t="s">
        <v>4820</v>
      </c>
      <c r="AK360" s="85" t="s">
        <v>181</v>
      </c>
      <c r="AL360" s="85"/>
      <c r="AM360" s="85" t="s">
        <v>181</v>
      </c>
      <c r="AN360" s="85"/>
      <c r="AO360" s="85" t="s">
        <v>181</v>
      </c>
      <c r="AP360" s="85"/>
      <c r="AQ360" s="85" t="s">
        <v>179</v>
      </c>
      <c r="AR360" s="85"/>
      <c r="AS360" s="85" t="s">
        <v>179</v>
      </c>
      <c r="AT360" s="85"/>
      <c r="AU360" s="85" t="s">
        <v>179</v>
      </c>
      <c r="AV360" s="85"/>
      <c r="AW360" s="85" t="s">
        <v>179</v>
      </c>
      <c r="AX360" s="85"/>
      <c r="AY360" s="85" t="s">
        <v>179</v>
      </c>
      <c r="AZ360" s="85"/>
      <c r="BA360" s="85" t="s">
        <v>179</v>
      </c>
      <c r="BB360" s="85"/>
      <c r="BC360" s="85" t="s">
        <v>179</v>
      </c>
      <c r="BD360" s="85" t="s">
        <v>4821</v>
      </c>
      <c r="BE360" s="85" t="s">
        <v>179</v>
      </c>
      <c r="BF360" s="85"/>
      <c r="BG360" s="85" t="s">
        <v>179</v>
      </c>
      <c r="BH360" s="85"/>
      <c r="BI360" s="85" t="s">
        <v>179</v>
      </c>
      <c r="BJ360" s="85" t="s">
        <v>4822</v>
      </c>
      <c r="BK360" s="85" t="s">
        <v>179</v>
      </c>
      <c r="BL360" s="85"/>
      <c r="BM360" s="85" t="s">
        <v>179</v>
      </c>
      <c r="BN360" s="85"/>
      <c r="BO360" s="85" t="s">
        <v>179</v>
      </c>
      <c r="BP360" s="85"/>
      <c r="BQ360" s="85" t="s">
        <v>179</v>
      </c>
      <c r="BR360" s="85"/>
      <c r="BS360" s="85" t="s">
        <v>179</v>
      </c>
      <c r="BT360" s="85"/>
      <c r="BU360" s="85" t="s">
        <v>179</v>
      </c>
      <c r="BV360" s="85"/>
      <c r="BW360" s="85" t="s">
        <v>179</v>
      </c>
      <c r="BX360" s="85"/>
      <c r="BY360" s="85" t="s">
        <v>179</v>
      </c>
      <c r="BZ360" s="85"/>
      <c r="CA360" s="85" t="s">
        <v>179</v>
      </c>
      <c r="CB360" s="85"/>
      <c r="CC360" s="85" t="s">
        <v>179</v>
      </c>
      <c r="CD360" s="85"/>
      <c r="CE360" s="85" t="s">
        <v>179</v>
      </c>
      <c r="CF360" s="85"/>
      <c r="CG360" s="85" t="s">
        <v>181</v>
      </c>
      <c r="CH360" s="85"/>
      <c r="CI360" s="85" t="s">
        <v>181</v>
      </c>
      <c r="CJ360" s="85"/>
      <c r="CK360" s="85" t="s">
        <v>179</v>
      </c>
      <c r="CL360" s="85" t="s">
        <v>4823</v>
      </c>
      <c r="CM360" s="85" t="s">
        <v>179</v>
      </c>
      <c r="CN360" s="85"/>
      <c r="CO360" s="85" t="s">
        <v>179</v>
      </c>
      <c r="CP360" s="85"/>
      <c r="CQ360" s="85" t="s">
        <v>179</v>
      </c>
      <c r="CR360" s="85"/>
      <c r="CS360" s="85" t="s">
        <v>179</v>
      </c>
      <c r="CT360" s="85"/>
      <c r="CU360" s="85" t="s">
        <v>179</v>
      </c>
      <c r="CV360" s="85"/>
      <c r="CW360" s="85" t="s">
        <v>179</v>
      </c>
      <c r="CX360" s="85"/>
      <c r="CY360" s="85" t="s">
        <v>179</v>
      </c>
      <c r="CZ360" s="85" t="s">
        <v>346</v>
      </c>
      <c r="DA360" s="85" t="s">
        <v>179</v>
      </c>
      <c r="DB360" s="85"/>
      <c r="DC360" s="85" t="s">
        <v>179</v>
      </c>
      <c r="DD360" s="85"/>
      <c r="DE360" s="85" t="s">
        <v>179</v>
      </c>
      <c r="DF360" s="85"/>
      <c r="DG360" s="85" t="s">
        <v>179</v>
      </c>
      <c r="DH360" s="85"/>
      <c r="DI360" s="85" t="s">
        <v>179</v>
      </c>
      <c r="DJ360" s="85" t="s">
        <v>4824</v>
      </c>
      <c r="DK360" s="85" t="s">
        <v>179</v>
      </c>
      <c r="DL360" s="85"/>
      <c r="DM360" s="85" t="s">
        <v>179</v>
      </c>
      <c r="DN360" s="85"/>
      <c r="DO360" s="85" t="s">
        <v>179</v>
      </c>
      <c r="DP360" s="85"/>
      <c r="DQ360" s="85" t="s">
        <v>179</v>
      </c>
      <c r="DR360" s="85" t="s">
        <v>2444</v>
      </c>
      <c r="DS360" s="85" t="s">
        <v>179</v>
      </c>
      <c r="DT360" s="85"/>
      <c r="DU360" s="85" t="s">
        <v>179</v>
      </c>
      <c r="DV360" s="85"/>
      <c r="DW360" s="85" t="s">
        <v>179</v>
      </c>
      <c r="DX360" s="85"/>
      <c r="DY360" s="85" t="s">
        <v>179</v>
      </c>
      <c r="DZ360" s="85"/>
      <c r="EA360" s="85" t="s">
        <v>179</v>
      </c>
      <c r="EB360" s="85"/>
      <c r="EC360" s="85" t="s">
        <v>179</v>
      </c>
      <c r="ED360" s="85" t="s">
        <v>4825</v>
      </c>
      <c r="EE360" s="85" t="s">
        <v>179</v>
      </c>
      <c r="EF360" s="85"/>
      <c r="EG360" s="85" t="s">
        <v>179</v>
      </c>
      <c r="EH360" s="85"/>
      <c r="EI360" s="85" t="s">
        <v>179</v>
      </c>
      <c r="EJ360" s="85"/>
      <c r="EK360" s="85" t="s">
        <v>179</v>
      </c>
      <c r="EL360" s="85"/>
      <c r="EM360" s="85" t="s">
        <v>179</v>
      </c>
      <c r="EN360" s="85" t="s">
        <v>387</v>
      </c>
      <c r="EO360" s="85" t="s">
        <v>179</v>
      </c>
      <c r="EP360" s="85"/>
      <c r="EQ360" s="85" t="s">
        <v>179</v>
      </c>
      <c r="ER360" s="85"/>
      <c r="ES360" s="85" t="s">
        <v>179</v>
      </c>
      <c r="ET360" s="85" t="s">
        <v>4826</v>
      </c>
      <c r="EU360" s="85" t="s">
        <v>179</v>
      </c>
      <c r="EV360" s="85"/>
      <c r="EW360" s="85" t="s">
        <v>179</v>
      </c>
      <c r="EX360" s="85"/>
      <c r="EY360" s="85" t="s">
        <v>179</v>
      </c>
      <c r="EZ360" s="85" t="s">
        <v>4827</v>
      </c>
      <c r="FA360" s="85" t="s">
        <v>181</v>
      </c>
      <c r="FB360" s="85"/>
      <c r="FC360" s="85" t="s">
        <v>179</v>
      </c>
      <c r="FD360" s="85" t="s">
        <v>182</v>
      </c>
      <c r="FE360" t="b">
        <v>1</v>
      </c>
    </row>
    <row r="361" spans="1:161" x14ac:dyDescent="0.25">
      <c r="A361">
        <v>12707</v>
      </c>
      <c r="B361" t="s">
        <v>6242</v>
      </c>
      <c r="C361" s="90" t="s">
        <v>4828</v>
      </c>
      <c r="D361" s="91" t="s">
        <v>183</v>
      </c>
      <c r="E361">
        <v>0</v>
      </c>
      <c r="F361">
        <v>94</v>
      </c>
      <c r="G361" s="85" t="s">
        <v>177</v>
      </c>
      <c r="H361">
        <v>1</v>
      </c>
      <c r="I361" s="85" t="s">
        <v>213</v>
      </c>
      <c r="J361" s="85" t="s">
        <v>4829</v>
      </c>
      <c r="K361" s="85" t="s">
        <v>4830</v>
      </c>
      <c r="L361" s="85" t="s">
        <v>4828</v>
      </c>
      <c r="M361" s="85" t="s">
        <v>4831</v>
      </c>
      <c r="N361" s="85" t="s">
        <v>4829</v>
      </c>
      <c r="O361" s="85" t="s">
        <v>4832</v>
      </c>
      <c r="P361" s="85" t="s">
        <v>213</v>
      </c>
      <c r="Q361" s="85" t="s">
        <v>183</v>
      </c>
      <c r="R361" s="85"/>
      <c r="S361" s="85"/>
      <c r="T361" s="85" t="s">
        <v>218</v>
      </c>
      <c r="U361" s="97">
        <v>2</v>
      </c>
      <c r="V361" s="85" t="s">
        <v>179</v>
      </c>
      <c r="W361" s="85" t="s">
        <v>191</v>
      </c>
      <c r="X361" s="85" t="s">
        <v>4833</v>
      </c>
      <c r="Y361">
        <v>2</v>
      </c>
      <c r="Z361" s="85" t="s">
        <v>181</v>
      </c>
      <c r="AA361" s="85"/>
      <c r="AB361" s="85" t="s">
        <v>181</v>
      </c>
      <c r="AC361" s="85" t="s">
        <v>179</v>
      </c>
      <c r="AD361" s="85" t="s">
        <v>179</v>
      </c>
      <c r="AE361" s="85" t="s">
        <v>181</v>
      </c>
      <c r="AF361" s="85"/>
      <c r="AG361" s="85" t="s">
        <v>181</v>
      </c>
      <c r="AH361" s="85"/>
      <c r="AI361" s="85" t="s">
        <v>181</v>
      </c>
      <c r="AJ361" s="85"/>
      <c r="AK361" s="85" t="s">
        <v>181</v>
      </c>
      <c r="AL361" s="85"/>
      <c r="AM361" s="85" t="s">
        <v>181</v>
      </c>
      <c r="AN361" s="85"/>
      <c r="AO361" s="85" t="s">
        <v>181</v>
      </c>
      <c r="AP361" s="85"/>
      <c r="AQ361" s="85" t="s">
        <v>179</v>
      </c>
      <c r="AR361" s="85"/>
      <c r="AS361" s="85" t="s">
        <v>179</v>
      </c>
      <c r="AT361" s="85"/>
      <c r="AU361" s="85" t="s">
        <v>179</v>
      </c>
      <c r="AV361" s="85"/>
      <c r="AW361" s="85" t="s">
        <v>179</v>
      </c>
      <c r="AX361" s="85"/>
      <c r="AY361" s="85" t="s">
        <v>179</v>
      </c>
      <c r="AZ361" s="85"/>
      <c r="BA361" s="85" t="s">
        <v>179</v>
      </c>
      <c r="BB361" s="85"/>
      <c r="BC361" s="85" t="s">
        <v>179</v>
      </c>
      <c r="BD361" s="85" t="s">
        <v>4834</v>
      </c>
      <c r="BE361" s="85" t="s">
        <v>179</v>
      </c>
      <c r="BF361" s="85"/>
      <c r="BG361" s="85" t="s">
        <v>179</v>
      </c>
      <c r="BH361" s="85"/>
      <c r="BI361" s="85" t="s">
        <v>179</v>
      </c>
      <c r="BJ361" s="85" t="s">
        <v>4835</v>
      </c>
      <c r="BK361" s="85" t="s">
        <v>179</v>
      </c>
      <c r="BL361" s="85"/>
      <c r="BM361" s="85" t="s">
        <v>179</v>
      </c>
      <c r="BN361" s="85"/>
      <c r="BO361" s="85" t="s">
        <v>179</v>
      </c>
      <c r="BP361" s="85"/>
      <c r="BQ361" s="85" t="s">
        <v>179</v>
      </c>
      <c r="BR361" s="85"/>
      <c r="BS361" s="85" t="s">
        <v>179</v>
      </c>
      <c r="BT361" s="85"/>
      <c r="BU361" s="85" t="s">
        <v>179</v>
      </c>
      <c r="BV361" s="85"/>
      <c r="BW361" s="85" t="s">
        <v>179</v>
      </c>
      <c r="BX361" s="85"/>
      <c r="BY361" s="85" t="s">
        <v>179</v>
      </c>
      <c r="BZ361" s="85"/>
      <c r="CA361" s="85" t="s">
        <v>179</v>
      </c>
      <c r="CB361" s="85"/>
      <c r="CC361" s="85" t="s">
        <v>179</v>
      </c>
      <c r="CD361" s="85"/>
      <c r="CE361" s="85" t="s">
        <v>181</v>
      </c>
      <c r="CF361" s="85"/>
      <c r="CG361" s="85" t="s">
        <v>181</v>
      </c>
      <c r="CH361" s="85"/>
      <c r="CI361" s="85" t="s">
        <v>181</v>
      </c>
      <c r="CJ361" s="85"/>
      <c r="CK361" s="85" t="s">
        <v>179</v>
      </c>
      <c r="CL361" s="85" t="s">
        <v>4836</v>
      </c>
      <c r="CM361" s="85" t="s">
        <v>179</v>
      </c>
      <c r="CN361" s="85"/>
      <c r="CO361" s="85" t="s">
        <v>179</v>
      </c>
      <c r="CP361" s="85"/>
      <c r="CQ361" s="85" t="s">
        <v>179</v>
      </c>
      <c r="CR361" s="85"/>
      <c r="CS361" s="85" t="s">
        <v>179</v>
      </c>
      <c r="CT361" s="85"/>
      <c r="CU361" s="85" t="s">
        <v>179</v>
      </c>
      <c r="CV361" s="85"/>
      <c r="CW361" s="85" t="s">
        <v>179</v>
      </c>
      <c r="CX361" s="85"/>
      <c r="CY361" s="85" t="s">
        <v>179</v>
      </c>
      <c r="CZ361" s="85" t="s">
        <v>4837</v>
      </c>
      <c r="DA361" s="85" t="s">
        <v>179</v>
      </c>
      <c r="DB361" s="85"/>
      <c r="DC361" s="85" t="s">
        <v>179</v>
      </c>
      <c r="DD361" s="85"/>
      <c r="DE361" s="85" t="s">
        <v>179</v>
      </c>
      <c r="DF361" s="85"/>
      <c r="DG361" s="85" t="s">
        <v>179</v>
      </c>
      <c r="DH361" s="85"/>
      <c r="DI361" s="85" t="s">
        <v>179</v>
      </c>
      <c r="DJ361" s="85" t="s">
        <v>4838</v>
      </c>
      <c r="DK361" s="85" t="s">
        <v>179</v>
      </c>
      <c r="DL361" s="85"/>
      <c r="DM361" s="85" t="s">
        <v>179</v>
      </c>
      <c r="DN361" s="85"/>
      <c r="DO361" s="85" t="s">
        <v>179</v>
      </c>
      <c r="DP361" s="85"/>
      <c r="DQ361" s="85" t="s">
        <v>179</v>
      </c>
      <c r="DR361" s="85" t="s">
        <v>4839</v>
      </c>
      <c r="DS361" s="85" t="s">
        <v>179</v>
      </c>
      <c r="DT361" s="85"/>
      <c r="DU361" s="85" t="s">
        <v>179</v>
      </c>
      <c r="DV361" s="85" t="s">
        <v>4840</v>
      </c>
      <c r="DW361" s="85" t="s">
        <v>179</v>
      </c>
      <c r="DX361" s="85"/>
      <c r="DY361" s="85" t="s">
        <v>179</v>
      </c>
      <c r="DZ361" s="85"/>
      <c r="EA361" s="85" t="s">
        <v>179</v>
      </c>
      <c r="EB361" s="85"/>
      <c r="EC361" s="85" t="s">
        <v>179</v>
      </c>
      <c r="ED361" s="85" t="s">
        <v>4841</v>
      </c>
      <c r="EE361" s="85" t="s">
        <v>179</v>
      </c>
      <c r="EF361" s="85"/>
      <c r="EG361" s="85" t="s">
        <v>179</v>
      </c>
      <c r="EH361" s="85"/>
      <c r="EI361" s="85" t="s">
        <v>179</v>
      </c>
      <c r="EJ361" s="85"/>
      <c r="EK361" s="85" t="s">
        <v>179</v>
      </c>
      <c r="EL361" s="85"/>
      <c r="EM361" s="85" t="s">
        <v>179</v>
      </c>
      <c r="EN361" s="85" t="s">
        <v>4842</v>
      </c>
      <c r="EO361" s="85" t="s">
        <v>179</v>
      </c>
      <c r="EP361" s="85" t="s">
        <v>4843</v>
      </c>
      <c r="EQ361" s="85" t="s">
        <v>179</v>
      </c>
      <c r="ER361" s="85"/>
      <c r="ES361" s="85" t="s">
        <v>179</v>
      </c>
      <c r="ET361" s="85" t="s">
        <v>4843</v>
      </c>
      <c r="EU361" s="85" t="s">
        <v>179</v>
      </c>
      <c r="EV361" s="85"/>
      <c r="EW361" s="85" t="s">
        <v>179</v>
      </c>
      <c r="EX361" s="85"/>
      <c r="EY361" s="85" t="s">
        <v>179</v>
      </c>
      <c r="EZ361" s="85" t="s">
        <v>4844</v>
      </c>
      <c r="FA361" s="85" t="s">
        <v>181</v>
      </c>
      <c r="FB361" s="85"/>
      <c r="FC361" s="85" t="s">
        <v>179</v>
      </c>
      <c r="FD361" s="85" t="s">
        <v>182</v>
      </c>
      <c r="FE361" t="b">
        <v>0</v>
      </c>
    </row>
    <row r="362" spans="1:161" x14ac:dyDescent="0.25">
      <c r="A362">
        <v>2239</v>
      </c>
      <c r="B362" t="s">
        <v>6243</v>
      </c>
      <c r="C362" s="90" t="s">
        <v>4845</v>
      </c>
      <c r="D362" s="91" t="s">
        <v>206</v>
      </c>
      <c r="E362">
        <v>0</v>
      </c>
      <c r="F362">
        <v>95</v>
      </c>
      <c r="G362" s="85" t="s">
        <v>177</v>
      </c>
      <c r="H362">
        <v>1</v>
      </c>
      <c r="I362" s="85" t="s">
        <v>213</v>
      </c>
      <c r="J362" s="85" t="s">
        <v>4846</v>
      </c>
      <c r="K362" s="85" t="s">
        <v>4847</v>
      </c>
      <c r="L362" s="85" t="s">
        <v>4845</v>
      </c>
      <c r="M362" s="85" t="s">
        <v>4848</v>
      </c>
      <c r="N362" s="85" t="s">
        <v>4846</v>
      </c>
      <c r="O362" s="85" t="s">
        <v>4849</v>
      </c>
      <c r="P362" s="85" t="s">
        <v>213</v>
      </c>
      <c r="Q362" s="85" t="s">
        <v>206</v>
      </c>
      <c r="R362" s="85"/>
      <c r="S362" s="85"/>
      <c r="T362" s="85" t="s">
        <v>218</v>
      </c>
      <c r="U362" s="97">
        <v>2</v>
      </c>
      <c r="V362" s="85" t="s">
        <v>179</v>
      </c>
      <c r="W362" s="85" t="s">
        <v>191</v>
      </c>
      <c r="X362" s="85" t="s">
        <v>4850</v>
      </c>
      <c r="Y362">
        <v>3</v>
      </c>
      <c r="Z362" s="85" t="s">
        <v>179</v>
      </c>
      <c r="AA362" s="85" t="s">
        <v>191</v>
      </c>
      <c r="AB362" s="85" t="s">
        <v>181</v>
      </c>
      <c r="AC362" s="85" t="s">
        <v>179</v>
      </c>
      <c r="AD362" s="85" t="s">
        <v>179</v>
      </c>
      <c r="AE362" s="85" t="s">
        <v>181</v>
      </c>
      <c r="AF362" s="85"/>
      <c r="AG362" s="85" t="s">
        <v>181</v>
      </c>
      <c r="AH362" s="85"/>
      <c r="AI362" s="85" t="s">
        <v>181</v>
      </c>
      <c r="AJ362" s="85"/>
      <c r="AK362" s="85" t="s">
        <v>181</v>
      </c>
      <c r="AL362" s="85"/>
      <c r="AM362" s="85" t="s">
        <v>181</v>
      </c>
      <c r="AN362" s="85"/>
      <c r="AO362" s="85" t="s">
        <v>181</v>
      </c>
      <c r="AP362" s="85"/>
      <c r="AQ362" s="85" t="s">
        <v>179</v>
      </c>
      <c r="AR362" s="85" t="s">
        <v>4851</v>
      </c>
      <c r="AS362" s="85" t="s">
        <v>179</v>
      </c>
      <c r="AT362" s="85"/>
      <c r="AU362" s="85" t="s">
        <v>179</v>
      </c>
      <c r="AV362" s="85"/>
      <c r="AW362" s="85" t="s">
        <v>179</v>
      </c>
      <c r="AX362" s="85"/>
      <c r="AY362" s="85" t="s">
        <v>179</v>
      </c>
      <c r="AZ362" s="85"/>
      <c r="BA362" s="85" t="s">
        <v>179</v>
      </c>
      <c r="BB362" s="85"/>
      <c r="BC362" s="85" t="s">
        <v>179</v>
      </c>
      <c r="BD362" s="85" t="s">
        <v>4852</v>
      </c>
      <c r="BE362" s="85" t="s">
        <v>179</v>
      </c>
      <c r="BF362" s="85"/>
      <c r="BG362" s="85" t="s">
        <v>181</v>
      </c>
      <c r="BH362" s="85"/>
      <c r="BI362" s="85" t="s">
        <v>179</v>
      </c>
      <c r="BJ362" s="85" t="s">
        <v>4853</v>
      </c>
      <c r="BK362" s="85" t="s">
        <v>179</v>
      </c>
      <c r="BL362" s="85"/>
      <c r="BM362" s="85" t="s">
        <v>179</v>
      </c>
      <c r="BN362" s="85"/>
      <c r="BO362" s="85" t="s">
        <v>179</v>
      </c>
      <c r="BP362" s="85"/>
      <c r="BQ362" s="85" t="s">
        <v>179</v>
      </c>
      <c r="BR362" s="85"/>
      <c r="BS362" s="85" t="s">
        <v>179</v>
      </c>
      <c r="BT362" s="85"/>
      <c r="BU362" s="85" t="s">
        <v>179</v>
      </c>
      <c r="BV362" s="85"/>
      <c r="BW362" s="85" t="s">
        <v>179</v>
      </c>
      <c r="BX362" s="85"/>
      <c r="BY362" s="85" t="s">
        <v>179</v>
      </c>
      <c r="BZ362" s="85"/>
      <c r="CA362" s="85" t="s">
        <v>179</v>
      </c>
      <c r="CB362" s="85"/>
      <c r="CC362" s="85" t="s">
        <v>179</v>
      </c>
      <c r="CD362" s="85"/>
      <c r="CE362" s="85" t="s">
        <v>181</v>
      </c>
      <c r="CF362" s="85" t="s">
        <v>4854</v>
      </c>
      <c r="CG362" s="85" t="s">
        <v>181</v>
      </c>
      <c r="CH362" s="85"/>
      <c r="CI362" s="85" t="s">
        <v>181</v>
      </c>
      <c r="CJ362" s="85"/>
      <c r="CK362" s="85" t="s">
        <v>179</v>
      </c>
      <c r="CL362" s="85" t="s">
        <v>4855</v>
      </c>
      <c r="CM362" s="85" t="s">
        <v>179</v>
      </c>
      <c r="CN362" s="85"/>
      <c r="CO362" s="85" t="s">
        <v>179</v>
      </c>
      <c r="CP362" s="85"/>
      <c r="CQ362" s="85" t="s">
        <v>179</v>
      </c>
      <c r="CR362" s="85"/>
      <c r="CS362" s="85" t="s">
        <v>179</v>
      </c>
      <c r="CT362" s="85"/>
      <c r="CU362" s="85" t="s">
        <v>179</v>
      </c>
      <c r="CV362" s="85"/>
      <c r="CW362" s="85" t="s">
        <v>179</v>
      </c>
      <c r="CX362" s="85"/>
      <c r="CY362" s="85" t="s">
        <v>179</v>
      </c>
      <c r="CZ362" s="85" t="s">
        <v>4856</v>
      </c>
      <c r="DA362" s="85" t="s">
        <v>227</v>
      </c>
      <c r="DB362" s="85"/>
      <c r="DC362" s="85" t="s">
        <v>179</v>
      </c>
      <c r="DD362" s="85"/>
      <c r="DE362" s="85" t="s">
        <v>179</v>
      </c>
      <c r="DF362" s="85"/>
      <c r="DG362" s="85" t="s">
        <v>209</v>
      </c>
      <c r="DH362" s="85"/>
      <c r="DI362" s="85" t="s">
        <v>179</v>
      </c>
      <c r="DJ362" s="85" t="s">
        <v>4857</v>
      </c>
      <c r="DK362" s="85" t="s">
        <v>179</v>
      </c>
      <c r="DL362" s="85"/>
      <c r="DM362" s="85" t="s">
        <v>179</v>
      </c>
      <c r="DN362" s="85"/>
      <c r="DO362" s="85" t="s">
        <v>179</v>
      </c>
      <c r="DP362" s="85"/>
      <c r="DQ362" s="85" t="s">
        <v>179</v>
      </c>
      <c r="DR362" s="85" t="s">
        <v>4858</v>
      </c>
      <c r="DS362" s="85" t="s">
        <v>179</v>
      </c>
      <c r="DT362" s="85" t="s">
        <v>4859</v>
      </c>
      <c r="DU362" s="85" t="s">
        <v>179</v>
      </c>
      <c r="DV362" s="85" t="s">
        <v>4859</v>
      </c>
      <c r="DW362" s="85" t="s">
        <v>179</v>
      </c>
      <c r="DX362" s="85"/>
      <c r="DY362" s="85" t="s">
        <v>179</v>
      </c>
      <c r="DZ362" s="85"/>
      <c r="EA362" s="85" t="s">
        <v>179</v>
      </c>
      <c r="EB362" s="85"/>
      <c r="EC362" s="85" t="s">
        <v>179</v>
      </c>
      <c r="ED362" s="85" t="s">
        <v>4860</v>
      </c>
      <c r="EE362" s="85" t="s">
        <v>179</v>
      </c>
      <c r="EF362" s="85"/>
      <c r="EG362" s="85" t="s">
        <v>179</v>
      </c>
      <c r="EH362" s="85"/>
      <c r="EI362" s="85" t="s">
        <v>179</v>
      </c>
      <c r="EJ362" s="85"/>
      <c r="EK362" s="85" t="s">
        <v>179</v>
      </c>
      <c r="EL362" s="85"/>
      <c r="EM362" s="85" t="s">
        <v>179</v>
      </c>
      <c r="EN362" s="85" t="s">
        <v>4861</v>
      </c>
      <c r="EO362" s="85" t="s">
        <v>179</v>
      </c>
      <c r="EP362" s="85"/>
      <c r="EQ362" s="85" t="s">
        <v>179</v>
      </c>
      <c r="ER362" s="85"/>
      <c r="ES362" s="85" t="s">
        <v>179</v>
      </c>
      <c r="ET362" s="85" t="s">
        <v>4862</v>
      </c>
      <c r="EU362" s="85" t="s">
        <v>179</v>
      </c>
      <c r="EV362" s="85"/>
      <c r="EW362" s="85" t="s">
        <v>179</v>
      </c>
      <c r="EX362" s="85"/>
      <c r="EY362" s="85" t="s">
        <v>179</v>
      </c>
      <c r="EZ362" s="85" t="s">
        <v>4863</v>
      </c>
      <c r="FA362" s="85" t="s">
        <v>179</v>
      </c>
      <c r="FB362" s="85"/>
      <c r="FC362" s="85" t="s">
        <v>179</v>
      </c>
      <c r="FD362" s="85" t="s">
        <v>182</v>
      </c>
      <c r="FE362" t="b">
        <v>0</v>
      </c>
    </row>
    <row r="363" spans="1:161" x14ac:dyDescent="0.25">
      <c r="A363">
        <v>2240</v>
      </c>
      <c r="B363" t="s">
        <v>6244</v>
      </c>
      <c r="C363" s="90" t="s">
        <v>4864</v>
      </c>
      <c r="D363" s="91" t="s">
        <v>206</v>
      </c>
      <c r="E363">
        <v>0</v>
      </c>
      <c r="F363">
        <v>95</v>
      </c>
      <c r="G363" s="85" t="s">
        <v>187</v>
      </c>
      <c r="H363">
        <v>1</v>
      </c>
      <c r="I363" s="85" t="s">
        <v>213</v>
      </c>
      <c r="J363" s="85" t="s">
        <v>4865</v>
      </c>
      <c r="K363" s="85" t="s">
        <v>4866</v>
      </c>
      <c r="L363" s="85" t="s">
        <v>4864</v>
      </c>
      <c r="M363" s="85" t="s">
        <v>4867</v>
      </c>
      <c r="N363" s="85" t="s">
        <v>4868</v>
      </c>
      <c r="O363" s="85" t="s">
        <v>4869</v>
      </c>
      <c r="P363" s="85" t="s">
        <v>213</v>
      </c>
      <c r="Q363" s="85" t="s">
        <v>206</v>
      </c>
      <c r="R363" s="85"/>
      <c r="S363" s="85"/>
      <c r="T363" s="85" t="s">
        <v>218</v>
      </c>
      <c r="U363" s="97">
        <v>4</v>
      </c>
      <c r="V363" s="85" t="s">
        <v>179</v>
      </c>
      <c r="W363" s="85" t="s">
        <v>191</v>
      </c>
      <c r="X363" s="85" t="s">
        <v>4870</v>
      </c>
      <c r="Y363">
        <v>4</v>
      </c>
      <c r="Z363" s="85" t="s">
        <v>181</v>
      </c>
      <c r="AA363" s="85" t="s">
        <v>186</v>
      </c>
      <c r="AB363" s="85" t="s">
        <v>179</v>
      </c>
      <c r="AC363" s="85" t="s">
        <v>179</v>
      </c>
      <c r="AD363" s="85" t="s">
        <v>179</v>
      </c>
      <c r="AE363" s="85" t="s">
        <v>181</v>
      </c>
      <c r="AF363" s="85"/>
      <c r="AG363" s="85" t="s">
        <v>181</v>
      </c>
      <c r="AH363" s="85"/>
      <c r="AI363" s="85" t="s">
        <v>181</v>
      </c>
      <c r="AJ363" s="85"/>
      <c r="AK363" s="85" t="s">
        <v>181</v>
      </c>
      <c r="AL363" s="85"/>
      <c r="AM363" s="85" t="s">
        <v>181</v>
      </c>
      <c r="AN363" s="85"/>
      <c r="AO363" s="85" t="s">
        <v>181</v>
      </c>
      <c r="AP363" s="85"/>
      <c r="AQ363" s="85" t="s">
        <v>179</v>
      </c>
      <c r="AR363" s="85"/>
      <c r="AS363" s="85" t="s">
        <v>179</v>
      </c>
      <c r="AT363" s="85"/>
      <c r="AU363" s="85" t="s">
        <v>179</v>
      </c>
      <c r="AV363" s="85"/>
      <c r="AW363" s="85" t="s">
        <v>179</v>
      </c>
      <c r="AX363" s="85"/>
      <c r="AY363" s="85" t="s">
        <v>179</v>
      </c>
      <c r="AZ363" s="85"/>
      <c r="BA363" s="85" t="s">
        <v>179</v>
      </c>
      <c r="BB363" s="85"/>
      <c r="BC363" s="85" t="s">
        <v>179</v>
      </c>
      <c r="BD363" s="85" t="s">
        <v>4871</v>
      </c>
      <c r="BE363" s="85" t="s">
        <v>179</v>
      </c>
      <c r="BF363" s="85"/>
      <c r="BG363" s="85" t="s">
        <v>179</v>
      </c>
      <c r="BH363" s="85"/>
      <c r="BI363" s="85" t="s">
        <v>179</v>
      </c>
      <c r="BJ363" s="85" t="s">
        <v>4872</v>
      </c>
      <c r="BK363" s="85" t="s">
        <v>179</v>
      </c>
      <c r="BL363" s="85"/>
      <c r="BM363" s="85" t="s">
        <v>179</v>
      </c>
      <c r="BN363" s="85"/>
      <c r="BO363" s="85" t="s">
        <v>179</v>
      </c>
      <c r="BP363" s="85"/>
      <c r="BQ363" s="85" t="s">
        <v>179</v>
      </c>
      <c r="BR363" s="85"/>
      <c r="BS363" s="85" t="s">
        <v>179</v>
      </c>
      <c r="BT363" s="85"/>
      <c r="BU363" s="85" t="s">
        <v>179</v>
      </c>
      <c r="BV363" s="85"/>
      <c r="BW363" s="85" t="s">
        <v>179</v>
      </c>
      <c r="BX363" s="85"/>
      <c r="BY363" s="85" t="s">
        <v>179</v>
      </c>
      <c r="BZ363" s="85"/>
      <c r="CA363" s="85" t="s">
        <v>179</v>
      </c>
      <c r="CB363" s="85"/>
      <c r="CC363" s="85" t="s">
        <v>179</v>
      </c>
      <c r="CD363" s="85"/>
      <c r="CE363" s="85" t="s">
        <v>179</v>
      </c>
      <c r="CF363" s="85"/>
      <c r="CG363" s="85" t="s">
        <v>181</v>
      </c>
      <c r="CH363" s="85"/>
      <c r="CI363" s="85" t="s">
        <v>181</v>
      </c>
      <c r="CJ363" s="85"/>
      <c r="CK363" s="85" t="s">
        <v>179</v>
      </c>
      <c r="CL363" s="85" t="s">
        <v>4873</v>
      </c>
      <c r="CM363" s="85" t="s">
        <v>179</v>
      </c>
      <c r="CN363" s="85"/>
      <c r="CO363" s="85" t="s">
        <v>179</v>
      </c>
      <c r="CP363" s="85"/>
      <c r="CQ363" s="85" t="s">
        <v>179</v>
      </c>
      <c r="CR363" s="85"/>
      <c r="CS363" s="85" t="s">
        <v>179</v>
      </c>
      <c r="CT363" s="85"/>
      <c r="CU363" s="85" t="s">
        <v>179</v>
      </c>
      <c r="CV363" s="85"/>
      <c r="CW363" s="85" t="s">
        <v>179</v>
      </c>
      <c r="CX363" s="85"/>
      <c r="CY363" s="85" t="s">
        <v>179</v>
      </c>
      <c r="CZ363" s="85" t="s">
        <v>4874</v>
      </c>
      <c r="DA363" s="85" t="s">
        <v>179</v>
      </c>
      <c r="DB363" s="85"/>
      <c r="DC363" s="85" t="s">
        <v>179</v>
      </c>
      <c r="DD363" s="85"/>
      <c r="DE363" s="85" t="s">
        <v>179</v>
      </c>
      <c r="DF363" s="85"/>
      <c r="DG363" s="85" t="s">
        <v>179</v>
      </c>
      <c r="DH363" s="85"/>
      <c r="DI363" s="85" t="s">
        <v>179</v>
      </c>
      <c r="DJ363" s="85" t="s">
        <v>4875</v>
      </c>
      <c r="DK363" s="85" t="s">
        <v>179</v>
      </c>
      <c r="DL363" s="85"/>
      <c r="DM363" s="85" t="s">
        <v>179</v>
      </c>
      <c r="DN363" s="85"/>
      <c r="DO363" s="85" t="s">
        <v>179</v>
      </c>
      <c r="DP363" s="85"/>
      <c r="DQ363" s="85" t="s">
        <v>179</v>
      </c>
      <c r="DR363" s="85" t="s">
        <v>4876</v>
      </c>
      <c r="DS363" s="85" t="s">
        <v>179</v>
      </c>
      <c r="DT363" s="85"/>
      <c r="DU363" s="85" t="s">
        <v>179</v>
      </c>
      <c r="DV363" s="85"/>
      <c r="DW363" s="85" t="s">
        <v>179</v>
      </c>
      <c r="DX363" s="85"/>
      <c r="DY363" s="85" t="s">
        <v>179</v>
      </c>
      <c r="DZ363" s="85"/>
      <c r="EA363" s="85" t="s">
        <v>179</v>
      </c>
      <c r="EB363" s="85"/>
      <c r="EC363" s="85" t="s">
        <v>179</v>
      </c>
      <c r="ED363" s="85" t="s">
        <v>4877</v>
      </c>
      <c r="EE363" s="85" t="s">
        <v>179</v>
      </c>
      <c r="EF363" s="85"/>
      <c r="EG363" s="85" t="s">
        <v>179</v>
      </c>
      <c r="EH363" s="85"/>
      <c r="EI363" s="85" t="s">
        <v>179</v>
      </c>
      <c r="EJ363" s="85"/>
      <c r="EK363" s="85" t="s">
        <v>179</v>
      </c>
      <c r="EL363" s="85"/>
      <c r="EM363" s="85" t="s">
        <v>179</v>
      </c>
      <c r="EN363" s="85" t="s">
        <v>4878</v>
      </c>
      <c r="EO363" s="85" t="s">
        <v>179</v>
      </c>
      <c r="EP363" s="85"/>
      <c r="EQ363" s="85" t="s">
        <v>179</v>
      </c>
      <c r="ER363" s="85"/>
      <c r="ES363" s="85" t="s">
        <v>179</v>
      </c>
      <c r="ET363" s="85" t="s">
        <v>4879</v>
      </c>
      <c r="EU363" s="85" t="s">
        <v>179</v>
      </c>
      <c r="EV363" s="85"/>
      <c r="EW363" s="85" t="s">
        <v>179</v>
      </c>
      <c r="EX363" s="85"/>
      <c r="EY363" s="85" t="s">
        <v>179</v>
      </c>
      <c r="EZ363" s="85" t="s">
        <v>4880</v>
      </c>
      <c r="FA363" s="85" t="s">
        <v>181</v>
      </c>
      <c r="FB363" s="85"/>
      <c r="FC363" s="85" t="s">
        <v>181</v>
      </c>
      <c r="FD363" s="85" t="s">
        <v>182</v>
      </c>
      <c r="FE363" t="b">
        <v>0</v>
      </c>
    </row>
    <row r="364" spans="1:161" x14ac:dyDescent="0.25">
      <c r="A364">
        <v>2241</v>
      </c>
      <c r="B364" t="s">
        <v>6245</v>
      </c>
      <c r="C364" s="90" t="s">
        <v>4881</v>
      </c>
      <c r="D364" s="91" t="s">
        <v>206</v>
      </c>
      <c r="E364">
        <v>0</v>
      </c>
      <c r="G364" s="85" t="s">
        <v>177</v>
      </c>
      <c r="H364">
        <v>1</v>
      </c>
      <c r="I364" s="85" t="s">
        <v>213</v>
      </c>
      <c r="J364" s="85" t="s">
        <v>4882</v>
      </c>
      <c r="K364" s="85" t="s">
        <v>4883</v>
      </c>
      <c r="L364" s="85" t="s">
        <v>4881</v>
      </c>
      <c r="M364" s="85" t="s">
        <v>4884</v>
      </c>
      <c r="N364" s="85" t="s">
        <v>4882</v>
      </c>
      <c r="O364" s="85" t="s">
        <v>4885</v>
      </c>
      <c r="P364" s="85" t="s">
        <v>213</v>
      </c>
      <c r="Q364" s="85" t="s">
        <v>206</v>
      </c>
      <c r="R364" s="85"/>
      <c r="S364" s="85"/>
      <c r="T364" s="85" t="s">
        <v>218</v>
      </c>
      <c r="U364" s="97">
        <v>4</v>
      </c>
      <c r="V364" s="85" t="s">
        <v>181</v>
      </c>
      <c r="W364" s="85" t="s">
        <v>186</v>
      </c>
      <c r="X364" s="85"/>
      <c r="Z364" s="85" t="s">
        <v>181</v>
      </c>
      <c r="AA364" s="85" t="s">
        <v>191</v>
      </c>
      <c r="AB364" s="85" t="s">
        <v>181</v>
      </c>
      <c r="AC364" s="85" t="s">
        <v>179</v>
      </c>
      <c r="AD364" s="85" t="s">
        <v>181</v>
      </c>
      <c r="AE364" s="85" t="s">
        <v>179</v>
      </c>
      <c r="AF364" s="85" t="s">
        <v>4886</v>
      </c>
      <c r="AG364" s="85" t="s">
        <v>179</v>
      </c>
      <c r="AH364" s="85" t="s">
        <v>4887</v>
      </c>
      <c r="AI364" s="85" t="s">
        <v>181</v>
      </c>
      <c r="AJ364" s="85"/>
      <c r="AK364" s="85" t="s">
        <v>181</v>
      </c>
      <c r="AL364" s="85"/>
      <c r="AM364" s="85" t="s">
        <v>181</v>
      </c>
      <c r="AN364" s="85"/>
      <c r="AO364" s="85" t="s">
        <v>181</v>
      </c>
      <c r="AP364" s="85"/>
      <c r="AQ364" s="85" t="s">
        <v>179</v>
      </c>
      <c r="AR364" s="85"/>
      <c r="AS364" s="85" t="s">
        <v>179</v>
      </c>
      <c r="AT364" s="85"/>
      <c r="AU364" s="85" t="s">
        <v>179</v>
      </c>
      <c r="AV364" s="85"/>
      <c r="AW364" s="85" t="s">
        <v>179</v>
      </c>
      <c r="AX364" s="85"/>
      <c r="AY364" s="85" t="s">
        <v>179</v>
      </c>
      <c r="AZ364" s="85"/>
      <c r="BA364" s="85" t="s">
        <v>179</v>
      </c>
      <c r="BB364" s="85"/>
      <c r="BC364" s="85" t="s">
        <v>179</v>
      </c>
      <c r="BD364" s="85" t="s">
        <v>4888</v>
      </c>
      <c r="BE364" s="85" t="s">
        <v>179</v>
      </c>
      <c r="BF364" s="85"/>
      <c r="BG364" s="85" t="s">
        <v>179</v>
      </c>
      <c r="BH364" s="85"/>
      <c r="BI364" s="85" t="s">
        <v>179</v>
      </c>
      <c r="BJ364" s="85" t="s">
        <v>4889</v>
      </c>
      <c r="BK364" s="85" t="s">
        <v>179</v>
      </c>
      <c r="BL364" s="85"/>
      <c r="BM364" s="85" t="s">
        <v>179</v>
      </c>
      <c r="BN364" s="85"/>
      <c r="BO364" s="85" t="s">
        <v>179</v>
      </c>
      <c r="BP364" s="85"/>
      <c r="BQ364" s="85" t="s">
        <v>179</v>
      </c>
      <c r="BR364" s="85"/>
      <c r="BS364" s="85" t="s">
        <v>179</v>
      </c>
      <c r="BT364" s="85"/>
      <c r="BU364" s="85" t="s">
        <v>179</v>
      </c>
      <c r="BV364" s="85"/>
      <c r="BW364" s="85" t="s">
        <v>179</v>
      </c>
      <c r="BX364" s="85"/>
      <c r="BY364" s="85" t="s">
        <v>179</v>
      </c>
      <c r="BZ364" s="85"/>
      <c r="CA364" s="85" t="s">
        <v>179</v>
      </c>
      <c r="CB364" s="85"/>
      <c r="CC364" s="85" t="s">
        <v>179</v>
      </c>
      <c r="CD364" s="85"/>
      <c r="CE364" s="85" t="s">
        <v>181</v>
      </c>
      <c r="CF364" s="85"/>
      <c r="CG364" s="85" t="s">
        <v>181</v>
      </c>
      <c r="CH364" s="85"/>
      <c r="CI364" s="85" t="s">
        <v>181</v>
      </c>
      <c r="CJ364" s="85"/>
      <c r="CK364" s="85" t="s">
        <v>179</v>
      </c>
      <c r="CL364" s="85" t="s">
        <v>4890</v>
      </c>
      <c r="CM364" s="85" t="s">
        <v>179</v>
      </c>
      <c r="CN364" s="85"/>
      <c r="CO364" s="85" t="s">
        <v>227</v>
      </c>
      <c r="CP364" s="85" t="s">
        <v>4891</v>
      </c>
      <c r="CQ364" s="85" t="s">
        <v>179</v>
      </c>
      <c r="CR364" s="85"/>
      <c r="CS364" s="85" t="s">
        <v>179</v>
      </c>
      <c r="CT364" s="85"/>
      <c r="CU364" s="85" t="s">
        <v>179</v>
      </c>
      <c r="CV364" s="85"/>
      <c r="CW364" s="85" t="s">
        <v>179</v>
      </c>
      <c r="CX364" s="85"/>
      <c r="CY364" s="85" t="s">
        <v>179</v>
      </c>
      <c r="CZ364" s="85" t="s">
        <v>4892</v>
      </c>
      <c r="DA364" s="85" t="s">
        <v>179</v>
      </c>
      <c r="DB364" s="85"/>
      <c r="DC364" s="85" t="s">
        <v>179</v>
      </c>
      <c r="DD364" s="85"/>
      <c r="DE364" s="85" t="s">
        <v>179</v>
      </c>
      <c r="DF364" s="85"/>
      <c r="DG364" s="85" t="s">
        <v>179</v>
      </c>
      <c r="DH364" s="85"/>
      <c r="DI364" s="85" t="s">
        <v>179</v>
      </c>
      <c r="DJ364" s="85" t="s">
        <v>4893</v>
      </c>
      <c r="DK364" s="85" t="s">
        <v>179</v>
      </c>
      <c r="DL364" s="85"/>
      <c r="DM364" s="85" t="s">
        <v>179</v>
      </c>
      <c r="DN364" s="85"/>
      <c r="DO364" s="85" t="s">
        <v>179</v>
      </c>
      <c r="DP364" s="85"/>
      <c r="DQ364" s="85" t="s">
        <v>179</v>
      </c>
      <c r="DR364" s="85" t="s">
        <v>4894</v>
      </c>
      <c r="DS364" s="85" t="s">
        <v>179</v>
      </c>
      <c r="DT364" s="85"/>
      <c r="DU364" s="85" t="s">
        <v>179</v>
      </c>
      <c r="DV364" s="85"/>
      <c r="DW364" s="85" t="s">
        <v>179</v>
      </c>
      <c r="DX364" s="85"/>
      <c r="DY364" s="85" t="s">
        <v>179</v>
      </c>
      <c r="DZ364" s="85"/>
      <c r="EA364" s="85" t="s">
        <v>179</v>
      </c>
      <c r="EB364" s="85"/>
      <c r="EC364" s="85" t="s">
        <v>179</v>
      </c>
      <c r="ED364" s="85" t="s">
        <v>4895</v>
      </c>
      <c r="EE364" s="85" t="s">
        <v>179</v>
      </c>
      <c r="EF364" s="85"/>
      <c r="EG364" s="85" t="s">
        <v>179</v>
      </c>
      <c r="EH364" s="85"/>
      <c r="EI364" s="85" t="s">
        <v>179</v>
      </c>
      <c r="EJ364" s="85"/>
      <c r="EK364" s="85" t="s">
        <v>179</v>
      </c>
      <c r="EL364" s="85"/>
      <c r="EM364" s="85" t="s">
        <v>179</v>
      </c>
      <c r="EN364" s="85" t="s">
        <v>4896</v>
      </c>
      <c r="EO364" s="85" t="s">
        <v>179</v>
      </c>
      <c r="EP364" s="85"/>
      <c r="EQ364" s="85" t="s">
        <v>179</v>
      </c>
      <c r="ER364" s="85"/>
      <c r="ES364" s="85" t="s">
        <v>179</v>
      </c>
      <c r="ET364" s="85" t="s">
        <v>4897</v>
      </c>
      <c r="EU364" s="85" t="s">
        <v>179</v>
      </c>
      <c r="EV364" s="85"/>
      <c r="EW364" s="85" t="s">
        <v>179</v>
      </c>
      <c r="EX364" s="85"/>
      <c r="EY364" s="85" t="s">
        <v>179</v>
      </c>
      <c r="EZ364" s="85" t="s">
        <v>4898</v>
      </c>
      <c r="FA364" s="85" t="s">
        <v>181</v>
      </c>
      <c r="FB364" s="85"/>
      <c r="FC364" s="85" t="s">
        <v>179</v>
      </c>
      <c r="FD364" s="85" t="s">
        <v>182</v>
      </c>
      <c r="FE364" t="b">
        <v>1</v>
      </c>
    </row>
    <row r="365" spans="1:161" x14ac:dyDescent="0.25">
      <c r="A365">
        <v>2242</v>
      </c>
      <c r="B365" t="s">
        <v>6206</v>
      </c>
      <c r="C365" s="90" t="s">
        <v>4899</v>
      </c>
      <c r="D365" s="91" t="s">
        <v>206</v>
      </c>
      <c r="E365">
        <v>0</v>
      </c>
      <c r="F365">
        <v>94</v>
      </c>
      <c r="G365" s="85" t="s">
        <v>187</v>
      </c>
      <c r="H365">
        <v>1</v>
      </c>
      <c r="I365" s="85" t="s">
        <v>213</v>
      </c>
      <c r="J365" s="85" t="s">
        <v>3589</v>
      </c>
      <c r="K365" s="85" t="s">
        <v>4900</v>
      </c>
      <c r="L365" s="85" t="s">
        <v>4899</v>
      </c>
      <c r="M365" s="85" t="s">
        <v>4901</v>
      </c>
      <c r="N365" s="85" t="s">
        <v>3589</v>
      </c>
      <c r="O365" s="85" t="s">
        <v>190</v>
      </c>
      <c r="P365" s="85" t="s">
        <v>213</v>
      </c>
      <c r="Q365" s="85" t="s">
        <v>206</v>
      </c>
      <c r="R365" s="85"/>
      <c r="S365" s="85"/>
      <c r="T365" s="85" t="s">
        <v>218</v>
      </c>
      <c r="U365" s="97">
        <v>4</v>
      </c>
      <c r="V365" s="85" t="s">
        <v>179</v>
      </c>
      <c r="W365" s="85" t="s">
        <v>191</v>
      </c>
      <c r="X365" s="85" t="s">
        <v>3593</v>
      </c>
      <c r="Y365">
        <v>1</v>
      </c>
      <c r="Z365" s="85" t="s">
        <v>181</v>
      </c>
      <c r="AA365" s="85"/>
      <c r="AB365" s="85" t="s">
        <v>180</v>
      </c>
      <c r="AC365" s="85" t="s">
        <v>179</v>
      </c>
      <c r="AD365" s="85" t="s">
        <v>179</v>
      </c>
      <c r="AE365" s="85" t="s">
        <v>181</v>
      </c>
      <c r="AF365" s="85"/>
      <c r="AG365" s="85" t="s">
        <v>181</v>
      </c>
      <c r="AH365" s="85"/>
      <c r="AI365" s="85" t="s">
        <v>181</v>
      </c>
      <c r="AJ365" s="85"/>
      <c r="AK365" s="85" t="s">
        <v>181</v>
      </c>
      <c r="AL365" s="85"/>
      <c r="AM365" s="85" t="s">
        <v>181</v>
      </c>
      <c r="AN365" s="85"/>
      <c r="AO365" s="85" t="s">
        <v>181</v>
      </c>
      <c r="AP365" s="85"/>
      <c r="AQ365" s="85" t="s">
        <v>179</v>
      </c>
      <c r="AR365" s="85"/>
      <c r="AS365" s="85" t="s">
        <v>179</v>
      </c>
      <c r="AT365" s="85"/>
      <c r="AU365" s="85" t="s">
        <v>179</v>
      </c>
      <c r="AV365" s="85"/>
      <c r="AW365" s="85" t="s">
        <v>179</v>
      </c>
      <c r="AX365" s="85"/>
      <c r="AY365" s="85" t="s">
        <v>179</v>
      </c>
      <c r="AZ365" s="85"/>
      <c r="BA365" s="85" t="s">
        <v>179</v>
      </c>
      <c r="BB365" s="85"/>
      <c r="BC365" s="85" t="s">
        <v>179</v>
      </c>
      <c r="BD365" s="85" t="s">
        <v>4902</v>
      </c>
      <c r="BE365" s="85" t="s">
        <v>179</v>
      </c>
      <c r="BF365" s="85"/>
      <c r="BG365" s="85" t="s">
        <v>179</v>
      </c>
      <c r="BH365" s="85"/>
      <c r="BI365" s="85" t="s">
        <v>179</v>
      </c>
      <c r="BJ365" s="85" t="s">
        <v>3596</v>
      </c>
      <c r="BK365" s="85" t="s">
        <v>179</v>
      </c>
      <c r="BL365" s="85"/>
      <c r="BM365" s="85" t="s">
        <v>179</v>
      </c>
      <c r="BN365" s="85"/>
      <c r="BO365" s="85" t="s">
        <v>179</v>
      </c>
      <c r="BP365" s="85"/>
      <c r="BQ365" s="85" t="s">
        <v>179</v>
      </c>
      <c r="BR365" s="85"/>
      <c r="BS365" s="85" t="s">
        <v>179</v>
      </c>
      <c r="BT365" s="85"/>
      <c r="BU365" s="85" t="s">
        <v>179</v>
      </c>
      <c r="BV365" s="85"/>
      <c r="BW365" s="85" t="s">
        <v>179</v>
      </c>
      <c r="BX365" s="85"/>
      <c r="BY365" s="85" t="s">
        <v>179</v>
      </c>
      <c r="BZ365" s="85"/>
      <c r="CA365" s="85" t="s">
        <v>179</v>
      </c>
      <c r="CB365" s="85"/>
      <c r="CC365" s="85" t="s">
        <v>179</v>
      </c>
      <c r="CD365" s="85"/>
      <c r="CE365" s="85" t="s">
        <v>179</v>
      </c>
      <c r="CF365" s="85" t="s">
        <v>4903</v>
      </c>
      <c r="CG365" s="85" t="s">
        <v>199</v>
      </c>
      <c r="CH365" s="85" t="s">
        <v>4904</v>
      </c>
      <c r="CI365" s="85" t="s">
        <v>181</v>
      </c>
      <c r="CJ365" s="85"/>
      <c r="CK365" s="85" t="s">
        <v>179</v>
      </c>
      <c r="CL365" s="85" t="s">
        <v>3596</v>
      </c>
      <c r="CM365" s="85" t="s">
        <v>179</v>
      </c>
      <c r="CN365" s="85"/>
      <c r="CO365" s="85" t="s">
        <v>179</v>
      </c>
      <c r="CP365" s="85"/>
      <c r="CQ365" s="85" t="s">
        <v>179</v>
      </c>
      <c r="CR365" s="85"/>
      <c r="CS365" s="85" t="s">
        <v>179</v>
      </c>
      <c r="CT365" s="85"/>
      <c r="CU365" s="85" t="s">
        <v>179</v>
      </c>
      <c r="CV365" s="85"/>
      <c r="CW365" s="85" t="s">
        <v>179</v>
      </c>
      <c r="CX365" s="85"/>
      <c r="CY365" s="85" t="s">
        <v>179</v>
      </c>
      <c r="CZ365" s="85" t="s">
        <v>4905</v>
      </c>
      <c r="DA365" s="85" t="s">
        <v>179</v>
      </c>
      <c r="DB365" s="85"/>
      <c r="DC365" s="85" t="s">
        <v>179</v>
      </c>
      <c r="DD365" s="85"/>
      <c r="DE365" s="85" t="s">
        <v>179</v>
      </c>
      <c r="DF365" s="85"/>
      <c r="DG365" s="85" t="s">
        <v>179</v>
      </c>
      <c r="DH365" s="85"/>
      <c r="DI365" s="85" t="s">
        <v>179</v>
      </c>
      <c r="DJ365" s="85" t="s">
        <v>1493</v>
      </c>
      <c r="DK365" s="85" t="s">
        <v>179</v>
      </c>
      <c r="DL365" s="85"/>
      <c r="DM365" s="85" t="s">
        <v>179</v>
      </c>
      <c r="DN365" s="85"/>
      <c r="DO365" s="85" t="s">
        <v>179</v>
      </c>
      <c r="DP365" s="85"/>
      <c r="DQ365" s="85" t="s">
        <v>179</v>
      </c>
      <c r="DR365" s="85" t="s">
        <v>1493</v>
      </c>
      <c r="DS365" s="85" t="s">
        <v>179</v>
      </c>
      <c r="DT365" s="85"/>
      <c r="DU365" s="85" t="s">
        <v>179</v>
      </c>
      <c r="DV365" s="85"/>
      <c r="DW365" s="85" t="s">
        <v>179</v>
      </c>
      <c r="DX365" s="85"/>
      <c r="DY365" s="85" t="s">
        <v>179</v>
      </c>
      <c r="DZ365" s="85"/>
      <c r="EA365" s="85" t="s">
        <v>179</v>
      </c>
      <c r="EB365" s="85"/>
      <c r="EC365" s="85" t="s">
        <v>179</v>
      </c>
      <c r="ED365" s="85" t="s">
        <v>4906</v>
      </c>
      <c r="EE365" s="85" t="s">
        <v>179</v>
      </c>
      <c r="EF365" s="85"/>
      <c r="EG365" s="85" t="s">
        <v>179</v>
      </c>
      <c r="EH365" s="85"/>
      <c r="EI365" s="85" t="s">
        <v>179</v>
      </c>
      <c r="EJ365" s="85"/>
      <c r="EK365" s="85" t="s">
        <v>179</v>
      </c>
      <c r="EL365" s="85"/>
      <c r="EM365" s="85" t="s">
        <v>179</v>
      </c>
      <c r="EN365" s="85" t="s">
        <v>4907</v>
      </c>
      <c r="EO365" s="85" t="s">
        <v>179</v>
      </c>
      <c r="EP365" s="85"/>
      <c r="EQ365" s="85" t="s">
        <v>179</v>
      </c>
      <c r="ER365" s="85"/>
      <c r="ES365" s="85" t="s">
        <v>179</v>
      </c>
      <c r="ET365" s="85" t="s">
        <v>4908</v>
      </c>
      <c r="EU365" s="85" t="s">
        <v>179</v>
      </c>
      <c r="EV365" s="85"/>
      <c r="EW365" s="85" t="s">
        <v>179</v>
      </c>
      <c r="EX365" s="85"/>
      <c r="EY365" s="85" t="s">
        <v>179</v>
      </c>
      <c r="EZ365" s="85" t="s">
        <v>4909</v>
      </c>
      <c r="FA365" s="85" t="s">
        <v>179</v>
      </c>
      <c r="FB365" s="85"/>
      <c r="FC365" s="85" t="s">
        <v>181</v>
      </c>
      <c r="FD365" s="85" t="s">
        <v>182</v>
      </c>
      <c r="FE365" t="b">
        <v>0</v>
      </c>
    </row>
    <row r="366" spans="1:161" x14ac:dyDescent="0.25">
      <c r="A366">
        <v>2243</v>
      </c>
      <c r="B366" t="s">
        <v>6246</v>
      </c>
      <c r="C366" s="90" t="s">
        <v>4910</v>
      </c>
      <c r="D366" s="91" t="s">
        <v>200</v>
      </c>
      <c r="E366">
        <v>0</v>
      </c>
      <c r="F366">
        <v>94</v>
      </c>
      <c r="G366" s="85" t="s">
        <v>187</v>
      </c>
      <c r="H366">
        <v>1</v>
      </c>
      <c r="I366" s="85" t="s">
        <v>213</v>
      </c>
      <c r="J366" s="85" t="s">
        <v>4911</v>
      </c>
      <c r="K366" s="85" t="s">
        <v>4912</v>
      </c>
      <c r="L366" s="85" t="s">
        <v>4910</v>
      </c>
      <c r="M366" s="85" t="s">
        <v>4913</v>
      </c>
      <c r="N366" s="85" t="s">
        <v>4911</v>
      </c>
      <c r="O366" s="85" t="s">
        <v>4914</v>
      </c>
      <c r="P366" s="85" t="s">
        <v>213</v>
      </c>
      <c r="Q366" s="85" t="s">
        <v>200</v>
      </c>
      <c r="R366" s="85" t="s">
        <v>304</v>
      </c>
      <c r="S366" s="85"/>
      <c r="T366" s="85" t="s">
        <v>218</v>
      </c>
      <c r="U366" s="97">
        <v>2</v>
      </c>
      <c r="V366" s="85" t="s">
        <v>179</v>
      </c>
      <c r="W366" s="85" t="s">
        <v>191</v>
      </c>
      <c r="X366" s="85" t="s">
        <v>4915</v>
      </c>
      <c r="Y366">
        <v>2</v>
      </c>
      <c r="Z366" s="85" t="s">
        <v>181</v>
      </c>
      <c r="AA366" s="85"/>
      <c r="AB366" s="85" t="s">
        <v>181</v>
      </c>
      <c r="AC366" s="85" t="s">
        <v>179</v>
      </c>
      <c r="AD366" s="85" t="s">
        <v>181</v>
      </c>
      <c r="AE366" s="85" t="s">
        <v>181</v>
      </c>
      <c r="AF366" s="85" t="s">
        <v>247</v>
      </c>
      <c r="AG366" s="85" t="s">
        <v>181</v>
      </c>
      <c r="AH366" s="85" t="s">
        <v>247</v>
      </c>
      <c r="AI366" s="85" t="s">
        <v>181</v>
      </c>
      <c r="AJ366" s="85" t="s">
        <v>247</v>
      </c>
      <c r="AK366" s="85" t="s">
        <v>181</v>
      </c>
      <c r="AL366" s="85" t="s">
        <v>292</v>
      </c>
      <c r="AM366" s="85" t="s">
        <v>181</v>
      </c>
      <c r="AN366" s="85" t="s">
        <v>292</v>
      </c>
      <c r="AO366" s="85" t="s">
        <v>181</v>
      </c>
      <c r="AP366" s="85" t="s">
        <v>292</v>
      </c>
      <c r="AQ366" s="85" t="s">
        <v>179</v>
      </c>
      <c r="AR366" s="85" t="s">
        <v>305</v>
      </c>
      <c r="AS366" s="85" t="s">
        <v>179</v>
      </c>
      <c r="AT366" s="85" t="s">
        <v>305</v>
      </c>
      <c r="AU366" s="85" t="s">
        <v>179</v>
      </c>
      <c r="AV366" s="85" t="s">
        <v>305</v>
      </c>
      <c r="AW366" s="85" t="s">
        <v>179</v>
      </c>
      <c r="AX366" s="85" t="s">
        <v>305</v>
      </c>
      <c r="AY366" s="85" t="s">
        <v>179</v>
      </c>
      <c r="AZ366" s="85" t="s">
        <v>305</v>
      </c>
      <c r="BA366" s="85" t="s">
        <v>179</v>
      </c>
      <c r="BB366" s="85" t="s">
        <v>305</v>
      </c>
      <c r="BC366" s="85" t="s">
        <v>179</v>
      </c>
      <c r="BD366" s="85" t="s">
        <v>4916</v>
      </c>
      <c r="BE366" s="85" t="s">
        <v>179</v>
      </c>
      <c r="BF366" s="85" t="s">
        <v>305</v>
      </c>
      <c r="BG366" s="85" t="s">
        <v>179</v>
      </c>
      <c r="BH366" s="85" t="s">
        <v>305</v>
      </c>
      <c r="BI366" s="85" t="s">
        <v>179</v>
      </c>
      <c r="BJ366" s="85" t="s">
        <v>4917</v>
      </c>
      <c r="BK366" s="85" t="s">
        <v>179</v>
      </c>
      <c r="BL366" s="85" t="s">
        <v>305</v>
      </c>
      <c r="BM366" s="85" t="s">
        <v>179</v>
      </c>
      <c r="BN366" s="85" t="s">
        <v>305</v>
      </c>
      <c r="BO366" s="85" t="s">
        <v>179</v>
      </c>
      <c r="BP366" s="85" t="s">
        <v>305</v>
      </c>
      <c r="BQ366" s="85" t="s">
        <v>179</v>
      </c>
      <c r="BR366" s="85" t="s">
        <v>305</v>
      </c>
      <c r="BS366" s="85" t="s">
        <v>179</v>
      </c>
      <c r="BT366" s="85" t="s">
        <v>305</v>
      </c>
      <c r="BU366" s="85" t="s">
        <v>179</v>
      </c>
      <c r="BV366" s="85" t="s">
        <v>305</v>
      </c>
      <c r="BW366" s="85" t="s">
        <v>179</v>
      </c>
      <c r="BX366" s="85" t="s">
        <v>305</v>
      </c>
      <c r="BY366" s="85" t="s">
        <v>179</v>
      </c>
      <c r="BZ366" s="85" t="s">
        <v>305</v>
      </c>
      <c r="CA366" s="85" t="s">
        <v>179</v>
      </c>
      <c r="CB366" s="85" t="s">
        <v>305</v>
      </c>
      <c r="CC366" s="85" t="s">
        <v>179</v>
      </c>
      <c r="CD366" s="85" t="s">
        <v>305</v>
      </c>
      <c r="CE366" s="85" t="s">
        <v>181</v>
      </c>
      <c r="CF366" s="85" t="s">
        <v>305</v>
      </c>
      <c r="CG366" s="85" t="s">
        <v>181</v>
      </c>
      <c r="CH366" s="85" t="s">
        <v>305</v>
      </c>
      <c r="CI366" s="85" t="s">
        <v>181</v>
      </c>
      <c r="CJ366" s="85" t="s">
        <v>305</v>
      </c>
      <c r="CK366" s="85" t="s">
        <v>179</v>
      </c>
      <c r="CL366" s="85" t="s">
        <v>4918</v>
      </c>
      <c r="CM366" s="85" t="s">
        <v>179</v>
      </c>
      <c r="CN366" s="85" t="s">
        <v>305</v>
      </c>
      <c r="CO366" s="85" t="s">
        <v>179</v>
      </c>
      <c r="CP366" s="85" t="s">
        <v>305</v>
      </c>
      <c r="CQ366" s="85" t="s">
        <v>179</v>
      </c>
      <c r="CR366" s="85" t="s">
        <v>305</v>
      </c>
      <c r="CS366" s="85" t="s">
        <v>179</v>
      </c>
      <c r="CT366" s="85" t="s">
        <v>305</v>
      </c>
      <c r="CU366" s="85" t="s">
        <v>179</v>
      </c>
      <c r="CV366" s="85" t="s">
        <v>305</v>
      </c>
      <c r="CW366" s="85" t="s">
        <v>179</v>
      </c>
      <c r="CX366" s="85" t="s">
        <v>305</v>
      </c>
      <c r="CY366" s="85" t="s">
        <v>179</v>
      </c>
      <c r="CZ366" s="85" t="s">
        <v>4919</v>
      </c>
      <c r="DA366" s="85" t="s">
        <v>179</v>
      </c>
      <c r="DB366" s="85" t="s">
        <v>305</v>
      </c>
      <c r="DC366" s="85" t="s">
        <v>179</v>
      </c>
      <c r="DD366" s="85" t="s">
        <v>305</v>
      </c>
      <c r="DE366" s="85" t="s">
        <v>179</v>
      </c>
      <c r="DF366" s="85" t="s">
        <v>305</v>
      </c>
      <c r="DG366" s="85" t="s">
        <v>179</v>
      </c>
      <c r="DH366" s="85" t="s">
        <v>305</v>
      </c>
      <c r="DI366" s="85" t="s">
        <v>179</v>
      </c>
      <c r="DJ366" s="85" t="s">
        <v>4920</v>
      </c>
      <c r="DK366" s="85" t="s">
        <v>179</v>
      </c>
      <c r="DL366" s="85" t="s">
        <v>305</v>
      </c>
      <c r="DM366" s="85" t="s">
        <v>179</v>
      </c>
      <c r="DN366" s="85" t="s">
        <v>305</v>
      </c>
      <c r="DO366" s="85" t="s">
        <v>179</v>
      </c>
      <c r="DP366" s="85" t="s">
        <v>305</v>
      </c>
      <c r="DQ366" s="85" t="s">
        <v>179</v>
      </c>
      <c r="DR366" s="85" t="s">
        <v>4921</v>
      </c>
      <c r="DS366" s="85" t="s">
        <v>179</v>
      </c>
      <c r="DT366" s="85" t="s">
        <v>305</v>
      </c>
      <c r="DU366" s="85" t="s">
        <v>179</v>
      </c>
      <c r="DV366" s="85" t="s">
        <v>305</v>
      </c>
      <c r="DW366" s="85" t="s">
        <v>179</v>
      </c>
      <c r="DX366" s="85" t="s">
        <v>305</v>
      </c>
      <c r="DY366" s="85" t="s">
        <v>179</v>
      </c>
      <c r="DZ366" s="85" t="s">
        <v>305</v>
      </c>
      <c r="EA366" s="85" t="s">
        <v>179</v>
      </c>
      <c r="EB366" s="85" t="s">
        <v>305</v>
      </c>
      <c r="EC366" s="85" t="s">
        <v>179</v>
      </c>
      <c r="ED366" s="85" t="s">
        <v>4922</v>
      </c>
      <c r="EE366" s="85" t="s">
        <v>179</v>
      </c>
      <c r="EF366" s="85" t="s">
        <v>305</v>
      </c>
      <c r="EG366" s="85" t="s">
        <v>179</v>
      </c>
      <c r="EH366" s="85" t="s">
        <v>305</v>
      </c>
      <c r="EI366" s="85" t="s">
        <v>179</v>
      </c>
      <c r="EJ366" s="85" t="s">
        <v>305</v>
      </c>
      <c r="EK366" s="85" t="s">
        <v>179</v>
      </c>
      <c r="EL366" s="85" t="s">
        <v>305</v>
      </c>
      <c r="EM366" s="85" t="s">
        <v>179</v>
      </c>
      <c r="EN366" s="85" t="s">
        <v>4923</v>
      </c>
      <c r="EO366" s="85" t="s">
        <v>179</v>
      </c>
      <c r="EP366" s="85" t="s">
        <v>305</v>
      </c>
      <c r="EQ366" s="85" t="s">
        <v>179</v>
      </c>
      <c r="ER366" s="85" t="s">
        <v>305</v>
      </c>
      <c r="ES366" s="85" t="s">
        <v>179</v>
      </c>
      <c r="ET366" s="85" t="s">
        <v>4924</v>
      </c>
      <c r="EU366" s="85" t="s">
        <v>179</v>
      </c>
      <c r="EV366" s="85" t="s">
        <v>305</v>
      </c>
      <c r="EW366" s="85" t="s">
        <v>179</v>
      </c>
      <c r="EX366" s="85" t="s">
        <v>305</v>
      </c>
      <c r="EY366" s="85" t="s">
        <v>179</v>
      </c>
      <c r="EZ366" s="85" t="s">
        <v>4925</v>
      </c>
      <c r="FA366" s="85" t="s">
        <v>181</v>
      </c>
      <c r="FB366" s="85" t="s">
        <v>305</v>
      </c>
      <c r="FC366" s="85" t="s">
        <v>181</v>
      </c>
      <c r="FD366" s="85" t="s">
        <v>182</v>
      </c>
      <c r="FE366" t="b">
        <v>0</v>
      </c>
    </row>
    <row r="367" spans="1:161" x14ac:dyDescent="0.25">
      <c r="A367">
        <v>2244</v>
      </c>
      <c r="B367" t="s">
        <v>6246</v>
      </c>
      <c r="C367" s="90" t="s">
        <v>4926</v>
      </c>
      <c r="D367" s="91" t="s">
        <v>200</v>
      </c>
      <c r="E367">
        <v>0</v>
      </c>
      <c r="F367">
        <v>94</v>
      </c>
      <c r="G367" s="85" t="s">
        <v>187</v>
      </c>
      <c r="H367">
        <v>1</v>
      </c>
      <c r="I367" s="85" t="s">
        <v>213</v>
      </c>
      <c r="J367" s="85" t="s">
        <v>4911</v>
      </c>
      <c r="K367" s="85" t="s">
        <v>4927</v>
      </c>
      <c r="L367" s="85" t="s">
        <v>4926</v>
      </c>
      <c r="M367" s="85" t="s">
        <v>4928</v>
      </c>
      <c r="N367" s="85" t="s">
        <v>4911</v>
      </c>
      <c r="O367" s="85" t="s">
        <v>4929</v>
      </c>
      <c r="P367" s="85" t="s">
        <v>213</v>
      </c>
      <c r="Q367" s="85" t="s">
        <v>200</v>
      </c>
      <c r="R367" s="85" t="s">
        <v>304</v>
      </c>
      <c r="S367" s="85"/>
      <c r="T367" s="85" t="s">
        <v>218</v>
      </c>
      <c r="U367" s="97">
        <v>3</v>
      </c>
      <c r="V367" s="85" t="s">
        <v>179</v>
      </c>
      <c r="W367" s="85" t="s">
        <v>191</v>
      </c>
      <c r="X367" s="85" t="s">
        <v>4930</v>
      </c>
      <c r="Y367">
        <v>3</v>
      </c>
      <c r="Z367" s="85" t="s">
        <v>181</v>
      </c>
      <c r="AA367" s="85"/>
      <c r="AB367" s="85" t="s">
        <v>181</v>
      </c>
      <c r="AC367" s="85" t="s">
        <v>179</v>
      </c>
      <c r="AD367" s="85" t="s">
        <v>181</v>
      </c>
      <c r="AE367" s="85" t="s">
        <v>181</v>
      </c>
      <c r="AF367" s="85" t="s">
        <v>251</v>
      </c>
      <c r="AG367" s="85" t="s">
        <v>181</v>
      </c>
      <c r="AH367" s="85" t="s">
        <v>251</v>
      </c>
      <c r="AI367" s="85" t="s">
        <v>181</v>
      </c>
      <c r="AJ367" s="85" t="s">
        <v>251</v>
      </c>
      <c r="AK367" s="85" t="s">
        <v>181</v>
      </c>
      <c r="AL367" s="85" t="s">
        <v>260</v>
      </c>
      <c r="AM367" s="85" t="s">
        <v>181</v>
      </c>
      <c r="AN367" s="85" t="s">
        <v>260</v>
      </c>
      <c r="AO367" s="85" t="s">
        <v>181</v>
      </c>
      <c r="AP367" s="85" t="s">
        <v>260</v>
      </c>
      <c r="AQ367" s="85" t="s">
        <v>179</v>
      </c>
      <c r="AR367" s="85" t="s">
        <v>201</v>
      </c>
      <c r="AS367" s="85" t="s">
        <v>179</v>
      </c>
      <c r="AT367" s="85" t="s">
        <v>201</v>
      </c>
      <c r="AU367" s="85" t="s">
        <v>179</v>
      </c>
      <c r="AV367" s="85" t="s">
        <v>201</v>
      </c>
      <c r="AW367" s="85" t="s">
        <v>179</v>
      </c>
      <c r="AX367" s="85" t="s">
        <v>201</v>
      </c>
      <c r="AY367" s="85" t="s">
        <v>179</v>
      </c>
      <c r="AZ367" s="85" t="s">
        <v>201</v>
      </c>
      <c r="BA367" s="85" t="s">
        <v>179</v>
      </c>
      <c r="BB367" s="85" t="s">
        <v>201</v>
      </c>
      <c r="BC367" s="85" t="s">
        <v>179</v>
      </c>
      <c r="BD367" s="85" t="s">
        <v>4931</v>
      </c>
      <c r="BE367" s="85" t="s">
        <v>179</v>
      </c>
      <c r="BF367" s="85" t="s">
        <v>260</v>
      </c>
      <c r="BG367" s="85" t="s">
        <v>179</v>
      </c>
      <c r="BH367" s="85" t="s">
        <v>260</v>
      </c>
      <c r="BI367" s="85" t="s">
        <v>179</v>
      </c>
      <c r="BJ367" s="85" t="s">
        <v>4932</v>
      </c>
      <c r="BK367" s="85" t="s">
        <v>179</v>
      </c>
      <c r="BL367" s="85" t="s">
        <v>260</v>
      </c>
      <c r="BM367" s="85" t="s">
        <v>179</v>
      </c>
      <c r="BN367" s="85" t="s">
        <v>260</v>
      </c>
      <c r="BO367" s="85" t="s">
        <v>179</v>
      </c>
      <c r="BP367" s="85" t="s">
        <v>260</v>
      </c>
      <c r="BQ367" s="85" t="s">
        <v>179</v>
      </c>
      <c r="BR367" s="85" t="s">
        <v>260</v>
      </c>
      <c r="BS367" s="85" t="s">
        <v>179</v>
      </c>
      <c r="BT367" s="85" t="s">
        <v>260</v>
      </c>
      <c r="BU367" s="85" t="s">
        <v>179</v>
      </c>
      <c r="BV367" s="85" t="s">
        <v>260</v>
      </c>
      <c r="BW367" s="85" t="s">
        <v>179</v>
      </c>
      <c r="BX367" s="85" t="s">
        <v>260</v>
      </c>
      <c r="BY367" s="85" t="s">
        <v>179</v>
      </c>
      <c r="BZ367" s="85" t="s">
        <v>260</v>
      </c>
      <c r="CA367" s="85" t="s">
        <v>179</v>
      </c>
      <c r="CB367" s="85" t="s">
        <v>260</v>
      </c>
      <c r="CC367" s="85" t="s">
        <v>179</v>
      </c>
      <c r="CD367" s="85" t="s">
        <v>260</v>
      </c>
      <c r="CE367" s="85" t="s">
        <v>181</v>
      </c>
      <c r="CF367" s="85" t="s">
        <v>260</v>
      </c>
      <c r="CG367" s="85" t="s">
        <v>181</v>
      </c>
      <c r="CH367" s="85" t="s">
        <v>260</v>
      </c>
      <c r="CI367" s="85" t="s">
        <v>181</v>
      </c>
      <c r="CJ367" s="85" t="s">
        <v>260</v>
      </c>
      <c r="CK367" s="85" t="s">
        <v>179</v>
      </c>
      <c r="CL367" s="85" t="s">
        <v>4933</v>
      </c>
      <c r="CM367" s="85" t="s">
        <v>179</v>
      </c>
      <c r="CN367" s="85" t="s">
        <v>260</v>
      </c>
      <c r="CO367" s="85" t="s">
        <v>179</v>
      </c>
      <c r="CP367" s="85" t="s">
        <v>260</v>
      </c>
      <c r="CQ367" s="85" t="s">
        <v>179</v>
      </c>
      <c r="CR367" s="85" t="s">
        <v>260</v>
      </c>
      <c r="CS367" s="85" t="s">
        <v>179</v>
      </c>
      <c r="CT367" s="85" t="s">
        <v>260</v>
      </c>
      <c r="CU367" s="85" t="s">
        <v>179</v>
      </c>
      <c r="CV367" s="85" t="s">
        <v>260</v>
      </c>
      <c r="CW367" s="85" t="s">
        <v>179</v>
      </c>
      <c r="CX367" s="85" t="s">
        <v>260</v>
      </c>
      <c r="CY367" s="85" t="s">
        <v>179</v>
      </c>
      <c r="CZ367" s="85" t="s">
        <v>4934</v>
      </c>
      <c r="DA367" s="85" t="s">
        <v>179</v>
      </c>
      <c r="DB367" s="85" t="s">
        <v>260</v>
      </c>
      <c r="DC367" s="85" t="s">
        <v>179</v>
      </c>
      <c r="DD367" s="85" t="s">
        <v>260</v>
      </c>
      <c r="DE367" s="85" t="s">
        <v>179</v>
      </c>
      <c r="DF367" s="85" t="s">
        <v>260</v>
      </c>
      <c r="DG367" s="85" t="s">
        <v>179</v>
      </c>
      <c r="DH367" s="85" t="s">
        <v>260</v>
      </c>
      <c r="DI367" s="85" t="s">
        <v>179</v>
      </c>
      <c r="DJ367" s="85" t="s">
        <v>4935</v>
      </c>
      <c r="DK367" s="85" t="s">
        <v>179</v>
      </c>
      <c r="DL367" s="85" t="s">
        <v>260</v>
      </c>
      <c r="DM367" s="85" t="s">
        <v>179</v>
      </c>
      <c r="DN367" s="85" t="s">
        <v>260</v>
      </c>
      <c r="DO367" s="85" t="s">
        <v>179</v>
      </c>
      <c r="DP367" s="85" t="s">
        <v>260</v>
      </c>
      <c r="DQ367" s="85" t="s">
        <v>179</v>
      </c>
      <c r="DR367" s="85" t="s">
        <v>4936</v>
      </c>
      <c r="DS367" s="85" t="s">
        <v>179</v>
      </c>
      <c r="DT367" s="85" t="s">
        <v>260</v>
      </c>
      <c r="DU367" s="85" t="s">
        <v>179</v>
      </c>
      <c r="DV367" s="85" t="s">
        <v>260</v>
      </c>
      <c r="DW367" s="85" t="s">
        <v>179</v>
      </c>
      <c r="DX367" s="85" t="s">
        <v>260</v>
      </c>
      <c r="DY367" s="85" t="s">
        <v>179</v>
      </c>
      <c r="DZ367" s="85" t="s">
        <v>260</v>
      </c>
      <c r="EA367" s="85" t="s">
        <v>179</v>
      </c>
      <c r="EB367" s="85" t="s">
        <v>260</v>
      </c>
      <c r="EC367" s="85" t="s">
        <v>179</v>
      </c>
      <c r="ED367" s="85" t="s">
        <v>4937</v>
      </c>
      <c r="EE367" s="85" t="s">
        <v>179</v>
      </c>
      <c r="EF367" s="85" t="s">
        <v>260</v>
      </c>
      <c r="EG367" s="85" t="s">
        <v>179</v>
      </c>
      <c r="EH367" s="85" t="s">
        <v>260</v>
      </c>
      <c r="EI367" s="85" t="s">
        <v>179</v>
      </c>
      <c r="EJ367" s="85" t="s">
        <v>260</v>
      </c>
      <c r="EK367" s="85" t="s">
        <v>179</v>
      </c>
      <c r="EL367" s="85" t="s">
        <v>260</v>
      </c>
      <c r="EM367" s="85" t="s">
        <v>179</v>
      </c>
      <c r="EN367" s="85" t="s">
        <v>4938</v>
      </c>
      <c r="EO367" s="85" t="s">
        <v>179</v>
      </c>
      <c r="EP367" s="85" t="s">
        <v>260</v>
      </c>
      <c r="EQ367" s="85" t="s">
        <v>179</v>
      </c>
      <c r="ER367" s="85" t="s">
        <v>260</v>
      </c>
      <c r="ES367" s="85" t="s">
        <v>179</v>
      </c>
      <c r="ET367" s="85" t="s">
        <v>4939</v>
      </c>
      <c r="EU367" s="85" t="s">
        <v>179</v>
      </c>
      <c r="EV367" s="85" t="s">
        <v>260</v>
      </c>
      <c r="EW367" s="85" t="s">
        <v>179</v>
      </c>
      <c r="EX367" s="85" t="s">
        <v>260</v>
      </c>
      <c r="EY367" s="85" t="s">
        <v>179</v>
      </c>
      <c r="EZ367" s="85" t="s">
        <v>4940</v>
      </c>
      <c r="FA367" s="85" t="s">
        <v>181</v>
      </c>
      <c r="FB367" s="85" t="s">
        <v>260</v>
      </c>
      <c r="FC367" s="85" t="s">
        <v>181</v>
      </c>
      <c r="FD367" s="85" t="s">
        <v>182</v>
      </c>
      <c r="FE367" t="b">
        <v>0</v>
      </c>
    </row>
    <row r="368" spans="1:161" x14ac:dyDescent="0.25">
      <c r="A368">
        <v>2245</v>
      </c>
      <c r="B368" t="s">
        <v>6139</v>
      </c>
      <c r="C368" s="90" t="s">
        <v>4941</v>
      </c>
      <c r="D368" s="91" t="s">
        <v>206</v>
      </c>
      <c r="E368">
        <v>0</v>
      </c>
      <c r="F368">
        <v>95</v>
      </c>
      <c r="G368" s="85" t="s">
        <v>177</v>
      </c>
      <c r="H368">
        <v>1</v>
      </c>
      <c r="I368" s="85" t="s">
        <v>213</v>
      </c>
      <c r="J368" s="85" t="s">
        <v>1597</v>
      </c>
      <c r="K368" s="85" t="s">
        <v>4942</v>
      </c>
      <c r="L368" s="85" t="s">
        <v>4941</v>
      </c>
      <c r="M368" s="85" t="s">
        <v>4943</v>
      </c>
      <c r="N368" s="85" t="s">
        <v>1597</v>
      </c>
      <c r="O368" s="85" t="s">
        <v>1598</v>
      </c>
      <c r="P368" s="85" t="s">
        <v>213</v>
      </c>
      <c r="Q368" s="85" t="s">
        <v>206</v>
      </c>
      <c r="R368" s="85" t="s">
        <v>251</v>
      </c>
      <c r="S368" s="85"/>
      <c r="T368" s="85" t="s">
        <v>218</v>
      </c>
      <c r="U368" s="97">
        <v>4</v>
      </c>
      <c r="V368" s="85" t="s">
        <v>181</v>
      </c>
      <c r="W368" s="85" t="s">
        <v>186</v>
      </c>
      <c r="X368" s="85" t="s">
        <v>251</v>
      </c>
      <c r="Y368">
        <v>1</v>
      </c>
      <c r="Z368" s="85" t="s">
        <v>181</v>
      </c>
      <c r="AA368" s="85" t="s">
        <v>186</v>
      </c>
      <c r="AB368" s="85" t="s">
        <v>180</v>
      </c>
      <c r="AC368" s="85" t="s">
        <v>179</v>
      </c>
      <c r="AD368" s="85" t="s">
        <v>181</v>
      </c>
      <c r="AE368" s="85" t="s">
        <v>181</v>
      </c>
      <c r="AF368" s="85" t="s">
        <v>251</v>
      </c>
      <c r="AG368" s="85" t="s">
        <v>181</v>
      </c>
      <c r="AH368" s="85" t="s">
        <v>251</v>
      </c>
      <c r="AI368" s="85" t="s">
        <v>181</v>
      </c>
      <c r="AJ368" s="85" t="s">
        <v>251</v>
      </c>
      <c r="AK368" s="85" t="s">
        <v>181</v>
      </c>
      <c r="AL368" s="85" t="s">
        <v>260</v>
      </c>
      <c r="AM368" s="85" t="s">
        <v>181</v>
      </c>
      <c r="AN368" s="85" t="s">
        <v>260</v>
      </c>
      <c r="AO368" s="85" t="s">
        <v>181</v>
      </c>
      <c r="AP368" s="85" t="s">
        <v>260</v>
      </c>
      <c r="AQ368" s="85" t="s">
        <v>179</v>
      </c>
      <c r="AR368" s="85"/>
      <c r="AS368" s="85" t="s">
        <v>179</v>
      </c>
      <c r="AT368" s="85"/>
      <c r="AU368" s="85" t="s">
        <v>179</v>
      </c>
      <c r="AV368" s="85"/>
      <c r="AW368" s="85" t="s">
        <v>179</v>
      </c>
      <c r="AX368" s="85"/>
      <c r="AY368" s="85" t="s">
        <v>265</v>
      </c>
      <c r="AZ368" s="85"/>
      <c r="BA368" s="85" t="s">
        <v>179</v>
      </c>
      <c r="BB368" s="85"/>
      <c r="BC368" s="85" t="s">
        <v>181</v>
      </c>
      <c r="BD368" s="85" t="s">
        <v>1599</v>
      </c>
      <c r="BE368" s="85" t="s">
        <v>179</v>
      </c>
      <c r="BF368" s="85"/>
      <c r="BG368" s="85" t="s">
        <v>179</v>
      </c>
      <c r="BH368" s="85"/>
      <c r="BI368" s="85" t="s">
        <v>179</v>
      </c>
      <c r="BJ368" s="85" t="s">
        <v>1599</v>
      </c>
      <c r="BK368" s="85" t="s">
        <v>179</v>
      </c>
      <c r="BL368" s="85"/>
      <c r="BM368" s="85" t="s">
        <v>179</v>
      </c>
      <c r="BN368" s="85"/>
      <c r="BO368" s="85" t="s">
        <v>179</v>
      </c>
      <c r="BP368" s="85"/>
      <c r="BQ368" s="85" t="s">
        <v>179</v>
      </c>
      <c r="BR368" s="85"/>
      <c r="BS368" s="85" t="s">
        <v>179</v>
      </c>
      <c r="BT368" s="85"/>
      <c r="BU368" s="85" t="s">
        <v>179</v>
      </c>
      <c r="BV368" s="85"/>
      <c r="BW368" s="85" t="s">
        <v>179</v>
      </c>
      <c r="BX368" s="85"/>
      <c r="BY368" s="85" t="s">
        <v>179</v>
      </c>
      <c r="BZ368" s="85"/>
      <c r="CA368" s="85" t="s">
        <v>179</v>
      </c>
      <c r="CB368" s="85"/>
      <c r="CC368" s="85" t="s">
        <v>179</v>
      </c>
      <c r="CD368" s="85"/>
      <c r="CE368" s="85" t="s">
        <v>181</v>
      </c>
      <c r="CF368" s="85"/>
      <c r="CG368" s="85" t="s">
        <v>181</v>
      </c>
      <c r="CH368" s="85"/>
      <c r="CI368" s="85" t="s">
        <v>181</v>
      </c>
      <c r="CJ368" s="85"/>
      <c r="CK368" s="85" t="s">
        <v>179</v>
      </c>
      <c r="CL368" s="85" t="s">
        <v>1599</v>
      </c>
      <c r="CM368" s="85" t="s">
        <v>179</v>
      </c>
      <c r="CN368" s="85"/>
      <c r="CO368" s="85" t="s">
        <v>179</v>
      </c>
      <c r="CP368" s="85"/>
      <c r="CQ368" s="85" t="s">
        <v>179</v>
      </c>
      <c r="CR368" s="85"/>
      <c r="CS368" s="85" t="s">
        <v>179</v>
      </c>
      <c r="CT368" s="85"/>
      <c r="CU368" s="85" t="s">
        <v>179</v>
      </c>
      <c r="CV368" s="85"/>
      <c r="CW368" s="85" t="s">
        <v>179</v>
      </c>
      <c r="CX368" s="85"/>
      <c r="CY368" s="85" t="s">
        <v>179</v>
      </c>
      <c r="CZ368" s="85" t="s">
        <v>1599</v>
      </c>
      <c r="DA368" s="85" t="s">
        <v>179</v>
      </c>
      <c r="DB368" s="85"/>
      <c r="DC368" s="85" t="s">
        <v>179</v>
      </c>
      <c r="DD368" s="85"/>
      <c r="DE368" s="85" t="s">
        <v>179</v>
      </c>
      <c r="DF368" s="85"/>
      <c r="DG368" s="85" t="s">
        <v>179</v>
      </c>
      <c r="DH368" s="85"/>
      <c r="DI368" s="85" t="s">
        <v>179</v>
      </c>
      <c r="DJ368" s="85" t="s">
        <v>1599</v>
      </c>
      <c r="DK368" s="85" t="s">
        <v>179</v>
      </c>
      <c r="DL368" s="85"/>
      <c r="DM368" s="85" t="s">
        <v>179</v>
      </c>
      <c r="DN368" s="85"/>
      <c r="DO368" s="85" t="s">
        <v>179</v>
      </c>
      <c r="DP368" s="85"/>
      <c r="DQ368" s="85" t="s">
        <v>179</v>
      </c>
      <c r="DR368" s="85" t="s">
        <v>1599</v>
      </c>
      <c r="DS368" s="85" t="s">
        <v>179</v>
      </c>
      <c r="DT368" s="85"/>
      <c r="DU368" s="85" t="s">
        <v>179</v>
      </c>
      <c r="DV368" s="85"/>
      <c r="DW368" s="85" t="s">
        <v>179</v>
      </c>
      <c r="DX368" s="85"/>
      <c r="DY368" s="85" t="s">
        <v>179</v>
      </c>
      <c r="DZ368" s="85"/>
      <c r="EA368" s="85" t="s">
        <v>179</v>
      </c>
      <c r="EB368" s="85"/>
      <c r="EC368" s="85" t="s">
        <v>179</v>
      </c>
      <c r="ED368" s="85" t="s">
        <v>1599</v>
      </c>
      <c r="EE368" s="85" t="s">
        <v>179</v>
      </c>
      <c r="EF368" s="85"/>
      <c r="EG368" s="85" t="s">
        <v>179</v>
      </c>
      <c r="EH368" s="85"/>
      <c r="EI368" s="85" t="s">
        <v>179</v>
      </c>
      <c r="EJ368" s="85"/>
      <c r="EK368" s="85" t="s">
        <v>181</v>
      </c>
      <c r="EL368" s="85"/>
      <c r="EM368" s="85" t="s">
        <v>179</v>
      </c>
      <c r="EN368" s="85" t="s">
        <v>1599</v>
      </c>
      <c r="EO368" s="85" t="s">
        <v>179</v>
      </c>
      <c r="EP368" s="85"/>
      <c r="EQ368" s="85" t="s">
        <v>179</v>
      </c>
      <c r="ER368" s="85"/>
      <c r="ES368" s="85" t="s">
        <v>179</v>
      </c>
      <c r="ET368" s="85" t="s">
        <v>1599</v>
      </c>
      <c r="EU368" s="85" t="s">
        <v>179</v>
      </c>
      <c r="EV368" s="85"/>
      <c r="EW368" s="85" t="s">
        <v>179</v>
      </c>
      <c r="EX368" s="85"/>
      <c r="EY368" s="85" t="s">
        <v>179</v>
      </c>
      <c r="EZ368" s="85" t="s">
        <v>1599</v>
      </c>
      <c r="FA368" s="85" t="s">
        <v>181</v>
      </c>
      <c r="FB368" s="85"/>
      <c r="FC368" s="85" t="s">
        <v>179</v>
      </c>
      <c r="FD368" s="85" t="s">
        <v>182</v>
      </c>
      <c r="FE368" t="b">
        <v>0</v>
      </c>
    </row>
    <row r="369" spans="1:161" x14ac:dyDescent="0.25">
      <c r="A369">
        <v>12099</v>
      </c>
      <c r="B369" t="s">
        <v>6128</v>
      </c>
      <c r="C369" s="90" t="s">
        <v>4944</v>
      </c>
      <c r="D369" s="91" t="s">
        <v>206</v>
      </c>
      <c r="E369">
        <v>0</v>
      </c>
      <c r="F369">
        <v>95</v>
      </c>
      <c r="G369" s="85" t="s">
        <v>187</v>
      </c>
      <c r="H369">
        <v>1</v>
      </c>
      <c r="I369" s="85" t="s">
        <v>213</v>
      </c>
      <c r="J369" s="85" t="s">
        <v>1500</v>
      </c>
      <c r="K369" s="85" t="s">
        <v>1503</v>
      </c>
      <c r="L369" s="85" t="s">
        <v>4944</v>
      </c>
      <c r="M369" s="85" t="s">
        <v>4945</v>
      </c>
      <c r="N369" s="85" t="s">
        <v>1500</v>
      </c>
      <c r="O369" s="85" t="s">
        <v>1501</v>
      </c>
      <c r="P369" s="85" t="s">
        <v>213</v>
      </c>
      <c r="Q369" s="85" t="s">
        <v>206</v>
      </c>
      <c r="R369" s="85"/>
      <c r="S369" s="85"/>
      <c r="T369" s="85" t="s">
        <v>218</v>
      </c>
      <c r="U369" s="97">
        <v>4</v>
      </c>
      <c r="V369" s="85" t="s">
        <v>179</v>
      </c>
      <c r="W369" s="85" t="s">
        <v>191</v>
      </c>
      <c r="X369" s="85" t="s">
        <v>4946</v>
      </c>
      <c r="Y369">
        <v>2</v>
      </c>
      <c r="Z369" s="85" t="s">
        <v>179</v>
      </c>
      <c r="AA369" s="85" t="s">
        <v>191</v>
      </c>
      <c r="AB369" s="85" t="s">
        <v>180</v>
      </c>
      <c r="AC369" s="85" t="s">
        <v>179</v>
      </c>
      <c r="AD369" s="85" t="s">
        <v>179</v>
      </c>
      <c r="AE369" s="85" t="s">
        <v>181</v>
      </c>
      <c r="AF369" s="85"/>
      <c r="AG369" s="85" t="s">
        <v>181</v>
      </c>
      <c r="AH369" s="85"/>
      <c r="AI369" s="85" t="s">
        <v>181</v>
      </c>
      <c r="AJ369" s="85"/>
      <c r="AK369" s="85" t="s">
        <v>181</v>
      </c>
      <c r="AL369" s="85"/>
      <c r="AM369" s="85" t="s">
        <v>181</v>
      </c>
      <c r="AN369" s="85"/>
      <c r="AO369" s="85" t="s">
        <v>181</v>
      </c>
      <c r="AP369" s="85"/>
      <c r="AQ369" s="85" t="s">
        <v>179</v>
      </c>
      <c r="AR369" s="85"/>
      <c r="AS369" s="85" t="s">
        <v>179</v>
      </c>
      <c r="AT369" s="85"/>
      <c r="AU369" s="85" t="s">
        <v>179</v>
      </c>
      <c r="AV369" s="85"/>
      <c r="AW369" s="85" t="s">
        <v>179</v>
      </c>
      <c r="AX369" s="85"/>
      <c r="AY369" s="85" t="s">
        <v>179</v>
      </c>
      <c r="AZ369" s="85"/>
      <c r="BA369" s="85" t="s">
        <v>179</v>
      </c>
      <c r="BB369" s="85"/>
      <c r="BC369" s="85" t="s">
        <v>179</v>
      </c>
      <c r="BD369" s="85" t="s">
        <v>254</v>
      </c>
      <c r="BE369" s="85" t="s">
        <v>179</v>
      </c>
      <c r="BF369" s="85"/>
      <c r="BG369" s="85" t="s">
        <v>179</v>
      </c>
      <c r="BH369" s="85"/>
      <c r="BI369" s="85" t="s">
        <v>179</v>
      </c>
      <c r="BJ369" s="85" t="s">
        <v>254</v>
      </c>
      <c r="BK369" s="85" t="s">
        <v>179</v>
      </c>
      <c r="BL369" s="85"/>
      <c r="BM369" s="85" t="s">
        <v>179</v>
      </c>
      <c r="BN369" s="85"/>
      <c r="BO369" s="85" t="s">
        <v>179</v>
      </c>
      <c r="BP369" s="85"/>
      <c r="BQ369" s="85" t="s">
        <v>179</v>
      </c>
      <c r="BR369" s="85"/>
      <c r="BS369" s="85" t="s">
        <v>179</v>
      </c>
      <c r="BT369" s="85"/>
      <c r="BU369" s="85" t="s">
        <v>179</v>
      </c>
      <c r="BV369" s="85"/>
      <c r="BW369" s="85" t="s">
        <v>179</v>
      </c>
      <c r="BX369" s="85"/>
      <c r="BY369" s="85" t="s">
        <v>179</v>
      </c>
      <c r="BZ369" s="85"/>
      <c r="CA369" s="85" t="s">
        <v>179</v>
      </c>
      <c r="CB369" s="85"/>
      <c r="CC369" s="85" t="s">
        <v>179</v>
      </c>
      <c r="CD369" s="85"/>
      <c r="CE369" s="85" t="s">
        <v>179</v>
      </c>
      <c r="CF369" s="85"/>
      <c r="CG369" s="85" t="s">
        <v>181</v>
      </c>
      <c r="CH369" s="85"/>
      <c r="CI369" s="85" t="s">
        <v>181</v>
      </c>
      <c r="CJ369" s="85"/>
      <c r="CK369" s="85" t="s">
        <v>179</v>
      </c>
      <c r="CL369" s="85" t="s">
        <v>254</v>
      </c>
      <c r="CM369" s="85" t="s">
        <v>179</v>
      </c>
      <c r="CN369" s="85"/>
      <c r="CO369" s="85" t="s">
        <v>179</v>
      </c>
      <c r="CP369" s="85"/>
      <c r="CQ369" s="85" t="s">
        <v>179</v>
      </c>
      <c r="CR369" s="85"/>
      <c r="CS369" s="85" t="s">
        <v>179</v>
      </c>
      <c r="CT369" s="85"/>
      <c r="CU369" s="85" t="s">
        <v>179</v>
      </c>
      <c r="CV369" s="85"/>
      <c r="CW369" s="85" t="s">
        <v>179</v>
      </c>
      <c r="CX369" s="85"/>
      <c r="CY369" s="85" t="s">
        <v>179</v>
      </c>
      <c r="CZ369" s="85" t="s">
        <v>254</v>
      </c>
      <c r="DA369" s="85" t="s">
        <v>179</v>
      </c>
      <c r="DB369" s="85"/>
      <c r="DC369" s="85" t="s">
        <v>179</v>
      </c>
      <c r="DD369" s="85"/>
      <c r="DE369" s="85" t="s">
        <v>179</v>
      </c>
      <c r="DF369" s="85"/>
      <c r="DG369" s="85" t="s">
        <v>179</v>
      </c>
      <c r="DH369" s="85"/>
      <c r="DI369" s="85" t="s">
        <v>179</v>
      </c>
      <c r="DJ369" s="85" t="s">
        <v>254</v>
      </c>
      <c r="DK369" s="85" t="s">
        <v>179</v>
      </c>
      <c r="DL369" s="85"/>
      <c r="DM369" s="85" t="s">
        <v>179</v>
      </c>
      <c r="DN369" s="85"/>
      <c r="DO369" s="85" t="s">
        <v>179</v>
      </c>
      <c r="DP369" s="85"/>
      <c r="DQ369" s="85" t="s">
        <v>179</v>
      </c>
      <c r="DR369" s="85" t="s">
        <v>254</v>
      </c>
      <c r="DS369" s="85" t="s">
        <v>179</v>
      </c>
      <c r="DT369" s="85"/>
      <c r="DU369" s="85" t="s">
        <v>179</v>
      </c>
      <c r="DV369" s="85"/>
      <c r="DW369" s="85" t="s">
        <v>179</v>
      </c>
      <c r="DX369" s="85"/>
      <c r="DY369" s="85" t="s">
        <v>179</v>
      </c>
      <c r="DZ369" s="85"/>
      <c r="EA369" s="85" t="s">
        <v>179</v>
      </c>
      <c r="EB369" s="85"/>
      <c r="EC369" s="85" t="s">
        <v>179</v>
      </c>
      <c r="ED369" s="85" t="s">
        <v>254</v>
      </c>
      <c r="EE369" s="85" t="s">
        <v>179</v>
      </c>
      <c r="EF369" s="85"/>
      <c r="EG369" s="85" t="s">
        <v>179</v>
      </c>
      <c r="EH369" s="85"/>
      <c r="EI369" s="85" t="s">
        <v>179</v>
      </c>
      <c r="EJ369" s="85"/>
      <c r="EK369" s="85" t="s">
        <v>179</v>
      </c>
      <c r="EL369" s="85"/>
      <c r="EM369" s="85" t="s">
        <v>179</v>
      </c>
      <c r="EN369" s="85" t="s">
        <v>254</v>
      </c>
      <c r="EO369" s="85" t="s">
        <v>179</v>
      </c>
      <c r="EP369" s="85"/>
      <c r="EQ369" s="85" t="s">
        <v>179</v>
      </c>
      <c r="ER369" s="85"/>
      <c r="ES369" s="85" t="s">
        <v>179</v>
      </c>
      <c r="ET369" s="85" t="s">
        <v>254</v>
      </c>
      <c r="EU369" s="85" t="s">
        <v>179</v>
      </c>
      <c r="EV369" s="85"/>
      <c r="EW369" s="85" t="s">
        <v>179</v>
      </c>
      <c r="EX369" s="85"/>
      <c r="EY369" s="85" t="s">
        <v>179</v>
      </c>
      <c r="EZ369" s="85" t="s">
        <v>254</v>
      </c>
      <c r="FA369" s="85" t="s">
        <v>181</v>
      </c>
      <c r="FB369" s="85"/>
      <c r="FC369" s="85" t="s">
        <v>179</v>
      </c>
      <c r="FD369" s="85" t="s">
        <v>182</v>
      </c>
      <c r="FE369" t="b">
        <v>0</v>
      </c>
    </row>
    <row r="370" spans="1:161" x14ac:dyDescent="0.25">
      <c r="A370">
        <v>2247</v>
      </c>
      <c r="B370" t="s">
        <v>6149</v>
      </c>
      <c r="C370" s="90" t="s">
        <v>4947</v>
      </c>
      <c r="D370" s="91" t="s">
        <v>200</v>
      </c>
      <c r="E370">
        <v>0</v>
      </c>
      <c r="F370">
        <v>92</v>
      </c>
      <c r="G370" s="85" t="s">
        <v>177</v>
      </c>
      <c r="H370">
        <v>1</v>
      </c>
      <c r="I370" s="85" t="s">
        <v>213</v>
      </c>
      <c r="J370" s="85" t="s">
        <v>1817</v>
      </c>
      <c r="K370" s="85" t="s">
        <v>4948</v>
      </c>
      <c r="L370" s="85" t="s">
        <v>4947</v>
      </c>
      <c r="M370" s="85" t="s">
        <v>4949</v>
      </c>
      <c r="N370" s="85" t="s">
        <v>1817</v>
      </c>
      <c r="O370" s="85" t="s">
        <v>2624</v>
      </c>
      <c r="P370" s="85" t="s">
        <v>213</v>
      </c>
      <c r="Q370" s="85" t="s">
        <v>200</v>
      </c>
      <c r="R370" s="85"/>
      <c r="S370" s="85"/>
      <c r="T370" s="85" t="s">
        <v>218</v>
      </c>
      <c r="U370" s="97">
        <v>4</v>
      </c>
      <c r="V370" s="85" t="s">
        <v>181</v>
      </c>
      <c r="W370" s="85" t="s">
        <v>186</v>
      </c>
      <c r="X370" s="85"/>
      <c r="Y370">
        <v>0</v>
      </c>
      <c r="Z370" s="85" t="s">
        <v>181</v>
      </c>
      <c r="AA370" s="85" t="s">
        <v>186</v>
      </c>
      <c r="AB370" s="85" t="s">
        <v>180</v>
      </c>
      <c r="AC370" s="85" t="s">
        <v>181</v>
      </c>
      <c r="AD370" s="85" t="s">
        <v>181</v>
      </c>
      <c r="AE370" s="85" t="s">
        <v>181</v>
      </c>
      <c r="AF370" s="85"/>
      <c r="AG370" s="85" t="s">
        <v>181</v>
      </c>
      <c r="AH370" s="85"/>
      <c r="AI370" s="85" t="s">
        <v>181</v>
      </c>
      <c r="AJ370" s="85"/>
      <c r="AK370" s="85" t="s">
        <v>181</v>
      </c>
      <c r="AL370" s="85"/>
      <c r="AM370" s="85" t="s">
        <v>181</v>
      </c>
      <c r="AN370" s="85"/>
      <c r="AO370" s="85" t="s">
        <v>181</v>
      </c>
      <c r="AP370" s="85"/>
      <c r="AQ370" s="85" t="s">
        <v>179</v>
      </c>
      <c r="AR370" s="85"/>
      <c r="AS370" s="85" t="s">
        <v>179</v>
      </c>
      <c r="AT370" s="85"/>
      <c r="AU370" s="85" t="s">
        <v>179</v>
      </c>
      <c r="AV370" s="85"/>
      <c r="AW370" s="85" t="s">
        <v>179</v>
      </c>
      <c r="AX370" s="85"/>
      <c r="AY370" s="85" t="s">
        <v>179</v>
      </c>
      <c r="AZ370" s="85"/>
      <c r="BA370" s="85" t="s">
        <v>179</v>
      </c>
      <c r="BB370" s="85"/>
      <c r="BC370" s="85" t="s">
        <v>179</v>
      </c>
      <c r="BD370" s="85" t="s">
        <v>1821</v>
      </c>
      <c r="BE370" s="85" t="s">
        <v>179</v>
      </c>
      <c r="BF370" s="85"/>
      <c r="BG370" s="85" t="s">
        <v>179</v>
      </c>
      <c r="BH370" s="85"/>
      <c r="BI370" s="85" t="s">
        <v>179</v>
      </c>
      <c r="BJ370" s="85" t="s">
        <v>4950</v>
      </c>
      <c r="BK370" s="85" t="s">
        <v>179</v>
      </c>
      <c r="BL370" s="85"/>
      <c r="BM370" s="85" t="s">
        <v>179</v>
      </c>
      <c r="BN370" s="85"/>
      <c r="BO370" s="85" t="s">
        <v>179</v>
      </c>
      <c r="BP370" s="85"/>
      <c r="BQ370" s="85" t="s">
        <v>179</v>
      </c>
      <c r="BR370" s="85"/>
      <c r="BS370" s="85" t="s">
        <v>179</v>
      </c>
      <c r="BT370" s="85"/>
      <c r="BU370" s="85" t="s">
        <v>179</v>
      </c>
      <c r="BV370" s="85"/>
      <c r="BW370" s="85" t="s">
        <v>179</v>
      </c>
      <c r="BX370" s="85"/>
      <c r="BY370" s="85" t="s">
        <v>179</v>
      </c>
      <c r="BZ370" s="85"/>
      <c r="CA370" s="85" t="s">
        <v>179</v>
      </c>
      <c r="CB370" s="85"/>
      <c r="CC370" s="85" t="s">
        <v>179</v>
      </c>
      <c r="CD370" s="85"/>
      <c r="CE370" s="85" t="s">
        <v>179</v>
      </c>
      <c r="CF370" s="85" t="s">
        <v>1923</v>
      </c>
      <c r="CG370" s="85" t="s">
        <v>181</v>
      </c>
      <c r="CH370" s="85"/>
      <c r="CI370" s="85" t="s">
        <v>181</v>
      </c>
      <c r="CJ370" s="85"/>
      <c r="CK370" s="85" t="s">
        <v>179</v>
      </c>
      <c r="CL370" s="85" t="s">
        <v>4951</v>
      </c>
      <c r="CM370" s="85" t="s">
        <v>179</v>
      </c>
      <c r="CN370" s="85"/>
      <c r="CO370" s="85" t="s">
        <v>179</v>
      </c>
      <c r="CP370" s="85"/>
      <c r="CQ370" s="85" t="s">
        <v>179</v>
      </c>
      <c r="CR370" s="85"/>
      <c r="CS370" s="85" t="s">
        <v>179</v>
      </c>
      <c r="CT370" s="85"/>
      <c r="CU370" s="85" t="s">
        <v>179</v>
      </c>
      <c r="CV370" s="85"/>
      <c r="CW370" s="85" t="s">
        <v>179</v>
      </c>
      <c r="CX370" s="85"/>
      <c r="CY370" s="85" t="s">
        <v>179</v>
      </c>
      <c r="CZ370" s="85" t="s">
        <v>1922</v>
      </c>
      <c r="DA370" s="85" t="s">
        <v>179</v>
      </c>
      <c r="DB370" s="85"/>
      <c r="DC370" s="85" t="s">
        <v>179</v>
      </c>
      <c r="DD370" s="85"/>
      <c r="DE370" s="85" t="s">
        <v>179</v>
      </c>
      <c r="DF370" s="85"/>
      <c r="DG370" s="85" t="s">
        <v>209</v>
      </c>
      <c r="DH370" s="85"/>
      <c r="DI370" s="85" t="s">
        <v>179</v>
      </c>
      <c r="DJ370" s="85" t="s">
        <v>4952</v>
      </c>
      <c r="DK370" s="85" t="s">
        <v>179</v>
      </c>
      <c r="DL370" s="85"/>
      <c r="DM370" s="85" t="s">
        <v>179</v>
      </c>
      <c r="DN370" s="85"/>
      <c r="DO370" s="85" t="s">
        <v>179</v>
      </c>
      <c r="DP370" s="85"/>
      <c r="DQ370" s="85" t="s">
        <v>179</v>
      </c>
      <c r="DR370" s="85" t="s">
        <v>1826</v>
      </c>
      <c r="DS370" s="85" t="s">
        <v>181</v>
      </c>
      <c r="DT370" s="85"/>
      <c r="DU370" s="85" t="s">
        <v>181</v>
      </c>
      <c r="DV370" s="85"/>
      <c r="DW370" s="85" t="s">
        <v>179</v>
      </c>
      <c r="DX370" s="85"/>
      <c r="DY370" s="85" t="s">
        <v>179</v>
      </c>
      <c r="DZ370" s="85"/>
      <c r="EA370" s="85" t="s">
        <v>179</v>
      </c>
      <c r="EB370" s="85"/>
      <c r="EC370" s="85" t="s">
        <v>179</v>
      </c>
      <c r="ED370" s="85" t="s">
        <v>4953</v>
      </c>
      <c r="EE370" s="85" t="s">
        <v>179</v>
      </c>
      <c r="EF370" s="85"/>
      <c r="EG370" s="85" t="s">
        <v>199</v>
      </c>
      <c r="EH370" s="85"/>
      <c r="EI370" s="85" t="s">
        <v>199</v>
      </c>
      <c r="EJ370" s="85"/>
      <c r="EK370" s="85" t="s">
        <v>179</v>
      </c>
      <c r="EL370" s="85"/>
      <c r="EM370" s="85" t="s">
        <v>179</v>
      </c>
      <c r="EN370" s="85" t="s">
        <v>1828</v>
      </c>
      <c r="EO370" s="85" t="s">
        <v>181</v>
      </c>
      <c r="EP370" s="85" t="s">
        <v>2627</v>
      </c>
      <c r="EQ370" s="85" t="s">
        <v>179</v>
      </c>
      <c r="ER370" s="85"/>
      <c r="ES370" s="85" t="s">
        <v>179</v>
      </c>
      <c r="ET370" s="85" t="s">
        <v>2628</v>
      </c>
      <c r="EU370" s="85" t="s">
        <v>179</v>
      </c>
      <c r="EV370" s="85"/>
      <c r="EW370" s="85" t="s">
        <v>179</v>
      </c>
      <c r="EX370" s="85"/>
      <c r="EY370" s="85" t="s">
        <v>179</v>
      </c>
      <c r="EZ370" s="85" t="s">
        <v>4954</v>
      </c>
      <c r="FA370" s="85" t="s">
        <v>181</v>
      </c>
      <c r="FB370" s="85"/>
      <c r="FC370" s="85" t="s">
        <v>181</v>
      </c>
      <c r="FD370" s="85" t="s">
        <v>182</v>
      </c>
      <c r="FE370" t="b">
        <v>0</v>
      </c>
    </row>
    <row r="371" spans="1:161" x14ac:dyDescent="0.25">
      <c r="A371">
        <v>2248</v>
      </c>
      <c r="B371" t="s">
        <v>6247</v>
      </c>
      <c r="C371" s="90" t="s">
        <v>4955</v>
      </c>
      <c r="D371" s="91" t="s">
        <v>206</v>
      </c>
      <c r="E371">
        <v>0</v>
      </c>
      <c r="F371">
        <v>95</v>
      </c>
      <c r="G371" s="85" t="s">
        <v>187</v>
      </c>
      <c r="H371">
        <v>1</v>
      </c>
      <c r="I371" s="85" t="s">
        <v>213</v>
      </c>
      <c r="J371" s="85" t="s">
        <v>4956</v>
      </c>
      <c r="K371" s="85" t="s">
        <v>4957</v>
      </c>
      <c r="L371" s="85" t="s">
        <v>4955</v>
      </c>
      <c r="M371" s="85" t="s">
        <v>4958</v>
      </c>
      <c r="N371" s="85" t="s">
        <v>4956</v>
      </c>
      <c r="O371" s="85" t="s">
        <v>4959</v>
      </c>
      <c r="P371" s="85" t="s">
        <v>213</v>
      </c>
      <c r="Q371" s="85" t="s">
        <v>206</v>
      </c>
      <c r="R371" s="85"/>
      <c r="S371" s="85"/>
      <c r="T371" s="85" t="s">
        <v>218</v>
      </c>
      <c r="U371" s="97">
        <v>1</v>
      </c>
      <c r="V371" s="85" t="s">
        <v>179</v>
      </c>
      <c r="W371" s="85" t="s">
        <v>1</v>
      </c>
      <c r="X371" s="85" t="s">
        <v>4960</v>
      </c>
      <c r="Y371">
        <v>1</v>
      </c>
      <c r="Z371" s="85" t="s">
        <v>181</v>
      </c>
      <c r="AA371" s="85" t="s">
        <v>1</v>
      </c>
      <c r="AB371" s="85" t="s">
        <v>180</v>
      </c>
      <c r="AC371" s="85" t="s">
        <v>181</v>
      </c>
      <c r="AD371" s="85" t="s">
        <v>181</v>
      </c>
      <c r="AE371" s="85" t="s">
        <v>181</v>
      </c>
      <c r="AF371" s="85" t="s">
        <v>263</v>
      </c>
      <c r="AG371" s="85" t="s">
        <v>181</v>
      </c>
      <c r="AH371" s="85" t="s">
        <v>263</v>
      </c>
      <c r="AI371" s="85" t="s">
        <v>181</v>
      </c>
      <c r="AJ371" s="85" t="s">
        <v>263</v>
      </c>
      <c r="AK371" s="85" t="s">
        <v>181</v>
      </c>
      <c r="AL371" s="85" t="s">
        <v>195</v>
      </c>
      <c r="AM371" s="85" t="s">
        <v>181</v>
      </c>
      <c r="AN371" s="85" t="s">
        <v>195</v>
      </c>
      <c r="AO371" s="85" t="s">
        <v>181</v>
      </c>
      <c r="AP371" s="85" t="s">
        <v>195</v>
      </c>
      <c r="AQ371" s="85" t="s">
        <v>179</v>
      </c>
      <c r="AR371" s="85"/>
      <c r="AS371" s="85" t="s">
        <v>179</v>
      </c>
      <c r="AT371" s="85"/>
      <c r="AU371" s="85" t="s">
        <v>179</v>
      </c>
      <c r="AV371" s="85"/>
      <c r="AW371" s="85" t="s">
        <v>179</v>
      </c>
      <c r="AX371" s="85"/>
      <c r="AY371" s="85" t="s">
        <v>179</v>
      </c>
      <c r="AZ371" s="85"/>
      <c r="BA371" s="85" t="s">
        <v>179</v>
      </c>
      <c r="BB371" s="85"/>
      <c r="BC371" s="85" t="s">
        <v>179</v>
      </c>
      <c r="BD371" s="85" t="s">
        <v>4961</v>
      </c>
      <c r="BE371" s="85" t="s">
        <v>179</v>
      </c>
      <c r="BF371" s="85"/>
      <c r="BG371" s="85" t="s">
        <v>179</v>
      </c>
      <c r="BH371" s="85"/>
      <c r="BI371" s="85" t="s">
        <v>179</v>
      </c>
      <c r="BJ371" s="85" t="s">
        <v>4962</v>
      </c>
      <c r="BK371" s="85" t="s">
        <v>179</v>
      </c>
      <c r="BL371" s="85"/>
      <c r="BM371" s="85" t="s">
        <v>179</v>
      </c>
      <c r="BN371" s="85"/>
      <c r="BO371" s="85" t="s">
        <v>179</v>
      </c>
      <c r="BP371" s="85"/>
      <c r="BQ371" s="85" t="s">
        <v>179</v>
      </c>
      <c r="BR371" s="85"/>
      <c r="BS371" s="85" t="s">
        <v>179</v>
      </c>
      <c r="BT371" s="85"/>
      <c r="BU371" s="85" t="s">
        <v>179</v>
      </c>
      <c r="BV371" s="85"/>
      <c r="BW371" s="85" t="s">
        <v>179</v>
      </c>
      <c r="BX371" s="85"/>
      <c r="BY371" s="85" t="s">
        <v>179</v>
      </c>
      <c r="BZ371" s="85"/>
      <c r="CA371" s="85" t="s">
        <v>179</v>
      </c>
      <c r="CB371" s="85"/>
      <c r="CC371" s="85" t="s">
        <v>179</v>
      </c>
      <c r="CD371" s="85"/>
      <c r="CE371" s="85" t="s">
        <v>181</v>
      </c>
      <c r="CF371" s="85"/>
      <c r="CG371" s="85" t="s">
        <v>181</v>
      </c>
      <c r="CH371" s="85"/>
      <c r="CI371" s="85" t="s">
        <v>181</v>
      </c>
      <c r="CJ371" s="85"/>
      <c r="CK371" s="85" t="s">
        <v>179</v>
      </c>
      <c r="CL371" s="85" t="s">
        <v>4963</v>
      </c>
      <c r="CM371" s="85" t="s">
        <v>179</v>
      </c>
      <c r="CN371" s="85"/>
      <c r="CO371" s="85" t="s">
        <v>179</v>
      </c>
      <c r="CP371" s="85"/>
      <c r="CQ371" s="85" t="s">
        <v>179</v>
      </c>
      <c r="CR371" s="85"/>
      <c r="CS371" s="85" t="s">
        <v>179</v>
      </c>
      <c r="CT371" s="85"/>
      <c r="CU371" s="85" t="s">
        <v>179</v>
      </c>
      <c r="CV371" s="85"/>
      <c r="CW371" s="85" t="s">
        <v>179</v>
      </c>
      <c r="CX371" s="85"/>
      <c r="CY371" s="85" t="s">
        <v>179</v>
      </c>
      <c r="CZ371" s="85" t="s">
        <v>4964</v>
      </c>
      <c r="DA371" s="85" t="s">
        <v>179</v>
      </c>
      <c r="DB371" s="85"/>
      <c r="DC371" s="85" t="s">
        <v>179</v>
      </c>
      <c r="DD371" s="85"/>
      <c r="DE371" s="85" t="s">
        <v>179</v>
      </c>
      <c r="DF371" s="85"/>
      <c r="DG371" s="85" t="s">
        <v>209</v>
      </c>
      <c r="DH371" s="85"/>
      <c r="DI371" s="85" t="s">
        <v>179</v>
      </c>
      <c r="DJ371" s="85" t="s">
        <v>4965</v>
      </c>
      <c r="DK371" s="85" t="s">
        <v>179</v>
      </c>
      <c r="DL371" s="85"/>
      <c r="DM371" s="85" t="s">
        <v>179</v>
      </c>
      <c r="DN371" s="85"/>
      <c r="DO371" s="85" t="s">
        <v>179</v>
      </c>
      <c r="DP371" s="85"/>
      <c r="DQ371" s="85" t="s">
        <v>179</v>
      </c>
      <c r="DR371" s="85" t="s">
        <v>4966</v>
      </c>
      <c r="DS371" s="85" t="s">
        <v>179</v>
      </c>
      <c r="DT371" s="85"/>
      <c r="DU371" s="85" t="s">
        <v>179</v>
      </c>
      <c r="DV371" s="85"/>
      <c r="DW371" s="85" t="s">
        <v>179</v>
      </c>
      <c r="DX371" s="85"/>
      <c r="DY371" s="85" t="s">
        <v>179</v>
      </c>
      <c r="DZ371" s="85"/>
      <c r="EA371" s="85" t="s">
        <v>179</v>
      </c>
      <c r="EB371" s="85"/>
      <c r="EC371" s="85" t="s">
        <v>179</v>
      </c>
      <c r="ED371" s="85" t="s">
        <v>4967</v>
      </c>
      <c r="EE371" s="85" t="s">
        <v>179</v>
      </c>
      <c r="EF371" s="85"/>
      <c r="EG371" s="85" t="s">
        <v>179</v>
      </c>
      <c r="EH371" s="85"/>
      <c r="EI371" s="85" t="s">
        <v>179</v>
      </c>
      <c r="EJ371" s="85"/>
      <c r="EK371" s="85" t="s">
        <v>179</v>
      </c>
      <c r="EL371" s="85"/>
      <c r="EM371" s="85" t="s">
        <v>179</v>
      </c>
      <c r="EN371" s="85" t="s">
        <v>4968</v>
      </c>
      <c r="EO371" s="85" t="s">
        <v>179</v>
      </c>
      <c r="EP371" s="85"/>
      <c r="EQ371" s="85" t="s">
        <v>179</v>
      </c>
      <c r="ER371" s="85"/>
      <c r="ES371" s="85" t="s">
        <v>179</v>
      </c>
      <c r="ET371" s="85" t="s">
        <v>4969</v>
      </c>
      <c r="EU371" s="85" t="s">
        <v>179</v>
      </c>
      <c r="EV371" s="85"/>
      <c r="EW371" s="85" t="s">
        <v>179</v>
      </c>
      <c r="EX371" s="85"/>
      <c r="EY371" s="85" t="s">
        <v>179</v>
      </c>
      <c r="EZ371" s="85" t="s">
        <v>4970</v>
      </c>
      <c r="FA371" s="85" t="s">
        <v>181</v>
      </c>
      <c r="FB371" s="85"/>
      <c r="FC371" s="85" t="s">
        <v>179</v>
      </c>
      <c r="FD371" s="85" t="s">
        <v>182</v>
      </c>
      <c r="FE371" t="b">
        <v>0</v>
      </c>
    </row>
    <row r="372" spans="1:161" x14ac:dyDescent="0.25">
      <c r="A372">
        <v>2249</v>
      </c>
      <c r="B372" t="s">
        <v>6248</v>
      </c>
      <c r="C372" s="90" t="s">
        <v>4971</v>
      </c>
      <c r="D372" s="91" t="s">
        <v>206</v>
      </c>
      <c r="E372">
        <v>0</v>
      </c>
      <c r="F372">
        <v>94</v>
      </c>
      <c r="G372" s="85" t="s">
        <v>187</v>
      </c>
      <c r="H372">
        <v>1</v>
      </c>
      <c r="I372" s="85" t="s">
        <v>213</v>
      </c>
      <c r="J372" s="85" t="s">
        <v>4972</v>
      </c>
      <c r="K372" s="85" t="s">
        <v>4973</v>
      </c>
      <c r="L372" s="85" t="s">
        <v>4971</v>
      </c>
      <c r="M372" s="85" t="s">
        <v>4974</v>
      </c>
      <c r="N372" s="85" t="s">
        <v>4972</v>
      </c>
      <c r="O372" s="85" t="s">
        <v>4975</v>
      </c>
      <c r="P372" s="85" t="s">
        <v>213</v>
      </c>
      <c r="Q372" s="85" t="s">
        <v>206</v>
      </c>
      <c r="R372" s="85" t="s">
        <v>4976</v>
      </c>
      <c r="S372" s="85"/>
      <c r="T372" s="85" t="s">
        <v>218</v>
      </c>
      <c r="U372" s="97">
        <v>4</v>
      </c>
      <c r="V372" s="85" t="s">
        <v>179</v>
      </c>
      <c r="W372" s="85" t="s">
        <v>191</v>
      </c>
      <c r="X372" s="85" t="s">
        <v>4977</v>
      </c>
      <c r="Y372">
        <v>4</v>
      </c>
      <c r="Z372" s="85" t="s">
        <v>181</v>
      </c>
      <c r="AA372" s="85"/>
      <c r="AB372" s="85" t="s">
        <v>181</v>
      </c>
      <c r="AC372" s="85" t="s">
        <v>179</v>
      </c>
      <c r="AD372" s="85" t="s">
        <v>179</v>
      </c>
      <c r="AE372" s="85" t="s">
        <v>181</v>
      </c>
      <c r="AF372" s="85"/>
      <c r="AG372" s="85" t="s">
        <v>181</v>
      </c>
      <c r="AH372" s="85"/>
      <c r="AI372" s="85" t="s">
        <v>181</v>
      </c>
      <c r="AJ372" s="85"/>
      <c r="AK372" s="85" t="s">
        <v>181</v>
      </c>
      <c r="AL372" s="85"/>
      <c r="AM372" s="85" t="s">
        <v>181</v>
      </c>
      <c r="AN372" s="85"/>
      <c r="AO372" s="85" t="s">
        <v>181</v>
      </c>
      <c r="AP372" s="85"/>
      <c r="AQ372" s="85" t="s">
        <v>179</v>
      </c>
      <c r="AR372" s="85"/>
      <c r="AS372" s="85" t="s">
        <v>179</v>
      </c>
      <c r="AT372" s="85"/>
      <c r="AU372" s="85" t="s">
        <v>179</v>
      </c>
      <c r="AV372" s="85"/>
      <c r="AW372" s="85" t="s">
        <v>179</v>
      </c>
      <c r="AX372" s="85"/>
      <c r="AY372" s="85" t="s">
        <v>179</v>
      </c>
      <c r="AZ372" s="85"/>
      <c r="BA372" s="85" t="s">
        <v>179</v>
      </c>
      <c r="BB372" s="85" t="s">
        <v>4978</v>
      </c>
      <c r="BC372" s="85" t="s">
        <v>179</v>
      </c>
      <c r="BD372" s="85" t="s">
        <v>4979</v>
      </c>
      <c r="BE372" s="85" t="s">
        <v>179</v>
      </c>
      <c r="BF372" s="85"/>
      <c r="BG372" s="85" t="s">
        <v>179</v>
      </c>
      <c r="BH372" s="85"/>
      <c r="BI372" s="85" t="s">
        <v>179</v>
      </c>
      <c r="BJ372" s="85" t="s">
        <v>4980</v>
      </c>
      <c r="BK372" s="85" t="s">
        <v>179</v>
      </c>
      <c r="BL372" s="85"/>
      <c r="BM372" s="85" t="s">
        <v>179</v>
      </c>
      <c r="BN372" s="85"/>
      <c r="BO372" s="85" t="s">
        <v>179</v>
      </c>
      <c r="BP372" s="85"/>
      <c r="BQ372" s="85" t="s">
        <v>179</v>
      </c>
      <c r="BR372" s="85"/>
      <c r="BS372" s="85" t="s">
        <v>179</v>
      </c>
      <c r="BT372" s="85"/>
      <c r="BU372" s="85" t="s">
        <v>179</v>
      </c>
      <c r="BV372" s="85"/>
      <c r="BW372" s="85" t="s">
        <v>179</v>
      </c>
      <c r="BX372" s="85"/>
      <c r="BY372" s="85" t="s">
        <v>179</v>
      </c>
      <c r="BZ372" s="85"/>
      <c r="CA372" s="85" t="s">
        <v>179</v>
      </c>
      <c r="CB372" s="85"/>
      <c r="CC372" s="85" t="s">
        <v>179</v>
      </c>
      <c r="CD372" s="85"/>
      <c r="CE372" s="85" t="s">
        <v>179</v>
      </c>
      <c r="CF372" s="85"/>
      <c r="CG372" s="85" t="s">
        <v>181</v>
      </c>
      <c r="CH372" s="85"/>
      <c r="CI372" s="85" t="s">
        <v>181</v>
      </c>
      <c r="CJ372" s="85"/>
      <c r="CK372" s="85" t="s">
        <v>179</v>
      </c>
      <c r="CL372" s="85" t="s">
        <v>4981</v>
      </c>
      <c r="CM372" s="85" t="s">
        <v>179</v>
      </c>
      <c r="CN372" s="85"/>
      <c r="CO372" s="85" t="s">
        <v>179</v>
      </c>
      <c r="CP372" s="85"/>
      <c r="CQ372" s="85" t="s">
        <v>179</v>
      </c>
      <c r="CR372" s="85"/>
      <c r="CS372" s="85" t="s">
        <v>179</v>
      </c>
      <c r="CT372" s="85"/>
      <c r="CU372" s="85" t="s">
        <v>179</v>
      </c>
      <c r="CV372" s="85"/>
      <c r="CW372" s="85" t="s">
        <v>179</v>
      </c>
      <c r="CX372" s="85"/>
      <c r="CY372" s="85" t="s">
        <v>179</v>
      </c>
      <c r="CZ372" s="85" t="s">
        <v>4982</v>
      </c>
      <c r="DA372" s="85" t="s">
        <v>179</v>
      </c>
      <c r="DB372" s="85"/>
      <c r="DC372" s="85" t="s">
        <v>179</v>
      </c>
      <c r="DD372" s="85"/>
      <c r="DE372" s="85" t="s">
        <v>179</v>
      </c>
      <c r="DF372" s="85"/>
      <c r="DG372" s="85" t="s">
        <v>179</v>
      </c>
      <c r="DH372" s="85"/>
      <c r="DI372" s="85" t="s">
        <v>179</v>
      </c>
      <c r="DJ372" s="85" t="s">
        <v>4983</v>
      </c>
      <c r="DK372" s="85" t="s">
        <v>179</v>
      </c>
      <c r="DL372" s="85"/>
      <c r="DM372" s="85" t="s">
        <v>179</v>
      </c>
      <c r="DN372" s="85"/>
      <c r="DO372" s="85" t="s">
        <v>179</v>
      </c>
      <c r="DP372" s="85"/>
      <c r="DQ372" s="85" t="s">
        <v>179</v>
      </c>
      <c r="DR372" s="85" t="s">
        <v>4984</v>
      </c>
      <c r="DS372" s="85" t="s">
        <v>179</v>
      </c>
      <c r="DT372" s="85"/>
      <c r="DU372" s="85" t="s">
        <v>179</v>
      </c>
      <c r="DV372" s="85"/>
      <c r="DW372" s="85" t="s">
        <v>179</v>
      </c>
      <c r="DX372" s="85"/>
      <c r="DY372" s="85" t="s">
        <v>179</v>
      </c>
      <c r="DZ372" s="85" t="s">
        <v>4985</v>
      </c>
      <c r="EA372" s="85" t="s">
        <v>179</v>
      </c>
      <c r="EB372" s="85"/>
      <c r="EC372" s="85" t="s">
        <v>179</v>
      </c>
      <c r="ED372" s="85" t="s">
        <v>4986</v>
      </c>
      <c r="EE372" s="85" t="s">
        <v>179</v>
      </c>
      <c r="EF372" s="85"/>
      <c r="EG372" s="85" t="s">
        <v>179</v>
      </c>
      <c r="EH372" s="85"/>
      <c r="EI372" s="85" t="s">
        <v>179</v>
      </c>
      <c r="EJ372" s="85"/>
      <c r="EK372" s="85" t="s">
        <v>179</v>
      </c>
      <c r="EL372" s="85"/>
      <c r="EM372" s="85" t="s">
        <v>179</v>
      </c>
      <c r="EN372" s="85" t="s">
        <v>4987</v>
      </c>
      <c r="EO372" s="85" t="s">
        <v>181</v>
      </c>
      <c r="EP372" s="85" t="s">
        <v>4988</v>
      </c>
      <c r="EQ372" s="85" t="s">
        <v>179</v>
      </c>
      <c r="ER372" s="85"/>
      <c r="ES372" s="85" t="s">
        <v>179</v>
      </c>
      <c r="ET372" s="85" t="s">
        <v>4989</v>
      </c>
      <c r="EU372" s="85" t="s">
        <v>179</v>
      </c>
      <c r="EV372" s="85"/>
      <c r="EW372" s="85" t="s">
        <v>179</v>
      </c>
      <c r="EX372" s="85"/>
      <c r="EY372" s="85" t="s">
        <v>179</v>
      </c>
      <c r="EZ372" s="85" t="s">
        <v>4990</v>
      </c>
      <c r="FA372" s="85" t="s">
        <v>179</v>
      </c>
      <c r="FB372" s="85"/>
      <c r="FC372" s="85" t="s">
        <v>179</v>
      </c>
      <c r="FD372" s="85" t="s">
        <v>182</v>
      </c>
      <c r="FE372" t="b">
        <v>0</v>
      </c>
    </row>
    <row r="373" spans="1:161" x14ac:dyDescent="0.25">
      <c r="A373" t="s">
        <v>6486</v>
      </c>
      <c r="B373" t="s">
        <v>6169</v>
      </c>
      <c r="C373" s="90" t="s">
        <v>4991</v>
      </c>
      <c r="D373" s="91" t="s">
        <v>206</v>
      </c>
      <c r="G373" s="85" t="s">
        <v>177</v>
      </c>
      <c r="I373" t="s">
        <v>213</v>
      </c>
      <c r="J373" s="85"/>
      <c r="K373" s="85" t="s">
        <v>6685</v>
      </c>
      <c r="L373" s="85"/>
      <c r="M373" s="85" t="s">
        <v>6545</v>
      </c>
      <c r="N373" s="85" t="s">
        <v>2330</v>
      </c>
      <c r="O373" s="85" t="s">
        <v>6686</v>
      </c>
      <c r="P373" s="85"/>
      <c r="Q373" s="85"/>
      <c r="R373" s="85"/>
      <c r="S373" s="85"/>
      <c r="T373" s="85"/>
      <c r="U373" s="97" t="s">
        <v>190</v>
      </c>
      <c r="V373" s="85"/>
      <c r="W373" s="85"/>
      <c r="X373" s="85"/>
      <c r="Z373" s="85"/>
      <c r="AA373" s="85"/>
      <c r="AB373" s="85"/>
      <c r="AC373" s="85"/>
      <c r="AD373" s="85"/>
      <c r="AE373" t="s">
        <v>1497</v>
      </c>
      <c r="AG373" t="s">
        <v>1497</v>
      </c>
      <c r="AI373" t="s">
        <v>1497</v>
      </c>
      <c r="AK373" t="s">
        <v>1497</v>
      </c>
      <c r="AM373" t="s">
        <v>1497</v>
      </c>
      <c r="AN373" s="85"/>
      <c r="AO373" s="85"/>
      <c r="AP373" s="85"/>
      <c r="AQ373" s="85"/>
      <c r="AR373" s="85"/>
      <c r="AS373" s="85"/>
      <c r="AT373" s="85"/>
      <c r="AU373" s="85"/>
      <c r="AV373" s="85"/>
      <c r="AW373" s="85"/>
      <c r="AX373" s="85"/>
      <c r="AY373" s="85"/>
      <c r="AZ373" s="85"/>
      <c r="BA373" s="85"/>
      <c r="BB373" s="85"/>
      <c r="BC373" t="s">
        <v>203</v>
      </c>
      <c r="BD373" s="85"/>
      <c r="BE373" s="85"/>
      <c r="BF373" s="85"/>
      <c r="BG373" s="85"/>
      <c r="BH373" s="85"/>
      <c r="BI373" t="s">
        <v>182</v>
      </c>
      <c r="BJ373" s="85"/>
      <c r="BK373" s="85"/>
      <c r="BL373" s="85"/>
      <c r="BM373" s="85"/>
      <c r="BN373" s="85"/>
      <c r="BO373" s="85"/>
      <c r="BP373" s="85"/>
      <c r="BQ373" s="85"/>
      <c r="BR373" s="85"/>
      <c r="BS373" s="85"/>
      <c r="BT373" s="85"/>
      <c r="BU373" s="85"/>
      <c r="BV373" s="85"/>
      <c r="BW373" s="85"/>
      <c r="BX373" s="85"/>
      <c r="BY373" s="85"/>
      <c r="BZ373" s="85"/>
      <c r="CA373" s="85"/>
      <c r="CB373" s="85"/>
      <c r="CC373" s="85"/>
      <c r="CD373" s="85"/>
      <c r="CE373" s="85"/>
      <c r="CF373" s="85"/>
      <c r="CG373" s="85"/>
      <c r="CH373" s="85"/>
      <c r="CI373" s="85"/>
      <c r="CJ373" s="85"/>
      <c r="CK373" t="s">
        <v>203</v>
      </c>
      <c r="CL373" s="85"/>
      <c r="CM373" s="85"/>
      <c r="CN373" s="85"/>
      <c r="CO373" s="85"/>
      <c r="CP373" s="85"/>
      <c r="CQ373" s="85"/>
      <c r="CR373" s="85"/>
      <c r="CS373" s="85"/>
      <c r="CT373" s="85"/>
      <c r="CU373" s="85"/>
      <c r="CV373" s="85"/>
      <c r="CW373" s="85"/>
      <c r="CX373" s="85"/>
      <c r="CY373" t="s">
        <v>203</v>
      </c>
      <c r="CZ373" s="85"/>
      <c r="DA373" s="85"/>
      <c r="DB373" s="85"/>
      <c r="DC373" s="85"/>
      <c r="DD373" s="85"/>
      <c r="DE373" s="85"/>
      <c r="DF373" s="85"/>
      <c r="DG373" s="85"/>
      <c r="DH373" s="85"/>
      <c r="DI373" t="s">
        <v>182</v>
      </c>
      <c r="DJ373" s="85"/>
      <c r="DK373" s="85"/>
      <c r="DL373" s="85"/>
      <c r="DM373" s="85"/>
      <c r="DN373" s="85"/>
      <c r="DO373" s="85"/>
      <c r="DP373" s="85"/>
      <c r="DQ373" t="s">
        <v>182</v>
      </c>
      <c r="DR373" s="85"/>
      <c r="DS373" s="85"/>
      <c r="DT373" s="85"/>
      <c r="DU373" s="85"/>
      <c r="DV373" s="85"/>
      <c r="DW373" s="85"/>
      <c r="DX373" s="85"/>
      <c r="DY373" s="85"/>
      <c r="DZ373" s="85"/>
      <c r="EA373" s="85"/>
      <c r="EB373" s="85"/>
      <c r="EC373" t="s">
        <v>203</v>
      </c>
      <c r="ED373" s="85"/>
      <c r="EE373" s="85"/>
      <c r="EF373" s="85"/>
      <c r="EG373" s="85"/>
      <c r="EH373" s="85"/>
      <c r="EI373" s="85"/>
      <c r="EJ373" s="85"/>
      <c r="EK373" s="85"/>
      <c r="EL373" s="85"/>
      <c r="EM373" t="s">
        <v>203</v>
      </c>
      <c r="EN373" s="85"/>
      <c r="EO373" s="85"/>
      <c r="EP373" s="85"/>
      <c r="EQ373" s="85"/>
      <c r="ER373" s="85"/>
      <c r="ES373" t="s">
        <v>182</v>
      </c>
      <c r="ET373" s="85"/>
      <c r="EU373" s="85"/>
      <c r="EV373" s="85"/>
      <c r="EW373" s="85"/>
      <c r="EX373" s="85"/>
      <c r="EY373" t="s">
        <v>182</v>
      </c>
      <c r="EZ373" s="85"/>
      <c r="FA373" t="s">
        <v>182</v>
      </c>
      <c r="FB373" s="85"/>
      <c r="FC373" s="85" t="s">
        <v>182</v>
      </c>
      <c r="FD373" s="85"/>
      <c r="FE373" t="b">
        <v>0</v>
      </c>
    </row>
    <row r="374" spans="1:161" x14ac:dyDescent="0.25">
      <c r="A374" t="s">
        <v>6486</v>
      </c>
      <c r="B374" t="s">
        <v>6178</v>
      </c>
      <c r="C374" s="90" t="s">
        <v>4992</v>
      </c>
      <c r="D374" s="91" t="s">
        <v>206</v>
      </c>
      <c r="G374" s="85" t="s">
        <v>177</v>
      </c>
      <c r="I374" t="s">
        <v>213</v>
      </c>
      <c r="J374" s="85"/>
      <c r="K374" s="85" t="s">
        <v>6687</v>
      </c>
      <c r="L374" s="85"/>
      <c r="M374" s="85" t="s">
        <v>6546</v>
      </c>
      <c r="N374" s="85" t="s">
        <v>2476</v>
      </c>
      <c r="O374" s="85" t="s">
        <v>2856</v>
      </c>
      <c r="P374" s="85"/>
      <c r="Q374" s="85"/>
      <c r="R374" s="85"/>
      <c r="S374" s="85"/>
      <c r="T374" s="85"/>
      <c r="U374" s="97" t="s">
        <v>6564</v>
      </c>
      <c r="V374" s="85"/>
      <c r="W374" s="85"/>
      <c r="X374" s="85"/>
      <c r="Z374" s="85"/>
      <c r="AA374" s="85"/>
      <c r="AB374" s="85"/>
      <c r="AC374" s="85"/>
      <c r="AD374" s="85"/>
      <c r="AE374" t="s">
        <v>1497</v>
      </c>
      <c r="AG374" t="s">
        <v>1497</v>
      </c>
      <c r="AI374" t="s">
        <v>1497</v>
      </c>
      <c r="AK374" t="s">
        <v>1497</v>
      </c>
      <c r="AM374" t="s">
        <v>1497</v>
      </c>
      <c r="AN374" s="85"/>
      <c r="AO374" s="85"/>
      <c r="AP374" s="85"/>
      <c r="AQ374" s="85"/>
      <c r="AR374" s="85"/>
      <c r="AS374" s="85"/>
      <c r="AT374" s="85"/>
      <c r="AU374" s="85"/>
      <c r="AV374" s="85"/>
      <c r="AW374" s="85"/>
      <c r="AX374" s="85"/>
      <c r="AY374" s="85"/>
      <c r="AZ374" s="85"/>
      <c r="BA374" s="85"/>
      <c r="BB374" s="85"/>
      <c r="BC374" t="s">
        <v>203</v>
      </c>
      <c r="BD374" s="85"/>
      <c r="BE374" s="85"/>
      <c r="BF374" s="85"/>
      <c r="BG374" s="85"/>
      <c r="BH374" s="85"/>
      <c r="BI374" t="s">
        <v>203</v>
      </c>
      <c r="BJ374" s="85"/>
      <c r="BK374" s="85"/>
      <c r="BL374" s="85"/>
      <c r="BM374" s="85"/>
      <c r="BN374" s="85"/>
      <c r="BO374" s="85"/>
      <c r="BP374" s="85"/>
      <c r="BQ374" s="85"/>
      <c r="BR374" s="85"/>
      <c r="BS374" s="85"/>
      <c r="BT374" s="85"/>
      <c r="BU374" s="85"/>
      <c r="BV374" s="85"/>
      <c r="BW374" s="85"/>
      <c r="BX374" s="85"/>
      <c r="BY374" s="85"/>
      <c r="BZ374" s="85"/>
      <c r="CA374" s="85"/>
      <c r="CB374" s="85"/>
      <c r="CC374" s="85"/>
      <c r="CD374" s="85"/>
      <c r="CE374" s="85"/>
      <c r="CF374" s="85"/>
      <c r="CG374" s="85"/>
      <c r="CH374" s="85"/>
      <c r="CI374" s="85"/>
      <c r="CJ374" s="85"/>
      <c r="CK374" t="s">
        <v>203</v>
      </c>
      <c r="CL374" s="85"/>
      <c r="CM374" s="85"/>
      <c r="CN374" s="85"/>
      <c r="CO374" s="85"/>
      <c r="CP374" s="85"/>
      <c r="CQ374" s="85"/>
      <c r="CR374" s="85"/>
      <c r="CS374" s="85"/>
      <c r="CT374" s="85"/>
      <c r="CU374" s="85"/>
      <c r="CV374" s="85"/>
      <c r="CW374" s="85"/>
      <c r="CX374" s="85"/>
      <c r="CY374" t="s">
        <v>203</v>
      </c>
      <c r="CZ374" s="85"/>
      <c r="DA374" s="85"/>
      <c r="DB374" s="85"/>
      <c r="DC374" s="85"/>
      <c r="DD374" s="85"/>
      <c r="DE374" s="85"/>
      <c r="DF374" s="85"/>
      <c r="DG374" s="85"/>
      <c r="DH374" s="85"/>
      <c r="DI374" t="s">
        <v>182</v>
      </c>
      <c r="DJ374" s="85"/>
      <c r="DK374" s="85"/>
      <c r="DL374" s="85"/>
      <c r="DM374" s="85"/>
      <c r="DN374" s="85"/>
      <c r="DO374" s="85"/>
      <c r="DP374" s="85"/>
      <c r="DQ374" t="s">
        <v>182</v>
      </c>
      <c r="DR374" s="85"/>
      <c r="DS374" s="85"/>
      <c r="DT374" s="85"/>
      <c r="DU374" s="85"/>
      <c r="DV374" s="85"/>
      <c r="DW374" s="85"/>
      <c r="DX374" s="85"/>
      <c r="DY374" s="85"/>
      <c r="DZ374" s="85"/>
      <c r="EA374" s="85"/>
      <c r="EB374" s="85"/>
      <c r="EC374" t="s">
        <v>203</v>
      </c>
      <c r="ED374" s="85"/>
      <c r="EE374" s="85"/>
      <c r="EF374" s="85"/>
      <c r="EG374" s="85"/>
      <c r="EH374" s="85"/>
      <c r="EI374" s="85"/>
      <c r="EJ374" s="85"/>
      <c r="EK374" s="85"/>
      <c r="EL374" s="85"/>
      <c r="EM374" t="s">
        <v>203</v>
      </c>
      <c r="EN374" s="85"/>
      <c r="EO374" s="85"/>
      <c r="EP374" s="85"/>
      <c r="EQ374" s="85"/>
      <c r="ER374" s="85"/>
      <c r="ES374" t="s">
        <v>182</v>
      </c>
      <c r="ET374" s="85"/>
      <c r="EU374" s="85"/>
      <c r="EV374" s="85"/>
      <c r="EW374" s="85"/>
      <c r="EX374" s="85"/>
      <c r="EY374" t="s">
        <v>182</v>
      </c>
      <c r="EZ374" s="85"/>
      <c r="FA374" t="s">
        <v>182</v>
      </c>
      <c r="FB374" s="85"/>
      <c r="FC374" s="85" t="s">
        <v>182</v>
      </c>
      <c r="FD374" s="85"/>
      <c r="FE374" t="b">
        <v>0</v>
      </c>
    </row>
    <row r="375" spans="1:161" x14ac:dyDescent="0.25">
      <c r="A375">
        <v>2252</v>
      </c>
      <c r="B375" t="s">
        <v>6185</v>
      </c>
      <c r="C375" s="90" t="s">
        <v>4993</v>
      </c>
      <c r="D375" s="91" t="s">
        <v>206</v>
      </c>
      <c r="E375">
        <v>0</v>
      </c>
      <c r="F375">
        <v>95</v>
      </c>
      <c r="G375" s="85" t="s">
        <v>187</v>
      </c>
      <c r="H375">
        <v>1</v>
      </c>
      <c r="I375" s="85" t="s">
        <v>213</v>
      </c>
      <c r="J375" s="85" t="s">
        <v>2717</v>
      </c>
      <c r="K375" s="85" t="s">
        <v>4994</v>
      </c>
      <c r="L375" s="85" t="s">
        <v>4993</v>
      </c>
      <c r="M375" s="85" t="s">
        <v>4995</v>
      </c>
      <c r="N375" s="85" t="s">
        <v>2717</v>
      </c>
      <c r="O375" s="85" t="s">
        <v>2720</v>
      </c>
      <c r="P375" s="85" t="s">
        <v>213</v>
      </c>
      <c r="Q375" s="85" t="s">
        <v>206</v>
      </c>
      <c r="R375" s="85"/>
      <c r="S375" s="85"/>
      <c r="T375" s="85" t="s">
        <v>218</v>
      </c>
      <c r="U375" s="97">
        <v>3</v>
      </c>
      <c r="V375" s="85" t="s">
        <v>181</v>
      </c>
      <c r="W375" s="85" t="s">
        <v>1</v>
      </c>
      <c r="X375" s="85" t="s">
        <v>2721</v>
      </c>
      <c r="Y375">
        <v>5</v>
      </c>
      <c r="Z375" s="85" t="s">
        <v>181</v>
      </c>
      <c r="AA375" s="85" t="s">
        <v>1</v>
      </c>
      <c r="AB375" s="85" t="s">
        <v>180</v>
      </c>
      <c r="AC375" s="85" t="s">
        <v>181</v>
      </c>
      <c r="AD375" s="85" t="s">
        <v>180</v>
      </c>
      <c r="AE375" s="85" t="s">
        <v>181</v>
      </c>
      <c r="AF375" s="85"/>
      <c r="AG375" s="85" t="s">
        <v>181</v>
      </c>
      <c r="AH375" s="85"/>
      <c r="AI375" s="85" t="s">
        <v>181</v>
      </c>
      <c r="AJ375" s="85"/>
      <c r="AK375" s="85" t="s">
        <v>181</v>
      </c>
      <c r="AL375" s="85"/>
      <c r="AM375" s="85" t="s">
        <v>181</v>
      </c>
      <c r="AN375" s="85"/>
      <c r="AO375" s="85" t="s">
        <v>181</v>
      </c>
      <c r="AP375" s="85"/>
      <c r="AQ375" s="85" t="s">
        <v>179</v>
      </c>
      <c r="AR375" s="85"/>
      <c r="AS375" s="85" t="s">
        <v>179</v>
      </c>
      <c r="AT375" s="85"/>
      <c r="AU375" s="85" t="s">
        <v>179</v>
      </c>
      <c r="AV375" s="85"/>
      <c r="AW375" s="85" t="s">
        <v>179</v>
      </c>
      <c r="AX375" s="85"/>
      <c r="AY375" s="85" t="s">
        <v>179</v>
      </c>
      <c r="AZ375" s="85"/>
      <c r="BA375" s="85" t="s">
        <v>179</v>
      </c>
      <c r="BB375" s="85"/>
      <c r="BC375" s="85" t="s">
        <v>179</v>
      </c>
      <c r="BD375" s="85" t="s">
        <v>2722</v>
      </c>
      <c r="BE375" s="85" t="s">
        <v>179</v>
      </c>
      <c r="BF375" s="85"/>
      <c r="BG375" s="85" t="s">
        <v>179</v>
      </c>
      <c r="BH375" s="85"/>
      <c r="BI375" s="85" t="s">
        <v>179</v>
      </c>
      <c r="BJ375" s="85" t="s">
        <v>2723</v>
      </c>
      <c r="BK375" s="85" t="s">
        <v>179</v>
      </c>
      <c r="BL375" s="85"/>
      <c r="BM375" s="85" t="s">
        <v>179</v>
      </c>
      <c r="BN375" s="85"/>
      <c r="BO375" s="85" t="s">
        <v>179</v>
      </c>
      <c r="BP375" s="85"/>
      <c r="BQ375" s="85" t="s">
        <v>179</v>
      </c>
      <c r="BR375" s="85"/>
      <c r="BS375" s="85" t="s">
        <v>179</v>
      </c>
      <c r="BT375" s="85"/>
      <c r="BU375" s="85" t="s">
        <v>179</v>
      </c>
      <c r="BV375" s="85"/>
      <c r="BW375" s="85" t="s">
        <v>179</v>
      </c>
      <c r="BX375" s="85"/>
      <c r="BY375" s="85" t="s">
        <v>179</v>
      </c>
      <c r="BZ375" s="85"/>
      <c r="CA375" s="85" t="s">
        <v>179</v>
      </c>
      <c r="CB375" s="85"/>
      <c r="CC375" s="85" t="s">
        <v>179</v>
      </c>
      <c r="CD375" s="85"/>
      <c r="CE375" s="85" t="s">
        <v>179</v>
      </c>
      <c r="CF375" s="85"/>
      <c r="CG375" s="85" t="s">
        <v>181</v>
      </c>
      <c r="CH375" s="85"/>
      <c r="CI375" s="85" t="s">
        <v>199</v>
      </c>
      <c r="CJ375" s="85"/>
      <c r="CK375" s="85" t="s">
        <v>203</v>
      </c>
      <c r="CL375" s="85" t="s">
        <v>2725</v>
      </c>
      <c r="CM375" s="85" t="s">
        <v>179</v>
      </c>
      <c r="CN375" s="85"/>
      <c r="CO375" s="85" t="s">
        <v>179</v>
      </c>
      <c r="CP375" s="85"/>
      <c r="CQ375" s="85" t="s">
        <v>179</v>
      </c>
      <c r="CR375" s="85"/>
      <c r="CS375" s="85" t="s">
        <v>179</v>
      </c>
      <c r="CT375" s="85"/>
      <c r="CU375" s="85" t="s">
        <v>179</v>
      </c>
      <c r="CV375" s="85"/>
      <c r="CW375" s="85" t="s">
        <v>179</v>
      </c>
      <c r="CX375" s="85"/>
      <c r="CY375" s="85" t="s">
        <v>179</v>
      </c>
      <c r="CZ375" s="85" t="s">
        <v>2726</v>
      </c>
      <c r="DA375" s="85" t="s">
        <v>179</v>
      </c>
      <c r="DB375" s="85"/>
      <c r="DC375" s="85" t="s">
        <v>179</v>
      </c>
      <c r="DD375" s="85"/>
      <c r="DE375" s="85" t="s">
        <v>179</v>
      </c>
      <c r="DF375" s="85"/>
      <c r="DG375" s="85" t="s">
        <v>179</v>
      </c>
      <c r="DH375" s="85"/>
      <c r="DI375" s="85" t="s">
        <v>179</v>
      </c>
      <c r="DJ375" s="85" t="s">
        <v>2727</v>
      </c>
      <c r="DK375" s="85" t="s">
        <v>179</v>
      </c>
      <c r="DL375" s="85"/>
      <c r="DM375" s="85" t="s">
        <v>179</v>
      </c>
      <c r="DN375" s="85"/>
      <c r="DO375" s="85" t="s">
        <v>179</v>
      </c>
      <c r="DP375" s="85"/>
      <c r="DQ375" s="85" t="s">
        <v>179</v>
      </c>
      <c r="DR375" s="85" t="s">
        <v>2728</v>
      </c>
      <c r="DS375" s="85" t="s">
        <v>179</v>
      </c>
      <c r="DT375" s="85"/>
      <c r="DU375" s="85" t="s">
        <v>179</v>
      </c>
      <c r="DV375" s="85"/>
      <c r="DW375" s="85" t="s">
        <v>179</v>
      </c>
      <c r="DX375" s="85"/>
      <c r="DY375" s="85" t="s">
        <v>179</v>
      </c>
      <c r="DZ375" s="85"/>
      <c r="EA375" s="85" t="s">
        <v>179</v>
      </c>
      <c r="EB375" s="85"/>
      <c r="EC375" s="85" t="s">
        <v>179</v>
      </c>
      <c r="ED375" s="85" t="s">
        <v>2729</v>
      </c>
      <c r="EE375" s="85" t="s">
        <v>179</v>
      </c>
      <c r="EF375" s="85"/>
      <c r="EG375" s="85" t="s">
        <v>179</v>
      </c>
      <c r="EH375" s="85"/>
      <c r="EI375" s="85" t="s">
        <v>179</v>
      </c>
      <c r="EJ375" s="85"/>
      <c r="EK375" s="85" t="s">
        <v>179</v>
      </c>
      <c r="EL375" s="85"/>
      <c r="EM375" s="85" t="s">
        <v>179</v>
      </c>
      <c r="EN375" s="85" t="s">
        <v>4996</v>
      </c>
      <c r="EO375" s="85" t="s">
        <v>179</v>
      </c>
      <c r="EP375" s="85"/>
      <c r="EQ375" s="85" t="s">
        <v>179</v>
      </c>
      <c r="ER375" s="85"/>
      <c r="ES375" s="85" t="s">
        <v>179</v>
      </c>
      <c r="ET375" s="85" t="s">
        <v>2731</v>
      </c>
      <c r="EU375" s="85" t="s">
        <v>179</v>
      </c>
      <c r="EV375" s="85"/>
      <c r="EW375" s="85" t="s">
        <v>179</v>
      </c>
      <c r="EX375" s="85"/>
      <c r="EY375" s="85" t="s">
        <v>179</v>
      </c>
      <c r="EZ375" s="85" t="s">
        <v>2732</v>
      </c>
      <c r="FA375" s="85" t="s">
        <v>181</v>
      </c>
      <c r="FB375" s="85"/>
      <c r="FC375" s="85" t="s">
        <v>179</v>
      </c>
      <c r="FD375" s="85" t="s">
        <v>182</v>
      </c>
      <c r="FE375" t="b">
        <v>0</v>
      </c>
    </row>
    <row r="376" spans="1:161" x14ac:dyDescent="0.25">
      <c r="A376">
        <v>2253</v>
      </c>
      <c r="B376" t="s">
        <v>6249</v>
      </c>
      <c r="C376" s="90" t="s">
        <v>4997</v>
      </c>
      <c r="D376" s="91" t="s">
        <v>206</v>
      </c>
      <c r="E376">
        <v>0</v>
      </c>
      <c r="F376">
        <v>92</v>
      </c>
      <c r="G376" s="85" t="s">
        <v>187</v>
      </c>
      <c r="H376">
        <v>1</v>
      </c>
      <c r="I376" s="85" t="s">
        <v>213</v>
      </c>
      <c r="J376" s="85" t="s">
        <v>4265</v>
      </c>
      <c r="K376" s="85" t="s">
        <v>4998</v>
      </c>
      <c r="L376" s="85" t="s">
        <v>4997</v>
      </c>
      <c r="M376" s="85" t="s">
        <v>4999</v>
      </c>
      <c r="N376" s="85" t="s">
        <v>5000</v>
      </c>
      <c r="O376" s="85" t="s">
        <v>4267</v>
      </c>
      <c r="P376" s="85" t="s">
        <v>213</v>
      </c>
      <c r="Q376" s="85" t="s">
        <v>206</v>
      </c>
      <c r="R376" s="85"/>
      <c r="S376" s="85"/>
      <c r="T376" s="85" t="s">
        <v>218</v>
      </c>
      <c r="U376" s="97">
        <v>3</v>
      </c>
      <c r="V376" s="85" t="s">
        <v>181</v>
      </c>
      <c r="W376" s="85"/>
      <c r="X376" s="85"/>
      <c r="Y376">
        <v>0</v>
      </c>
      <c r="Z376" s="85" t="s">
        <v>181</v>
      </c>
      <c r="AA376" s="85"/>
      <c r="AB376" s="85" t="s">
        <v>180</v>
      </c>
      <c r="AC376" s="85" t="s">
        <v>181</v>
      </c>
      <c r="AD376" s="85" t="s">
        <v>180</v>
      </c>
      <c r="AE376" s="85" t="s">
        <v>181</v>
      </c>
      <c r="AF376" s="85"/>
      <c r="AG376" s="85" t="s">
        <v>181</v>
      </c>
      <c r="AH376" s="85"/>
      <c r="AI376" s="85" t="s">
        <v>181</v>
      </c>
      <c r="AJ376" s="85"/>
      <c r="AK376" s="85" t="s">
        <v>181</v>
      </c>
      <c r="AL376" s="85"/>
      <c r="AM376" s="85" t="s">
        <v>181</v>
      </c>
      <c r="AN376" s="85"/>
      <c r="AO376" s="85" t="s">
        <v>181</v>
      </c>
      <c r="AP376" s="85"/>
      <c r="AQ376" s="85" t="s">
        <v>179</v>
      </c>
      <c r="AR376" s="85" t="s">
        <v>5001</v>
      </c>
      <c r="AS376" s="85" t="s">
        <v>179</v>
      </c>
      <c r="AT376" s="85"/>
      <c r="AU376" s="85" t="s">
        <v>179</v>
      </c>
      <c r="AV376" s="85"/>
      <c r="AW376" s="85" t="s">
        <v>179</v>
      </c>
      <c r="AX376" s="85"/>
      <c r="AY376" s="85" t="s">
        <v>179</v>
      </c>
      <c r="AZ376" s="85"/>
      <c r="BA376" s="85" t="s">
        <v>179</v>
      </c>
      <c r="BB376" s="85"/>
      <c r="BC376" s="85" t="s">
        <v>179</v>
      </c>
      <c r="BD376" s="85" t="s">
        <v>5002</v>
      </c>
      <c r="BE376" s="85" t="s">
        <v>179</v>
      </c>
      <c r="BF376" s="85" t="s">
        <v>5003</v>
      </c>
      <c r="BG376" s="85" t="s">
        <v>179</v>
      </c>
      <c r="BH376" s="85"/>
      <c r="BI376" s="85" t="s">
        <v>179</v>
      </c>
      <c r="BJ376" s="85" t="s">
        <v>5004</v>
      </c>
      <c r="BK376" s="85" t="s">
        <v>179</v>
      </c>
      <c r="BL376" s="85"/>
      <c r="BM376" s="85" t="s">
        <v>179</v>
      </c>
      <c r="BN376" s="85"/>
      <c r="BO376" s="85" t="s">
        <v>179</v>
      </c>
      <c r="BP376" s="85"/>
      <c r="BQ376" s="85" t="s">
        <v>179</v>
      </c>
      <c r="BR376" s="85"/>
      <c r="BS376" s="85" t="s">
        <v>179</v>
      </c>
      <c r="BT376" s="85"/>
      <c r="BU376" s="85" t="s">
        <v>179</v>
      </c>
      <c r="BV376" s="85"/>
      <c r="BW376" s="85" t="s">
        <v>179</v>
      </c>
      <c r="BX376" s="85" t="s">
        <v>5005</v>
      </c>
      <c r="BY376" s="85" t="s">
        <v>179</v>
      </c>
      <c r="BZ376" s="85"/>
      <c r="CA376" s="85" t="s">
        <v>179</v>
      </c>
      <c r="CB376" s="85"/>
      <c r="CC376" s="85" t="s">
        <v>179</v>
      </c>
      <c r="CD376" s="85"/>
      <c r="CE376" s="85" t="s">
        <v>179</v>
      </c>
      <c r="CF376" s="85" t="s">
        <v>5006</v>
      </c>
      <c r="CG376" s="85" t="s">
        <v>181</v>
      </c>
      <c r="CH376" s="85"/>
      <c r="CI376" s="85" t="s">
        <v>181</v>
      </c>
      <c r="CJ376" s="85"/>
      <c r="CK376" s="85" t="s">
        <v>179</v>
      </c>
      <c r="CL376" s="85" t="s">
        <v>5007</v>
      </c>
      <c r="CM376" s="85" t="s">
        <v>179</v>
      </c>
      <c r="CN376" s="85"/>
      <c r="CO376" s="85" t="s">
        <v>179</v>
      </c>
      <c r="CP376" s="85" t="s">
        <v>5008</v>
      </c>
      <c r="CQ376" s="85" t="s">
        <v>179</v>
      </c>
      <c r="CR376" s="85"/>
      <c r="CS376" s="85" t="s">
        <v>179</v>
      </c>
      <c r="CT376" s="85"/>
      <c r="CU376" s="85" t="s">
        <v>179</v>
      </c>
      <c r="CV376" s="85" t="s">
        <v>5009</v>
      </c>
      <c r="CW376" s="85" t="s">
        <v>179</v>
      </c>
      <c r="CX376" s="85"/>
      <c r="CY376" s="85" t="s">
        <v>179</v>
      </c>
      <c r="CZ376" s="85" t="s">
        <v>5010</v>
      </c>
      <c r="DA376" s="85" t="s">
        <v>179</v>
      </c>
      <c r="DB376" s="85"/>
      <c r="DC376" s="85" t="s">
        <v>179</v>
      </c>
      <c r="DD376" s="85"/>
      <c r="DE376" s="85" t="s">
        <v>179</v>
      </c>
      <c r="DF376" s="85"/>
      <c r="DG376" s="85" t="s">
        <v>209</v>
      </c>
      <c r="DH376" s="85"/>
      <c r="DI376" s="85" t="s">
        <v>179</v>
      </c>
      <c r="DJ376" s="85" t="s">
        <v>5011</v>
      </c>
      <c r="DK376" s="85" t="s">
        <v>179</v>
      </c>
      <c r="DL376" s="85"/>
      <c r="DM376" s="85" t="s">
        <v>179</v>
      </c>
      <c r="DN376" s="85"/>
      <c r="DO376" s="85" t="s">
        <v>179</v>
      </c>
      <c r="DP376" s="85"/>
      <c r="DQ376" s="85" t="s">
        <v>179</v>
      </c>
      <c r="DR376" s="85" t="s">
        <v>5012</v>
      </c>
      <c r="DS376" s="85" t="s">
        <v>179</v>
      </c>
      <c r="DT376" s="85"/>
      <c r="DU376" s="85" t="s">
        <v>179</v>
      </c>
      <c r="DV376" s="85"/>
      <c r="DW376" s="85" t="s">
        <v>179</v>
      </c>
      <c r="DX376" s="85"/>
      <c r="DY376" s="85" t="s">
        <v>179</v>
      </c>
      <c r="DZ376" s="85"/>
      <c r="EA376" s="85" t="s">
        <v>179</v>
      </c>
      <c r="EB376" s="85"/>
      <c r="EC376" s="85" t="s">
        <v>179</v>
      </c>
      <c r="ED376" s="85" t="s">
        <v>5013</v>
      </c>
      <c r="EE376" s="85" t="s">
        <v>179</v>
      </c>
      <c r="EF376" s="85"/>
      <c r="EG376" s="85" t="s">
        <v>179</v>
      </c>
      <c r="EH376" s="85"/>
      <c r="EI376" s="85" t="s">
        <v>179</v>
      </c>
      <c r="EJ376" s="85"/>
      <c r="EK376" s="85" t="s">
        <v>179</v>
      </c>
      <c r="EL376" s="85"/>
      <c r="EM376" s="85" t="s">
        <v>179</v>
      </c>
      <c r="EN376" s="85" t="s">
        <v>5014</v>
      </c>
      <c r="EO376" s="85" t="s">
        <v>179</v>
      </c>
      <c r="EP376" s="85" t="s">
        <v>5015</v>
      </c>
      <c r="EQ376" s="85" t="s">
        <v>179</v>
      </c>
      <c r="ER376" s="85"/>
      <c r="ES376" s="85" t="s">
        <v>179</v>
      </c>
      <c r="ET376" s="85" t="s">
        <v>5016</v>
      </c>
      <c r="EU376" s="85" t="s">
        <v>179</v>
      </c>
      <c r="EV376" s="85"/>
      <c r="EW376" s="85" t="s">
        <v>179</v>
      </c>
      <c r="EX376" s="85"/>
      <c r="EY376" s="85" t="s">
        <v>179</v>
      </c>
      <c r="EZ376" s="85" t="s">
        <v>5017</v>
      </c>
      <c r="FA376" s="85" t="s">
        <v>181</v>
      </c>
      <c r="FB376" s="85"/>
      <c r="FC376" s="85" t="s">
        <v>179</v>
      </c>
      <c r="FD376" s="85" t="s">
        <v>182</v>
      </c>
      <c r="FE376" t="b">
        <v>0</v>
      </c>
    </row>
    <row r="377" spans="1:161" x14ac:dyDescent="0.25">
      <c r="A377">
        <v>9874</v>
      </c>
      <c r="B377" t="s">
        <v>6250</v>
      </c>
      <c r="C377" s="90" t="s">
        <v>5018</v>
      </c>
      <c r="D377" s="91" t="s">
        <v>206</v>
      </c>
      <c r="E377">
        <v>0</v>
      </c>
      <c r="F377">
        <v>95</v>
      </c>
      <c r="G377" s="85" t="s">
        <v>187</v>
      </c>
      <c r="H377">
        <v>1</v>
      </c>
      <c r="I377" s="85" t="s">
        <v>213</v>
      </c>
      <c r="J377" s="85" t="s">
        <v>5019</v>
      </c>
      <c r="K377" s="85" t="s">
        <v>5020</v>
      </c>
      <c r="L377" s="85" t="s">
        <v>5018</v>
      </c>
      <c r="M377" s="85" t="s">
        <v>5021</v>
      </c>
      <c r="N377" s="85" t="s">
        <v>5019</v>
      </c>
      <c r="O377" s="85" t="s">
        <v>5022</v>
      </c>
      <c r="P377" s="85" t="s">
        <v>213</v>
      </c>
      <c r="Q377" s="85" t="s">
        <v>206</v>
      </c>
      <c r="R377" s="85" t="s">
        <v>5023</v>
      </c>
      <c r="S377" s="85"/>
      <c r="T377" s="85" t="s">
        <v>218</v>
      </c>
      <c r="U377" s="97">
        <v>0</v>
      </c>
      <c r="V377" s="85" t="s">
        <v>181</v>
      </c>
      <c r="W377" s="85" t="s">
        <v>186</v>
      </c>
      <c r="X377" s="85" t="s">
        <v>311</v>
      </c>
      <c r="Y377">
        <v>1</v>
      </c>
      <c r="Z377" s="85" t="s">
        <v>181</v>
      </c>
      <c r="AA377" s="85" t="s">
        <v>186</v>
      </c>
      <c r="AB377" s="85" t="s">
        <v>180</v>
      </c>
      <c r="AC377" s="85" t="s">
        <v>181</v>
      </c>
      <c r="AD377" s="85" t="s">
        <v>181</v>
      </c>
      <c r="AE377" s="85" t="s">
        <v>181</v>
      </c>
      <c r="AF377" s="85" t="s">
        <v>311</v>
      </c>
      <c r="AG377" s="85" t="s">
        <v>181</v>
      </c>
      <c r="AH377" s="85" t="s">
        <v>311</v>
      </c>
      <c r="AI377" s="85" t="s">
        <v>181</v>
      </c>
      <c r="AJ377" s="85" t="s">
        <v>311</v>
      </c>
      <c r="AK377" s="85" t="s">
        <v>181</v>
      </c>
      <c r="AL377" s="85" t="s">
        <v>260</v>
      </c>
      <c r="AM377" s="85" t="s">
        <v>181</v>
      </c>
      <c r="AN377" s="85" t="s">
        <v>260</v>
      </c>
      <c r="AO377" s="85" t="s">
        <v>181</v>
      </c>
      <c r="AP377" s="85" t="s">
        <v>260</v>
      </c>
      <c r="AQ377" s="85" t="s">
        <v>179</v>
      </c>
      <c r="AR377" s="85" t="s">
        <v>260</v>
      </c>
      <c r="AS377" s="85" t="s">
        <v>179</v>
      </c>
      <c r="AT377" s="85" t="s">
        <v>260</v>
      </c>
      <c r="AU377" s="85" t="s">
        <v>179</v>
      </c>
      <c r="AV377" s="85" t="s">
        <v>260</v>
      </c>
      <c r="AW377" s="85" t="s">
        <v>179</v>
      </c>
      <c r="AX377" s="85" t="s">
        <v>260</v>
      </c>
      <c r="AY377" s="85" t="s">
        <v>181</v>
      </c>
      <c r="AZ377" s="85" t="s">
        <v>260</v>
      </c>
      <c r="BA377" s="85" t="s">
        <v>179</v>
      </c>
      <c r="BB377" s="85" t="s">
        <v>260</v>
      </c>
      <c r="BC377" s="85" t="s">
        <v>181</v>
      </c>
      <c r="BD377" s="85" t="s">
        <v>2151</v>
      </c>
      <c r="BE377" s="85" t="s">
        <v>179</v>
      </c>
      <c r="BF377" s="85"/>
      <c r="BG377" s="85" t="s">
        <v>179</v>
      </c>
      <c r="BH377" s="85"/>
      <c r="BI377" s="85" t="s">
        <v>179</v>
      </c>
      <c r="BJ377" s="85" t="s">
        <v>2151</v>
      </c>
      <c r="BK377" s="85" t="s">
        <v>179</v>
      </c>
      <c r="BL377" s="85"/>
      <c r="BM377" s="85" t="s">
        <v>179</v>
      </c>
      <c r="BN377" s="85"/>
      <c r="BO377" s="85" t="s">
        <v>179</v>
      </c>
      <c r="BP377" s="85"/>
      <c r="BQ377" s="85" t="s">
        <v>179</v>
      </c>
      <c r="BR377" s="85"/>
      <c r="BS377" s="85" t="s">
        <v>179</v>
      </c>
      <c r="BT377" s="85"/>
      <c r="BU377" s="85" t="s">
        <v>179</v>
      </c>
      <c r="BV377" s="85"/>
      <c r="BW377" s="85" t="s">
        <v>179</v>
      </c>
      <c r="BX377" s="85"/>
      <c r="BY377" s="85" t="s">
        <v>179</v>
      </c>
      <c r="BZ377" s="85"/>
      <c r="CA377" s="85" t="s">
        <v>179</v>
      </c>
      <c r="CB377" s="85"/>
      <c r="CC377" s="85" t="s">
        <v>179</v>
      </c>
      <c r="CD377" s="85"/>
      <c r="CE377" s="85" t="s">
        <v>181</v>
      </c>
      <c r="CF377" s="85"/>
      <c r="CG377" s="85" t="s">
        <v>181</v>
      </c>
      <c r="CH377" s="85"/>
      <c r="CI377" s="85" t="s">
        <v>181</v>
      </c>
      <c r="CJ377" s="85"/>
      <c r="CK377" s="85" t="s">
        <v>179</v>
      </c>
      <c r="CL377" s="85" t="s">
        <v>5024</v>
      </c>
      <c r="CM377" s="85" t="s">
        <v>179</v>
      </c>
      <c r="CN377" s="85"/>
      <c r="CO377" s="85" t="s">
        <v>179</v>
      </c>
      <c r="CP377" s="85"/>
      <c r="CQ377" s="85" t="s">
        <v>179</v>
      </c>
      <c r="CR377" s="85"/>
      <c r="CS377" s="85" t="s">
        <v>179</v>
      </c>
      <c r="CT377" s="85"/>
      <c r="CU377" s="85" t="s">
        <v>179</v>
      </c>
      <c r="CV377" s="85"/>
      <c r="CW377" s="85" t="s">
        <v>179</v>
      </c>
      <c r="CX377" s="85"/>
      <c r="CY377" s="85" t="s">
        <v>179</v>
      </c>
      <c r="CZ377" s="85" t="s">
        <v>5024</v>
      </c>
      <c r="DA377" s="85" t="s">
        <v>179</v>
      </c>
      <c r="DB377" s="85"/>
      <c r="DC377" s="85" t="s">
        <v>179</v>
      </c>
      <c r="DD377" s="85"/>
      <c r="DE377" s="85" t="s">
        <v>179</v>
      </c>
      <c r="DF377" s="85"/>
      <c r="DG377" s="85" t="s">
        <v>179</v>
      </c>
      <c r="DH377" s="85"/>
      <c r="DI377" s="85" t="s">
        <v>179</v>
      </c>
      <c r="DJ377" s="85" t="s">
        <v>5025</v>
      </c>
      <c r="DK377" s="85" t="s">
        <v>179</v>
      </c>
      <c r="DL377" s="85" t="s">
        <v>5025</v>
      </c>
      <c r="DM377" s="85" t="s">
        <v>179</v>
      </c>
      <c r="DN377" s="85" t="s">
        <v>5025</v>
      </c>
      <c r="DO377" s="85" t="s">
        <v>179</v>
      </c>
      <c r="DP377" s="85" t="s">
        <v>5025</v>
      </c>
      <c r="DQ377" s="85" t="s">
        <v>179</v>
      </c>
      <c r="DR377" s="85" t="s">
        <v>5025</v>
      </c>
      <c r="DS377" s="85" t="s">
        <v>179</v>
      </c>
      <c r="DT377" s="85" t="s">
        <v>5025</v>
      </c>
      <c r="DU377" s="85" t="s">
        <v>179</v>
      </c>
      <c r="DV377" s="85" t="s">
        <v>5025</v>
      </c>
      <c r="DW377" s="85" t="s">
        <v>179</v>
      </c>
      <c r="DX377" s="85" t="s">
        <v>5025</v>
      </c>
      <c r="DY377" s="85" t="s">
        <v>179</v>
      </c>
      <c r="DZ377" s="85" t="s">
        <v>5025</v>
      </c>
      <c r="EA377" s="85" t="s">
        <v>179</v>
      </c>
      <c r="EB377" s="85" t="s">
        <v>5025</v>
      </c>
      <c r="EC377" s="85" t="s">
        <v>179</v>
      </c>
      <c r="ED377" s="85" t="s">
        <v>5025</v>
      </c>
      <c r="EE377" s="85" t="s">
        <v>179</v>
      </c>
      <c r="EF377" s="85" t="s">
        <v>5025</v>
      </c>
      <c r="EG377" s="85" t="s">
        <v>179</v>
      </c>
      <c r="EH377" s="85" t="s">
        <v>5025</v>
      </c>
      <c r="EI377" s="85" t="s">
        <v>179</v>
      </c>
      <c r="EJ377" s="85" t="s">
        <v>5025</v>
      </c>
      <c r="EK377" s="85" t="s">
        <v>179</v>
      </c>
      <c r="EL377" s="85" t="s">
        <v>5025</v>
      </c>
      <c r="EM377" s="85" t="s">
        <v>179</v>
      </c>
      <c r="EN377" s="85" t="s">
        <v>5025</v>
      </c>
      <c r="EO377" s="85" t="s">
        <v>179</v>
      </c>
      <c r="EP377" s="85" t="s">
        <v>5025</v>
      </c>
      <c r="EQ377" s="85" t="s">
        <v>179</v>
      </c>
      <c r="ER377" s="85"/>
      <c r="ES377" s="85" t="s">
        <v>179</v>
      </c>
      <c r="ET377" s="85" t="s">
        <v>5025</v>
      </c>
      <c r="EU377" s="85" t="s">
        <v>179</v>
      </c>
      <c r="EV377" s="85"/>
      <c r="EW377" s="85" t="s">
        <v>179</v>
      </c>
      <c r="EX377" s="85" t="s">
        <v>5025</v>
      </c>
      <c r="EY377" s="85" t="s">
        <v>179</v>
      </c>
      <c r="EZ377" s="85" t="s">
        <v>5025</v>
      </c>
      <c r="FA377" s="85" t="s">
        <v>179</v>
      </c>
      <c r="FB377" s="85"/>
      <c r="FC377" s="85" t="s">
        <v>179</v>
      </c>
      <c r="FD377" s="85" t="s">
        <v>182</v>
      </c>
      <c r="FE377" t="b">
        <v>0</v>
      </c>
    </row>
    <row r="378" spans="1:161" x14ac:dyDescent="0.25">
      <c r="A378">
        <v>10849</v>
      </c>
      <c r="B378" t="s">
        <v>6203</v>
      </c>
      <c r="C378" s="90" t="s">
        <v>5026</v>
      </c>
      <c r="D378" s="91" t="s">
        <v>206</v>
      </c>
      <c r="E378">
        <v>0</v>
      </c>
      <c r="F378">
        <v>95</v>
      </c>
      <c r="G378" s="85" t="s">
        <v>177</v>
      </c>
      <c r="H378">
        <v>1</v>
      </c>
      <c r="I378" s="85" t="s">
        <v>213</v>
      </c>
      <c r="J378" s="85" t="s">
        <v>3513</v>
      </c>
      <c r="K378" s="85" t="s">
        <v>5027</v>
      </c>
      <c r="L378" s="85" t="s">
        <v>5026</v>
      </c>
      <c r="M378" s="85" t="s">
        <v>5028</v>
      </c>
      <c r="N378" s="85" t="s">
        <v>3513</v>
      </c>
      <c r="O378" s="85" t="s">
        <v>5029</v>
      </c>
      <c r="P378" s="85" t="s">
        <v>213</v>
      </c>
      <c r="Q378" s="85" t="s">
        <v>206</v>
      </c>
      <c r="R378" s="85"/>
      <c r="S378" s="85"/>
      <c r="T378" s="85" t="s">
        <v>218</v>
      </c>
      <c r="U378" s="97">
        <v>1</v>
      </c>
      <c r="V378" s="85" t="s">
        <v>179</v>
      </c>
      <c r="W378" s="85" t="s">
        <v>202</v>
      </c>
      <c r="X378" s="85" t="s">
        <v>5030</v>
      </c>
      <c r="Y378">
        <v>1</v>
      </c>
      <c r="Z378" s="85" t="s">
        <v>179</v>
      </c>
      <c r="AA378" s="85" t="s">
        <v>1</v>
      </c>
      <c r="AB378" s="85" t="s">
        <v>180</v>
      </c>
      <c r="AC378" s="85" t="s">
        <v>179</v>
      </c>
      <c r="AD378" s="85" t="s">
        <v>179</v>
      </c>
      <c r="AE378" s="85" t="s">
        <v>181</v>
      </c>
      <c r="AF378" s="85"/>
      <c r="AG378" s="85" t="s">
        <v>181</v>
      </c>
      <c r="AH378" s="85"/>
      <c r="AI378" s="85" t="s">
        <v>181</v>
      </c>
      <c r="AJ378" s="85"/>
      <c r="AK378" s="85" t="s">
        <v>181</v>
      </c>
      <c r="AL378" s="85"/>
      <c r="AM378" s="85" t="s">
        <v>181</v>
      </c>
      <c r="AN378" s="85"/>
      <c r="AO378" s="85" t="s">
        <v>181</v>
      </c>
      <c r="AP378" s="85"/>
      <c r="AQ378" s="85" t="s">
        <v>179</v>
      </c>
      <c r="AR378" s="85"/>
      <c r="AS378" s="85" t="s">
        <v>179</v>
      </c>
      <c r="AT378" s="85"/>
      <c r="AU378" s="85" t="s">
        <v>179</v>
      </c>
      <c r="AV378" s="85"/>
      <c r="AW378" s="85" t="s">
        <v>179</v>
      </c>
      <c r="AX378" s="85"/>
      <c r="AY378" s="85" t="s">
        <v>179</v>
      </c>
      <c r="AZ378" s="85"/>
      <c r="BA378" s="85" t="s">
        <v>179</v>
      </c>
      <c r="BB378" s="85"/>
      <c r="BC378" s="85" t="s">
        <v>179</v>
      </c>
      <c r="BD378" s="85" t="s">
        <v>5031</v>
      </c>
      <c r="BE378" s="85" t="s">
        <v>179</v>
      </c>
      <c r="BF378" s="85"/>
      <c r="BG378" s="85" t="s">
        <v>179</v>
      </c>
      <c r="BH378" s="85"/>
      <c r="BI378" s="85" t="s">
        <v>179</v>
      </c>
      <c r="BJ378" s="85" t="s">
        <v>5032</v>
      </c>
      <c r="BK378" s="85" t="s">
        <v>179</v>
      </c>
      <c r="BL378" s="85"/>
      <c r="BM378" s="85" t="s">
        <v>179</v>
      </c>
      <c r="BN378" s="85"/>
      <c r="BO378" s="85" t="s">
        <v>179</v>
      </c>
      <c r="BP378" s="85"/>
      <c r="BQ378" s="85" t="s">
        <v>179</v>
      </c>
      <c r="BR378" s="85"/>
      <c r="BS378" s="85" t="s">
        <v>179</v>
      </c>
      <c r="BT378" s="85"/>
      <c r="BU378" s="85" t="s">
        <v>179</v>
      </c>
      <c r="BV378" s="85"/>
      <c r="BW378" s="85" t="s">
        <v>179</v>
      </c>
      <c r="BX378" s="85"/>
      <c r="BY378" s="85" t="s">
        <v>179</v>
      </c>
      <c r="BZ378" s="85"/>
      <c r="CA378" s="85" t="s">
        <v>179</v>
      </c>
      <c r="CB378" s="85"/>
      <c r="CC378" s="85" t="s">
        <v>179</v>
      </c>
      <c r="CD378" s="85"/>
      <c r="CE378" s="85" t="s">
        <v>181</v>
      </c>
      <c r="CF378" s="85"/>
      <c r="CG378" s="85" t="s">
        <v>181</v>
      </c>
      <c r="CH378" s="85"/>
      <c r="CI378" s="85" t="s">
        <v>181</v>
      </c>
      <c r="CJ378" s="85"/>
      <c r="CK378" s="85" t="s">
        <v>179</v>
      </c>
      <c r="CL378" s="85" t="s">
        <v>5033</v>
      </c>
      <c r="CM378" s="85" t="s">
        <v>179</v>
      </c>
      <c r="CN378" s="85"/>
      <c r="CO378" s="85" t="s">
        <v>179</v>
      </c>
      <c r="CP378" s="85"/>
      <c r="CQ378" s="85" t="s">
        <v>179</v>
      </c>
      <c r="CR378" s="85"/>
      <c r="CS378" s="85" t="s">
        <v>179</v>
      </c>
      <c r="CT378" s="85"/>
      <c r="CU378" s="85" t="s">
        <v>179</v>
      </c>
      <c r="CV378" s="85"/>
      <c r="CW378" s="85" t="s">
        <v>179</v>
      </c>
      <c r="CX378" s="85"/>
      <c r="CY378" s="85" t="s">
        <v>179</v>
      </c>
      <c r="CZ378" s="85" t="s">
        <v>5034</v>
      </c>
      <c r="DA378" s="85" t="s">
        <v>179</v>
      </c>
      <c r="DB378" s="85"/>
      <c r="DC378" s="85" t="s">
        <v>179</v>
      </c>
      <c r="DD378" s="85"/>
      <c r="DE378" s="85" t="s">
        <v>179</v>
      </c>
      <c r="DF378" s="85"/>
      <c r="DG378" s="85" t="s">
        <v>209</v>
      </c>
      <c r="DH378" s="85"/>
      <c r="DI378" s="85" t="s">
        <v>179</v>
      </c>
      <c r="DJ378" s="85" t="s">
        <v>5035</v>
      </c>
      <c r="DK378" s="85" t="s">
        <v>179</v>
      </c>
      <c r="DL378" s="85"/>
      <c r="DM378" s="85" t="s">
        <v>179</v>
      </c>
      <c r="DN378" s="85"/>
      <c r="DO378" s="85" t="s">
        <v>179</v>
      </c>
      <c r="DP378" s="85"/>
      <c r="DQ378" s="85" t="s">
        <v>179</v>
      </c>
      <c r="DR378" s="85" t="s">
        <v>5036</v>
      </c>
      <c r="DS378" s="85" t="s">
        <v>179</v>
      </c>
      <c r="DT378" s="85"/>
      <c r="DU378" s="85" t="s">
        <v>179</v>
      </c>
      <c r="DV378" s="85"/>
      <c r="DW378" s="85" t="s">
        <v>179</v>
      </c>
      <c r="DX378" s="85"/>
      <c r="DY378" s="85" t="s">
        <v>181</v>
      </c>
      <c r="DZ378" s="85" t="s">
        <v>5037</v>
      </c>
      <c r="EA378" s="85" t="s">
        <v>179</v>
      </c>
      <c r="EB378" s="85"/>
      <c r="EC378" s="85" t="s">
        <v>203</v>
      </c>
      <c r="ED378" s="85" t="s">
        <v>5038</v>
      </c>
      <c r="EE378" s="85" t="s">
        <v>179</v>
      </c>
      <c r="EF378" s="85"/>
      <c r="EG378" s="85" t="s">
        <v>179</v>
      </c>
      <c r="EH378" s="85"/>
      <c r="EI378" s="85" t="s">
        <v>179</v>
      </c>
      <c r="EJ378" s="85"/>
      <c r="EK378" s="85" t="s">
        <v>179</v>
      </c>
      <c r="EL378" s="85"/>
      <c r="EM378" s="85" t="s">
        <v>179</v>
      </c>
      <c r="EN378" s="85" t="s">
        <v>5039</v>
      </c>
      <c r="EO378" s="85" t="s">
        <v>179</v>
      </c>
      <c r="EP378" s="85"/>
      <c r="EQ378" s="85" t="s">
        <v>179</v>
      </c>
      <c r="ER378" s="85"/>
      <c r="ES378" s="85" t="s">
        <v>179</v>
      </c>
      <c r="ET378" s="85" t="s">
        <v>5040</v>
      </c>
      <c r="EU378" s="85" t="s">
        <v>179</v>
      </c>
      <c r="EV378" s="85"/>
      <c r="EW378" s="85" t="s">
        <v>179</v>
      </c>
      <c r="EX378" s="85"/>
      <c r="EY378" s="85" t="s">
        <v>179</v>
      </c>
      <c r="EZ378" s="85" t="s">
        <v>5041</v>
      </c>
      <c r="FA378" s="85" t="s">
        <v>179</v>
      </c>
      <c r="FB378" s="85" t="s">
        <v>5042</v>
      </c>
      <c r="FC378" s="85" t="s">
        <v>179</v>
      </c>
      <c r="FD378" s="85" t="s">
        <v>182</v>
      </c>
      <c r="FE378" t="b">
        <v>0</v>
      </c>
    </row>
    <row r="379" spans="1:161" x14ac:dyDescent="0.25">
      <c r="B379" t="s">
        <v>6087</v>
      </c>
      <c r="C379" s="90" t="s">
        <v>6319</v>
      </c>
      <c r="D379" s="91" t="s">
        <v>206</v>
      </c>
      <c r="G379" s="85" t="s">
        <v>6126</v>
      </c>
      <c r="I379" s="85" t="s">
        <v>213</v>
      </c>
      <c r="J379" s="85"/>
      <c r="K379" s="85" t="s">
        <v>6320</v>
      </c>
      <c r="L379" s="85"/>
      <c r="M379" s="85" t="s">
        <v>6321</v>
      </c>
      <c r="N379" s="85"/>
      <c r="O379" s="85" t="s">
        <v>6322</v>
      </c>
      <c r="P379" s="85" t="s">
        <v>213</v>
      </c>
      <c r="Q379" s="85"/>
      <c r="R379" s="85"/>
      <c r="S379" s="85"/>
      <c r="T379" s="85"/>
      <c r="V379" s="85"/>
      <c r="W379" s="85"/>
      <c r="X379" s="85"/>
      <c r="Z379" s="85"/>
      <c r="AA379" s="85"/>
      <c r="AB379" s="85"/>
      <c r="AC379" s="85"/>
      <c r="AD379" s="85"/>
      <c r="AE379" s="85"/>
      <c r="AF379" s="85"/>
      <c r="AG379" s="85"/>
      <c r="AH379" s="85"/>
      <c r="AI379" s="85"/>
      <c r="AJ379" s="85"/>
      <c r="AK379" s="85"/>
      <c r="AL379" s="85"/>
      <c r="AM379" s="85"/>
      <c r="AN379" s="85"/>
      <c r="AO379" s="85"/>
      <c r="AP379" s="85"/>
      <c r="AQ379" s="85"/>
      <c r="AR379" s="85"/>
      <c r="AS379" s="85"/>
      <c r="AT379" s="85"/>
      <c r="AU379" s="85"/>
      <c r="AV379" s="85"/>
      <c r="AW379" s="85"/>
      <c r="AX379" s="85"/>
      <c r="AY379" s="85"/>
      <c r="AZ379" s="85"/>
      <c r="BA379" s="85"/>
      <c r="BB379" s="85"/>
      <c r="BC379" s="85"/>
      <c r="BD379" s="85"/>
      <c r="BE379" s="85"/>
      <c r="BF379" s="85"/>
      <c r="BG379" s="85"/>
      <c r="BH379" s="85"/>
      <c r="BI379" s="85"/>
      <c r="BJ379" s="85"/>
      <c r="BK379" s="85"/>
      <c r="BL379" s="85"/>
      <c r="BM379" s="85"/>
      <c r="BN379" s="85"/>
      <c r="BO379" s="85"/>
      <c r="BP379" s="85"/>
      <c r="BQ379" s="85"/>
      <c r="BR379" s="85"/>
      <c r="BS379" s="85"/>
      <c r="BT379" s="85"/>
      <c r="BU379" s="85"/>
      <c r="BV379" s="85"/>
      <c r="BW379" s="85"/>
      <c r="BX379" s="85"/>
      <c r="BY379" s="85"/>
      <c r="BZ379" s="85"/>
      <c r="CA379" s="85"/>
      <c r="CB379" s="85"/>
      <c r="CC379" s="85"/>
      <c r="CD379" s="85"/>
      <c r="CE379" s="85"/>
      <c r="CF379" s="85"/>
      <c r="CG379" s="85"/>
      <c r="CH379" s="85"/>
      <c r="CI379" s="85"/>
      <c r="CJ379" s="85"/>
      <c r="CK379" s="85"/>
      <c r="CL379" s="85"/>
      <c r="CM379" s="85"/>
      <c r="CN379" s="85"/>
      <c r="CO379" s="85"/>
      <c r="CP379" s="85"/>
      <c r="CQ379" s="85"/>
      <c r="CR379" s="85"/>
      <c r="CS379" s="85"/>
      <c r="CT379" s="85"/>
      <c r="CU379" s="85"/>
      <c r="CV379" s="85"/>
      <c r="CW379" s="85"/>
      <c r="CX379" s="85"/>
      <c r="CY379" s="85"/>
      <c r="CZ379" s="85"/>
      <c r="DA379" s="85"/>
      <c r="DB379" s="85"/>
      <c r="DC379" s="85"/>
      <c r="DD379" s="85"/>
      <c r="DE379" s="85"/>
      <c r="DF379" s="85"/>
      <c r="DG379" s="85"/>
      <c r="DH379" s="85"/>
      <c r="DI379" s="85"/>
      <c r="DJ379" s="85"/>
      <c r="DK379" s="85"/>
      <c r="DL379" s="85"/>
      <c r="DM379" s="85"/>
      <c r="DN379" s="85"/>
      <c r="DO379" s="85"/>
      <c r="DP379" s="85"/>
      <c r="DQ379" s="85"/>
      <c r="DR379" s="85"/>
      <c r="DS379" s="85"/>
      <c r="DT379" s="85"/>
      <c r="DU379" s="85"/>
      <c r="DV379" s="85"/>
      <c r="DW379" s="85"/>
      <c r="DX379" s="85"/>
      <c r="DY379" s="85"/>
      <c r="DZ379" s="85"/>
      <c r="EA379" s="85"/>
      <c r="EB379" s="85"/>
      <c r="EC379" s="85"/>
      <c r="ED379" s="85"/>
      <c r="EE379" s="85"/>
      <c r="EF379" s="85"/>
      <c r="EG379" s="85"/>
      <c r="EH379" s="85"/>
      <c r="EI379" s="85"/>
      <c r="EJ379" s="85"/>
      <c r="EK379" s="85"/>
      <c r="EL379" s="85"/>
      <c r="EM379" s="85"/>
      <c r="EN379" s="85"/>
      <c r="EO379" s="85"/>
      <c r="EP379" s="85"/>
      <c r="EQ379" s="85"/>
      <c r="ER379" s="85"/>
      <c r="ES379" s="85"/>
      <c r="ET379" s="85"/>
      <c r="EU379" s="85"/>
      <c r="EV379" s="85"/>
      <c r="EW379" s="85"/>
      <c r="EX379" s="85"/>
      <c r="EY379" s="85"/>
      <c r="EZ379" s="85"/>
      <c r="FA379" s="85"/>
      <c r="FB379" s="85"/>
      <c r="FC379" s="85"/>
      <c r="FD379" s="85"/>
    </row>
    <row r="380" spans="1:161" x14ac:dyDescent="0.25">
      <c r="B380" t="s">
        <v>6087</v>
      </c>
      <c r="C380" s="90" t="s">
        <v>6315</v>
      </c>
      <c r="D380" s="91" t="s">
        <v>206</v>
      </c>
      <c r="G380" s="85" t="s">
        <v>6126</v>
      </c>
      <c r="I380" s="85" t="s">
        <v>213</v>
      </c>
      <c r="J380" s="85"/>
      <c r="K380" s="85" t="s">
        <v>6316</v>
      </c>
      <c r="L380" s="85"/>
      <c r="M380" s="85" t="s">
        <v>6317</v>
      </c>
      <c r="N380" s="85"/>
      <c r="O380" s="85" t="s">
        <v>6318</v>
      </c>
      <c r="P380" s="85" t="s">
        <v>213</v>
      </c>
      <c r="Q380" s="85"/>
      <c r="R380" s="85"/>
      <c r="S380" s="85"/>
      <c r="T380" s="85"/>
      <c r="V380" s="85"/>
      <c r="W380" s="85"/>
      <c r="X380" s="85"/>
      <c r="Z380" s="85"/>
      <c r="AA380" s="85"/>
      <c r="AB380" s="85"/>
      <c r="AC380" s="85"/>
      <c r="AD380" s="85"/>
      <c r="AE380" s="85"/>
      <c r="AF380" s="85"/>
      <c r="AG380" s="85"/>
      <c r="AH380" s="85"/>
      <c r="AI380" s="85"/>
      <c r="AJ380" s="85"/>
      <c r="AK380" s="85"/>
      <c r="AL380" s="85"/>
      <c r="AM380" s="85"/>
      <c r="AN380" s="85"/>
      <c r="AO380" s="85"/>
      <c r="AP380" s="85"/>
      <c r="AQ380" s="85"/>
      <c r="AR380" s="85"/>
      <c r="AS380" s="85"/>
      <c r="AT380" s="85"/>
      <c r="AU380" s="85"/>
      <c r="AV380" s="85"/>
      <c r="AW380" s="85"/>
      <c r="AX380" s="85"/>
      <c r="AY380" s="85"/>
      <c r="AZ380" s="85"/>
      <c r="BA380" s="85"/>
      <c r="BB380" s="85"/>
      <c r="BC380" s="85"/>
      <c r="BD380" s="85"/>
      <c r="BE380" s="85"/>
      <c r="BF380" s="85"/>
      <c r="BG380" s="85"/>
      <c r="BH380" s="85"/>
      <c r="BI380" s="85"/>
      <c r="BJ380" s="85"/>
      <c r="BK380" s="85"/>
      <c r="BL380" s="85"/>
      <c r="BM380" s="85"/>
      <c r="BN380" s="85"/>
      <c r="BO380" s="85"/>
      <c r="BP380" s="85"/>
      <c r="BQ380" s="85"/>
      <c r="BR380" s="85"/>
      <c r="BS380" s="85"/>
      <c r="BT380" s="85"/>
      <c r="BU380" s="85"/>
      <c r="BV380" s="85"/>
      <c r="BW380" s="85"/>
      <c r="BX380" s="85"/>
      <c r="BY380" s="85"/>
      <c r="BZ380" s="85"/>
      <c r="CA380" s="85"/>
      <c r="CB380" s="85"/>
      <c r="CC380" s="85"/>
      <c r="CD380" s="85"/>
      <c r="CE380" s="85"/>
      <c r="CF380" s="85"/>
      <c r="CG380" s="85"/>
      <c r="CH380" s="85"/>
      <c r="CI380" s="85"/>
      <c r="CJ380" s="85"/>
      <c r="CK380" s="85"/>
      <c r="CL380" s="85"/>
      <c r="CM380" s="85"/>
      <c r="CN380" s="85"/>
      <c r="CO380" s="85"/>
      <c r="CP380" s="85"/>
      <c r="CQ380" s="85"/>
      <c r="CR380" s="85"/>
      <c r="CS380" s="85"/>
      <c r="CT380" s="85"/>
      <c r="CU380" s="85"/>
      <c r="CV380" s="85"/>
      <c r="CW380" s="85"/>
      <c r="CX380" s="85"/>
      <c r="CY380" s="85"/>
      <c r="CZ380" s="85"/>
      <c r="DA380" s="85"/>
      <c r="DB380" s="85"/>
      <c r="DC380" s="85"/>
      <c r="DD380" s="85"/>
      <c r="DE380" s="85"/>
      <c r="DF380" s="85"/>
      <c r="DG380" s="85"/>
      <c r="DH380" s="85"/>
      <c r="DI380" s="85"/>
      <c r="DJ380" s="85"/>
      <c r="DK380" s="85"/>
      <c r="DL380" s="85"/>
      <c r="DM380" s="85"/>
      <c r="DN380" s="85"/>
      <c r="DO380" s="85"/>
      <c r="DP380" s="85"/>
      <c r="DQ380" s="85"/>
      <c r="DR380" s="85"/>
      <c r="DS380" s="85"/>
      <c r="DT380" s="85"/>
      <c r="DU380" s="85"/>
      <c r="DV380" s="85"/>
      <c r="DW380" s="85"/>
      <c r="DX380" s="85"/>
      <c r="DY380" s="85"/>
      <c r="DZ380" s="85"/>
      <c r="EA380" s="85"/>
      <c r="EB380" s="85"/>
      <c r="EC380" s="85"/>
      <c r="ED380" s="85"/>
      <c r="EE380" s="85"/>
      <c r="EF380" s="85"/>
      <c r="EG380" s="85"/>
      <c r="EH380" s="85"/>
      <c r="EI380" s="85"/>
      <c r="EJ380" s="85"/>
      <c r="EK380" s="85"/>
      <c r="EL380" s="85"/>
      <c r="EM380" s="85"/>
      <c r="EN380" s="85"/>
      <c r="EO380" s="85"/>
      <c r="EP380" s="85"/>
      <c r="EQ380" s="85"/>
      <c r="ER380" s="85"/>
      <c r="ES380" s="85"/>
      <c r="ET380" s="85"/>
      <c r="EU380" s="85"/>
      <c r="EV380" s="85"/>
      <c r="EW380" s="85"/>
      <c r="EX380" s="85"/>
      <c r="EY380" s="85"/>
      <c r="EZ380" s="85"/>
      <c r="FA380" s="85"/>
      <c r="FB380" s="85"/>
      <c r="FC380" s="85"/>
      <c r="FD380" s="85"/>
    </row>
    <row r="381" spans="1:161" x14ac:dyDescent="0.25">
      <c r="A381">
        <v>13348</v>
      </c>
      <c r="B381" t="s">
        <v>6251</v>
      </c>
      <c r="C381" s="90" t="s">
        <v>6005</v>
      </c>
      <c r="D381" s="91" t="s">
        <v>192</v>
      </c>
      <c r="E381">
        <v>0</v>
      </c>
      <c r="F381">
        <v>92</v>
      </c>
      <c r="G381" s="85" t="s">
        <v>177</v>
      </c>
      <c r="H381">
        <v>1</v>
      </c>
      <c r="I381" s="85" t="s">
        <v>213</v>
      </c>
      <c r="J381" s="85" t="s">
        <v>6006</v>
      </c>
      <c r="K381" s="85" t="s">
        <v>6007</v>
      </c>
      <c r="L381" s="85" t="s">
        <v>6005</v>
      </c>
      <c r="M381" s="85" t="s">
        <v>6008</v>
      </c>
      <c r="N381" s="85" t="s">
        <v>6006</v>
      </c>
      <c r="O381" s="85" t="s">
        <v>6009</v>
      </c>
      <c r="P381" s="85" t="s">
        <v>213</v>
      </c>
      <c r="Q381" s="85" t="s">
        <v>192</v>
      </c>
      <c r="R381" s="85"/>
      <c r="S381" s="85"/>
      <c r="T381" s="85" t="s">
        <v>218</v>
      </c>
      <c r="U381" s="97">
        <v>6</v>
      </c>
      <c r="V381" s="85" t="s">
        <v>181</v>
      </c>
      <c r="W381" s="85"/>
      <c r="X381" s="85"/>
      <c r="Y381">
        <v>1</v>
      </c>
      <c r="Z381" s="85" t="s">
        <v>181</v>
      </c>
      <c r="AA381" s="85"/>
      <c r="AB381" s="85" t="s">
        <v>181</v>
      </c>
      <c r="AC381" s="85" t="s">
        <v>179</v>
      </c>
      <c r="AD381" s="85" t="s">
        <v>179</v>
      </c>
      <c r="AE381" s="85" t="s">
        <v>181</v>
      </c>
      <c r="AF381" s="85"/>
      <c r="AG381" s="85" t="s">
        <v>181</v>
      </c>
      <c r="AH381" s="85"/>
      <c r="AI381" s="85" t="s">
        <v>181</v>
      </c>
      <c r="AJ381" s="85"/>
      <c r="AK381" s="85" t="s">
        <v>181</v>
      </c>
      <c r="AL381" s="85"/>
      <c r="AM381" s="85" t="s">
        <v>181</v>
      </c>
      <c r="AN381" s="85"/>
      <c r="AO381" s="85" t="s">
        <v>181</v>
      </c>
      <c r="AP381" s="85"/>
      <c r="AQ381" s="85" t="s">
        <v>265</v>
      </c>
      <c r="AR381" s="85"/>
      <c r="AS381" s="85" t="s">
        <v>181</v>
      </c>
      <c r="AT381" s="85"/>
      <c r="AU381" s="85" t="s">
        <v>181</v>
      </c>
      <c r="AV381" s="85" t="s">
        <v>6010</v>
      </c>
      <c r="AW381" s="85" t="s">
        <v>181</v>
      </c>
      <c r="AX381" s="85"/>
      <c r="AY381" s="85" t="s">
        <v>181</v>
      </c>
      <c r="AZ381" s="85" t="s">
        <v>6011</v>
      </c>
      <c r="BA381" s="85" t="s">
        <v>179</v>
      </c>
      <c r="BB381" s="85"/>
      <c r="BC381" s="85" t="s">
        <v>181</v>
      </c>
      <c r="BD381" s="85" t="s">
        <v>6012</v>
      </c>
      <c r="BE381" s="85" t="s">
        <v>179</v>
      </c>
      <c r="BF381" s="85"/>
      <c r="BG381" s="85" t="s">
        <v>179</v>
      </c>
      <c r="BH381" s="85"/>
      <c r="BI381" s="85" t="s">
        <v>179</v>
      </c>
      <c r="BJ381" s="85" t="s">
        <v>6013</v>
      </c>
      <c r="BK381" s="85" t="s">
        <v>179</v>
      </c>
      <c r="BL381" s="85"/>
      <c r="BM381" s="85" t="s">
        <v>179</v>
      </c>
      <c r="BN381" s="85"/>
      <c r="BO381" s="85" t="s">
        <v>179</v>
      </c>
      <c r="BP381" s="85"/>
      <c r="BQ381" s="85" t="s">
        <v>179</v>
      </c>
      <c r="BR381" s="85"/>
      <c r="BS381" s="85" t="s">
        <v>179</v>
      </c>
      <c r="BT381" s="85"/>
      <c r="BU381" s="85" t="s">
        <v>179</v>
      </c>
      <c r="BV381" s="85"/>
      <c r="BW381" s="85" t="s">
        <v>181</v>
      </c>
      <c r="BX381" s="85"/>
      <c r="BY381" s="85" t="s">
        <v>179</v>
      </c>
      <c r="BZ381" s="85"/>
      <c r="CA381" s="85" t="s">
        <v>179</v>
      </c>
      <c r="CB381" s="85"/>
      <c r="CC381" s="85" t="s">
        <v>179</v>
      </c>
      <c r="CD381" s="85"/>
      <c r="CE381" s="85" t="s">
        <v>179</v>
      </c>
      <c r="CF381" s="85"/>
      <c r="CG381" s="85" t="s">
        <v>179</v>
      </c>
      <c r="CH381" s="85"/>
      <c r="CI381" s="85" t="s">
        <v>181</v>
      </c>
      <c r="CJ381" s="85"/>
      <c r="CK381" s="85" t="s">
        <v>179</v>
      </c>
      <c r="CL381" s="85" t="s">
        <v>6014</v>
      </c>
      <c r="CM381" s="85" t="s">
        <v>179</v>
      </c>
      <c r="CN381" s="85"/>
      <c r="CO381" s="85" t="s">
        <v>227</v>
      </c>
      <c r="CP381" s="85"/>
      <c r="CQ381" s="85" t="s">
        <v>181</v>
      </c>
      <c r="CR381" s="85"/>
      <c r="CS381" s="85" t="s">
        <v>179</v>
      </c>
      <c r="CT381" s="85"/>
      <c r="CU381" s="85" t="s">
        <v>179</v>
      </c>
      <c r="CV381" s="85"/>
      <c r="CW381" s="85" t="s">
        <v>179</v>
      </c>
      <c r="CX381" s="85"/>
      <c r="CY381" s="85" t="s">
        <v>203</v>
      </c>
      <c r="CZ381" s="85" t="s">
        <v>6015</v>
      </c>
      <c r="DA381" s="85" t="s">
        <v>179</v>
      </c>
      <c r="DB381" s="85"/>
      <c r="DC381" s="85" t="s">
        <v>179</v>
      </c>
      <c r="DD381" s="85"/>
      <c r="DE381" s="85" t="s">
        <v>179</v>
      </c>
      <c r="DF381" s="85"/>
      <c r="DG381" s="85" t="s">
        <v>209</v>
      </c>
      <c r="DH381" s="85"/>
      <c r="DI381" s="85" t="s">
        <v>179</v>
      </c>
      <c r="DJ381" s="85" t="s">
        <v>6016</v>
      </c>
      <c r="DK381" s="85" t="s">
        <v>179</v>
      </c>
      <c r="DL381" s="85"/>
      <c r="DM381" s="85" t="s">
        <v>179</v>
      </c>
      <c r="DN381" s="85"/>
      <c r="DO381" s="85" t="s">
        <v>179</v>
      </c>
      <c r="DP381" s="85"/>
      <c r="DQ381" s="85" t="s">
        <v>179</v>
      </c>
      <c r="DR381" s="85" t="s">
        <v>6017</v>
      </c>
      <c r="DS381" s="85" t="s">
        <v>179</v>
      </c>
      <c r="DT381" s="85"/>
      <c r="DU381" s="85" t="s">
        <v>181</v>
      </c>
      <c r="DV381" s="85"/>
      <c r="DW381" s="85" t="s">
        <v>179</v>
      </c>
      <c r="DX381" s="85"/>
      <c r="DY381" s="85" t="s">
        <v>179</v>
      </c>
      <c r="DZ381" s="85"/>
      <c r="EA381" s="85" t="s">
        <v>179</v>
      </c>
      <c r="EB381" s="85"/>
      <c r="EC381" s="85" t="s">
        <v>179</v>
      </c>
      <c r="ED381" s="85" t="s">
        <v>6018</v>
      </c>
      <c r="EE381" s="85" t="s">
        <v>227</v>
      </c>
      <c r="EF381" s="85"/>
      <c r="EG381" s="85" t="s">
        <v>227</v>
      </c>
      <c r="EH381" s="85"/>
      <c r="EI381" s="85" t="s">
        <v>181</v>
      </c>
      <c r="EJ381" s="85"/>
      <c r="EK381" s="85" t="s">
        <v>181</v>
      </c>
      <c r="EL381" s="85"/>
      <c r="EM381" s="85" t="s">
        <v>203</v>
      </c>
      <c r="EN381" s="85" t="s">
        <v>6019</v>
      </c>
      <c r="EO381" s="85" t="s">
        <v>181</v>
      </c>
      <c r="EP381" s="85"/>
      <c r="EQ381" s="85" t="s">
        <v>181</v>
      </c>
      <c r="ER381" s="85"/>
      <c r="ES381" s="85" t="s">
        <v>181</v>
      </c>
      <c r="ET381" s="85" t="s">
        <v>6020</v>
      </c>
      <c r="EU381" s="85" t="s">
        <v>181</v>
      </c>
      <c r="EV381" s="85" t="s">
        <v>6021</v>
      </c>
      <c r="EW381" s="85" t="s">
        <v>179</v>
      </c>
      <c r="EX381" s="85"/>
      <c r="EY381" s="85" t="s">
        <v>181</v>
      </c>
      <c r="EZ381" s="85" t="s">
        <v>6022</v>
      </c>
      <c r="FA381" s="85" t="s">
        <v>179</v>
      </c>
      <c r="FB381" s="85"/>
      <c r="FC381" s="85" t="s">
        <v>179</v>
      </c>
      <c r="FD381" s="85" t="s">
        <v>182</v>
      </c>
      <c r="FE381" t="b">
        <v>0</v>
      </c>
    </row>
    <row r="382" spans="1:161" x14ac:dyDescent="0.25">
      <c r="A382">
        <v>13345</v>
      </c>
      <c r="B382" t="s">
        <v>6252</v>
      </c>
      <c r="C382" s="90" t="s">
        <v>6023</v>
      </c>
      <c r="D382" s="91" t="s">
        <v>192</v>
      </c>
      <c r="E382">
        <v>9</v>
      </c>
      <c r="F382">
        <v>92</v>
      </c>
      <c r="G382" s="85" t="s">
        <v>184</v>
      </c>
      <c r="H382">
        <v>1</v>
      </c>
      <c r="I382" s="85" t="s">
        <v>213</v>
      </c>
      <c r="J382" s="85" t="s">
        <v>6024</v>
      </c>
      <c r="K382" s="85" t="s">
        <v>6025</v>
      </c>
      <c r="L382" s="85" t="s">
        <v>6023</v>
      </c>
      <c r="M382" s="85" t="s">
        <v>6026</v>
      </c>
      <c r="N382" s="85" t="s">
        <v>6024</v>
      </c>
      <c r="O382" s="85" t="s">
        <v>6027</v>
      </c>
      <c r="P382" s="85" t="s">
        <v>213</v>
      </c>
      <c r="Q382" s="85" t="s">
        <v>192</v>
      </c>
      <c r="R382" s="85"/>
      <c r="S382" s="85"/>
      <c r="T382" s="85" t="s">
        <v>218</v>
      </c>
      <c r="U382" s="97">
        <v>1</v>
      </c>
      <c r="V382" s="85" t="s">
        <v>181</v>
      </c>
      <c r="W382" s="85"/>
      <c r="X382" s="85"/>
      <c r="Y382">
        <v>0</v>
      </c>
      <c r="Z382" s="85" t="s">
        <v>181</v>
      </c>
      <c r="AA382" s="85"/>
      <c r="AB382" s="85" t="s">
        <v>179</v>
      </c>
      <c r="AC382" s="85" t="s">
        <v>181</v>
      </c>
      <c r="AD382" s="85" t="s">
        <v>181</v>
      </c>
      <c r="AE382" s="85" t="s">
        <v>181</v>
      </c>
      <c r="AF382" s="85"/>
      <c r="AG382" s="85"/>
      <c r="AH382" s="85"/>
      <c r="AI382" s="85" t="s">
        <v>181</v>
      </c>
      <c r="AJ382" s="85"/>
      <c r="AK382" s="85" t="s">
        <v>181</v>
      </c>
      <c r="AL382" s="85"/>
      <c r="AM382" s="85" t="s">
        <v>181</v>
      </c>
      <c r="AN382" s="85"/>
      <c r="AO382" s="85" t="s">
        <v>181</v>
      </c>
      <c r="AP382" s="85"/>
      <c r="AQ382" s="85" t="s">
        <v>181</v>
      </c>
      <c r="AR382" s="85" t="s">
        <v>6028</v>
      </c>
      <c r="AS382" s="85" t="s">
        <v>265</v>
      </c>
      <c r="AT382" s="85"/>
      <c r="AU382" s="85" t="s">
        <v>265</v>
      </c>
      <c r="AV382" s="85"/>
      <c r="AW382" s="85" t="s">
        <v>265</v>
      </c>
      <c r="AX382" s="85"/>
      <c r="AY382" s="85" t="s">
        <v>265</v>
      </c>
      <c r="AZ382" s="85"/>
      <c r="BA382" s="85" t="s">
        <v>265</v>
      </c>
      <c r="BB382" s="85"/>
      <c r="BC382" s="85" t="s">
        <v>203</v>
      </c>
      <c r="BD382" s="85" t="s">
        <v>6029</v>
      </c>
      <c r="BE382" s="85" t="s">
        <v>179</v>
      </c>
      <c r="BF382" s="85"/>
      <c r="BG382" s="85" t="s">
        <v>265</v>
      </c>
      <c r="BH382" s="85"/>
      <c r="BI382" s="85" t="s">
        <v>203</v>
      </c>
      <c r="BJ382" s="85" t="s">
        <v>6030</v>
      </c>
      <c r="BK382" s="85" t="s">
        <v>179</v>
      </c>
      <c r="BL382" s="85"/>
      <c r="BM382" s="85" t="s">
        <v>179</v>
      </c>
      <c r="BN382" s="85"/>
      <c r="BO382" s="85" t="s">
        <v>179</v>
      </c>
      <c r="BP382" s="85"/>
      <c r="BQ382" s="85" t="s">
        <v>179</v>
      </c>
      <c r="BR382" s="85"/>
      <c r="BS382" s="85" t="s">
        <v>179</v>
      </c>
      <c r="BT382" s="85"/>
      <c r="BU382" s="85" t="s">
        <v>179</v>
      </c>
      <c r="BV382" s="85"/>
      <c r="BW382" s="85" t="s">
        <v>181</v>
      </c>
      <c r="BX382" s="85" t="s">
        <v>6031</v>
      </c>
      <c r="BY382" s="85" t="s">
        <v>179</v>
      </c>
      <c r="BZ382" s="85"/>
      <c r="CA382" s="85" t="s">
        <v>179</v>
      </c>
      <c r="CB382" s="85"/>
      <c r="CC382" s="85" t="s">
        <v>179</v>
      </c>
      <c r="CD382" s="85"/>
      <c r="CE382" s="85" t="s">
        <v>179</v>
      </c>
      <c r="CF382" s="85"/>
      <c r="CG382" s="85" t="s">
        <v>181</v>
      </c>
      <c r="CH382" s="85"/>
      <c r="CI382" s="85" t="s">
        <v>181</v>
      </c>
      <c r="CJ382" s="85"/>
      <c r="CK382" s="85" t="s">
        <v>179</v>
      </c>
      <c r="CL382" s="85"/>
      <c r="CM382" s="85" t="s">
        <v>179</v>
      </c>
      <c r="CN382" s="85"/>
      <c r="CO382" s="85" t="s">
        <v>227</v>
      </c>
      <c r="CP382" s="85"/>
      <c r="CQ382" s="85" t="s">
        <v>227</v>
      </c>
      <c r="CR382" s="85"/>
      <c r="CS382" s="85" t="s">
        <v>179</v>
      </c>
      <c r="CT382" s="85"/>
      <c r="CU382" s="85" t="s">
        <v>179</v>
      </c>
      <c r="CV382" s="85"/>
      <c r="CW382" s="85" t="s">
        <v>179</v>
      </c>
      <c r="CX382" s="85"/>
      <c r="CY382" s="85" t="s">
        <v>179</v>
      </c>
      <c r="CZ382" s="85"/>
      <c r="DA382" s="85" t="s">
        <v>227</v>
      </c>
      <c r="DB382" s="85"/>
      <c r="DC382" s="85" t="s">
        <v>179</v>
      </c>
      <c r="DD382" s="85"/>
      <c r="DE382" s="85" t="s">
        <v>227</v>
      </c>
      <c r="DF382" s="85"/>
      <c r="DG382" s="85" t="s">
        <v>209</v>
      </c>
      <c r="DH382" s="85"/>
      <c r="DI382" s="85" t="s">
        <v>179</v>
      </c>
      <c r="DJ382" s="85"/>
      <c r="DK382" s="85" t="s">
        <v>179</v>
      </c>
      <c r="DL382" s="85"/>
      <c r="DM382" s="85" t="s">
        <v>181</v>
      </c>
      <c r="DN382" s="85"/>
      <c r="DO382" s="85" t="s">
        <v>179</v>
      </c>
      <c r="DP382" s="85"/>
      <c r="DQ382" s="85" t="s">
        <v>179</v>
      </c>
      <c r="DR382" s="85"/>
      <c r="DS382" s="85" t="s">
        <v>179</v>
      </c>
      <c r="DT382" s="85"/>
      <c r="DU382" s="85" t="s">
        <v>179</v>
      </c>
      <c r="DV382" s="85"/>
      <c r="DW382" s="85" t="s">
        <v>179</v>
      </c>
      <c r="DX382" s="85"/>
      <c r="DY382" s="85" t="s">
        <v>179</v>
      </c>
      <c r="DZ382" s="85"/>
      <c r="EA382" s="85" t="s">
        <v>179</v>
      </c>
      <c r="EB382" s="85"/>
      <c r="EC382" s="85" t="s">
        <v>179</v>
      </c>
      <c r="ED382" s="85"/>
      <c r="EE382" s="85" t="s">
        <v>227</v>
      </c>
      <c r="EF382" s="85"/>
      <c r="EG382" s="85" t="s">
        <v>227</v>
      </c>
      <c r="EH382" s="85"/>
      <c r="EI382" s="85" t="s">
        <v>179</v>
      </c>
      <c r="EJ382" s="85"/>
      <c r="EK382" s="85" t="s">
        <v>227</v>
      </c>
      <c r="EL382" s="85"/>
      <c r="EM382" s="85" t="s">
        <v>179</v>
      </c>
      <c r="EN382" s="85"/>
      <c r="EO382" s="85" t="s">
        <v>181</v>
      </c>
      <c r="EP382" s="85" t="s">
        <v>6032</v>
      </c>
      <c r="EQ382" s="85" t="s">
        <v>181</v>
      </c>
      <c r="ER382" s="85"/>
      <c r="ES382" s="85" t="s">
        <v>181</v>
      </c>
      <c r="ET382" s="85" t="s">
        <v>6033</v>
      </c>
      <c r="EU382" s="85" t="s">
        <v>179</v>
      </c>
      <c r="EV382" s="85"/>
      <c r="EW382" s="85" t="s">
        <v>179</v>
      </c>
      <c r="EX382" s="85"/>
      <c r="EY382" s="85" t="s">
        <v>179</v>
      </c>
      <c r="EZ382" s="85"/>
      <c r="FA382" s="85"/>
      <c r="FB382" s="85"/>
      <c r="FC382" s="85" t="s">
        <v>179</v>
      </c>
      <c r="FD382" s="85" t="s">
        <v>182</v>
      </c>
      <c r="FE382" t="b">
        <v>0</v>
      </c>
    </row>
    <row r="383" spans="1:161" x14ac:dyDescent="0.25">
      <c r="A383">
        <v>13078</v>
      </c>
      <c r="B383" t="s">
        <v>6253</v>
      </c>
      <c r="C383" s="90" t="s">
        <v>6034</v>
      </c>
      <c r="D383" s="91" t="s">
        <v>355</v>
      </c>
      <c r="E383">
        <v>0</v>
      </c>
      <c r="F383">
        <v>90</v>
      </c>
      <c r="G383" s="85" t="s">
        <v>187</v>
      </c>
      <c r="H383">
        <v>1</v>
      </c>
      <c r="I383" s="85" t="s">
        <v>213</v>
      </c>
      <c r="J383" s="85" t="s">
        <v>6035</v>
      </c>
      <c r="K383" s="85" t="s">
        <v>6036</v>
      </c>
      <c r="L383" s="85" t="s">
        <v>6034</v>
      </c>
      <c r="M383" s="85" t="s">
        <v>6037</v>
      </c>
      <c r="N383" s="85" t="s">
        <v>6035</v>
      </c>
      <c r="O383" s="85" t="s">
        <v>6038</v>
      </c>
      <c r="P383" s="85" t="s">
        <v>213</v>
      </c>
      <c r="Q383" s="85" t="s">
        <v>355</v>
      </c>
      <c r="R383" s="85"/>
      <c r="S383" s="85"/>
      <c r="T383" s="85" t="s">
        <v>218</v>
      </c>
      <c r="U383" s="97">
        <v>10</v>
      </c>
      <c r="V383" s="85" t="s">
        <v>179</v>
      </c>
      <c r="W383" s="85" t="s">
        <v>191</v>
      </c>
      <c r="X383" s="85" t="s">
        <v>6039</v>
      </c>
      <c r="Y383">
        <v>6</v>
      </c>
      <c r="Z383" s="85" t="s">
        <v>179</v>
      </c>
      <c r="AA383" s="85" t="s">
        <v>191</v>
      </c>
      <c r="AB383" s="85" t="s">
        <v>179</v>
      </c>
      <c r="AC383" s="85" t="s">
        <v>179</v>
      </c>
      <c r="AD383" s="85" t="s">
        <v>181</v>
      </c>
      <c r="AE383" s="85" t="s">
        <v>181</v>
      </c>
      <c r="AF383" s="85"/>
      <c r="AG383" s="85" t="s">
        <v>181</v>
      </c>
      <c r="AH383" s="85"/>
      <c r="AI383" s="85" t="s">
        <v>181</v>
      </c>
      <c r="AJ383" s="85"/>
      <c r="AK383" s="85" t="s">
        <v>181</v>
      </c>
      <c r="AL383" s="85"/>
      <c r="AM383" s="85" t="s">
        <v>181</v>
      </c>
      <c r="AN383" s="85"/>
      <c r="AO383" s="85" t="s">
        <v>181</v>
      </c>
      <c r="AP383" s="85"/>
      <c r="AQ383" s="85" t="s">
        <v>179</v>
      </c>
      <c r="AR383" s="85"/>
      <c r="AS383" s="85" t="s">
        <v>179</v>
      </c>
      <c r="AT383" s="85"/>
      <c r="AU383" s="85" t="s">
        <v>181</v>
      </c>
      <c r="AV383" s="85" t="s">
        <v>6040</v>
      </c>
      <c r="AW383" s="85" t="s">
        <v>179</v>
      </c>
      <c r="AX383" s="85"/>
      <c r="AY383" s="85" t="s">
        <v>179</v>
      </c>
      <c r="AZ383" s="85"/>
      <c r="BA383" s="85" t="s">
        <v>179</v>
      </c>
      <c r="BB383" s="85"/>
      <c r="BC383" s="85" t="s">
        <v>179</v>
      </c>
      <c r="BD383" s="85" t="s">
        <v>6041</v>
      </c>
      <c r="BE383" s="85" t="s">
        <v>179</v>
      </c>
      <c r="BF383" s="85"/>
      <c r="BG383" s="85" t="s">
        <v>179</v>
      </c>
      <c r="BH383" s="85"/>
      <c r="BI383" s="85" t="s">
        <v>179</v>
      </c>
      <c r="BJ383" s="85" t="s">
        <v>6042</v>
      </c>
      <c r="BK383" s="85" t="s">
        <v>179</v>
      </c>
      <c r="BL383" s="85"/>
      <c r="BM383" s="85" t="s">
        <v>179</v>
      </c>
      <c r="BN383" s="85"/>
      <c r="BO383" s="85" t="s">
        <v>179</v>
      </c>
      <c r="BP383" s="85"/>
      <c r="BQ383" s="85" t="s">
        <v>179</v>
      </c>
      <c r="BR383" s="85"/>
      <c r="BS383" s="85" t="s">
        <v>179</v>
      </c>
      <c r="BT383" s="85"/>
      <c r="BU383" s="85" t="s">
        <v>179</v>
      </c>
      <c r="BV383" s="85"/>
      <c r="BW383" s="85" t="s">
        <v>179</v>
      </c>
      <c r="BX383" s="85"/>
      <c r="BY383" s="85" t="s">
        <v>179</v>
      </c>
      <c r="BZ383" s="85"/>
      <c r="CA383" s="85" t="s">
        <v>179</v>
      </c>
      <c r="CB383" s="85"/>
      <c r="CC383" s="85" t="s">
        <v>179</v>
      </c>
      <c r="CD383" s="85"/>
      <c r="CE383" s="85" t="s">
        <v>181</v>
      </c>
      <c r="CF383" s="85"/>
      <c r="CG383" s="85" t="s">
        <v>181</v>
      </c>
      <c r="CH383" s="85"/>
      <c r="CI383" s="85" t="s">
        <v>181</v>
      </c>
      <c r="CJ383" s="85"/>
      <c r="CK383" s="85" t="s">
        <v>179</v>
      </c>
      <c r="CL383" s="85" t="s">
        <v>6043</v>
      </c>
      <c r="CM383" s="85" t="s">
        <v>179</v>
      </c>
      <c r="CN383" s="85"/>
      <c r="CO383" s="85" t="s">
        <v>179</v>
      </c>
      <c r="CP383" s="85"/>
      <c r="CQ383" s="85" t="s">
        <v>179</v>
      </c>
      <c r="CR383" s="85"/>
      <c r="CS383" s="85" t="s">
        <v>179</v>
      </c>
      <c r="CT383" s="85"/>
      <c r="CU383" s="85" t="s">
        <v>179</v>
      </c>
      <c r="CV383" s="85"/>
      <c r="CW383" s="85" t="s">
        <v>179</v>
      </c>
      <c r="CX383" s="85"/>
      <c r="CY383" s="85" t="s">
        <v>179</v>
      </c>
      <c r="CZ383" s="85" t="s">
        <v>6044</v>
      </c>
      <c r="DA383" s="85" t="s">
        <v>179</v>
      </c>
      <c r="DB383" s="85"/>
      <c r="DC383" s="85" t="s">
        <v>179</v>
      </c>
      <c r="DD383" s="85"/>
      <c r="DE383" s="85" t="s">
        <v>179</v>
      </c>
      <c r="DF383" s="85"/>
      <c r="DG383" s="85" t="s">
        <v>209</v>
      </c>
      <c r="DH383" s="85"/>
      <c r="DI383" s="85" t="s">
        <v>179</v>
      </c>
      <c r="DJ383" s="85" t="s">
        <v>6045</v>
      </c>
      <c r="DK383" s="85"/>
      <c r="DL383" s="85"/>
      <c r="DM383" s="85"/>
      <c r="DN383" s="85"/>
      <c r="DO383" s="85"/>
      <c r="DP383" s="85"/>
      <c r="DQ383" s="85"/>
      <c r="DR383" s="85"/>
      <c r="DS383" s="85"/>
      <c r="DT383" s="85"/>
      <c r="DU383" s="85"/>
      <c r="DV383" s="85"/>
      <c r="DW383" s="85"/>
      <c r="DX383" s="85"/>
      <c r="DY383" s="85"/>
      <c r="DZ383" s="85"/>
      <c r="EA383" s="85"/>
      <c r="EB383" s="85"/>
      <c r="EC383" s="85"/>
      <c r="ED383" s="85"/>
      <c r="EE383" s="85"/>
      <c r="EF383" s="85"/>
      <c r="EG383" s="85"/>
      <c r="EH383" s="85"/>
      <c r="EI383" s="85"/>
      <c r="EJ383" s="85"/>
      <c r="EK383" s="85"/>
      <c r="EL383" s="85"/>
      <c r="EM383" s="85"/>
      <c r="EN383" s="85"/>
      <c r="EO383" s="85"/>
      <c r="EP383" s="85"/>
      <c r="EQ383" s="85"/>
      <c r="ER383" s="85"/>
      <c r="ES383" s="85"/>
      <c r="ET383" s="85"/>
      <c r="EU383" s="85"/>
      <c r="EV383" s="85"/>
      <c r="EW383" s="85"/>
      <c r="EX383" s="85"/>
      <c r="EY383" s="85"/>
      <c r="EZ383" s="85"/>
      <c r="FA383" s="85" t="s">
        <v>181</v>
      </c>
      <c r="FB383" s="85"/>
      <c r="FC383" s="85" t="s">
        <v>181</v>
      </c>
      <c r="FD383" s="85" t="s">
        <v>182</v>
      </c>
      <c r="FE383" t="b">
        <v>0</v>
      </c>
    </row>
    <row r="384" spans="1:161" x14ac:dyDescent="0.25">
      <c r="A384">
        <v>12076</v>
      </c>
      <c r="B384" t="s">
        <v>6254</v>
      </c>
      <c r="C384" s="90" t="s">
        <v>5043</v>
      </c>
      <c r="D384" s="91" t="s">
        <v>206</v>
      </c>
      <c r="E384">
        <v>0</v>
      </c>
      <c r="F384">
        <v>94</v>
      </c>
      <c r="G384" s="85" t="s">
        <v>177</v>
      </c>
      <c r="H384">
        <v>1</v>
      </c>
      <c r="I384" s="85" t="s">
        <v>213</v>
      </c>
      <c r="J384" s="85" t="s">
        <v>5044</v>
      </c>
      <c r="K384" s="85" t="s">
        <v>5045</v>
      </c>
      <c r="L384" s="85" t="s">
        <v>5043</v>
      </c>
      <c r="M384" s="85" t="s">
        <v>5046</v>
      </c>
      <c r="N384" s="85" t="s">
        <v>5044</v>
      </c>
      <c r="O384" s="85" t="s">
        <v>5047</v>
      </c>
      <c r="P384" s="85" t="s">
        <v>213</v>
      </c>
      <c r="Q384" s="85" t="s">
        <v>206</v>
      </c>
      <c r="R384" s="85"/>
      <c r="S384" s="85"/>
      <c r="T384" s="85" t="s">
        <v>218</v>
      </c>
      <c r="U384" s="97">
        <v>4</v>
      </c>
      <c r="V384" s="85" t="s">
        <v>179</v>
      </c>
      <c r="W384" s="85" t="s">
        <v>191</v>
      </c>
      <c r="X384" s="85" t="s">
        <v>5048</v>
      </c>
      <c r="Y384">
        <v>4</v>
      </c>
      <c r="Z384" s="85" t="s">
        <v>181</v>
      </c>
      <c r="AA384" s="85" t="s">
        <v>191</v>
      </c>
      <c r="AB384" s="85" t="s">
        <v>180</v>
      </c>
      <c r="AC384" s="85" t="s">
        <v>179</v>
      </c>
      <c r="AD384" s="85" t="s">
        <v>179</v>
      </c>
      <c r="AE384" s="85" t="s">
        <v>181</v>
      </c>
      <c r="AF384" s="85"/>
      <c r="AG384" s="85" t="s">
        <v>181</v>
      </c>
      <c r="AH384" s="85"/>
      <c r="AI384" s="85" t="s">
        <v>181</v>
      </c>
      <c r="AJ384" s="85"/>
      <c r="AK384" s="85" t="s">
        <v>181</v>
      </c>
      <c r="AL384" s="85"/>
      <c r="AM384" s="85" t="s">
        <v>181</v>
      </c>
      <c r="AN384" s="85"/>
      <c r="AO384" s="85" t="s">
        <v>181</v>
      </c>
      <c r="AP384" s="85"/>
      <c r="AQ384" s="85" t="s">
        <v>179</v>
      </c>
      <c r="AR384" s="85"/>
      <c r="AS384" s="85" t="s">
        <v>179</v>
      </c>
      <c r="AT384" s="85"/>
      <c r="AU384" s="85" t="s">
        <v>179</v>
      </c>
      <c r="AV384" s="85"/>
      <c r="AW384" s="85" t="s">
        <v>179</v>
      </c>
      <c r="AX384" s="85"/>
      <c r="AY384" s="85" t="s">
        <v>179</v>
      </c>
      <c r="AZ384" s="85"/>
      <c r="BA384" s="85" t="s">
        <v>179</v>
      </c>
      <c r="BB384" s="85"/>
      <c r="BC384" s="85" t="s">
        <v>179</v>
      </c>
      <c r="BD384" s="85" t="s">
        <v>5049</v>
      </c>
      <c r="BE384" s="85" t="s">
        <v>179</v>
      </c>
      <c r="BF384" s="85"/>
      <c r="BG384" s="85" t="s">
        <v>179</v>
      </c>
      <c r="BH384" s="85"/>
      <c r="BI384" s="85" t="s">
        <v>179</v>
      </c>
      <c r="BJ384" s="85" t="s">
        <v>5050</v>
      </c>
      <c r="BK384" s="85" t="s">
        <v>179</v>
      </c>
      <c r="BL384" s="85"/>
      <c r="BM384" s="85" t="s">
        <v>179</v>
      </c>
      <c r="BN384" s="85"/>
      <c r="BO384" s="85" t="s">
        <v>179</v>
      </c>
      <c r="BP384" s="85"/>
      <c r="BQ384" s="85" t="s">
        <v>179</v>
      </c>
      <c r="BR384" s="85"/>
      <c r="BS384" s="85" t="s">
        <v>179</v>
      </c>
      <c r="BT384" s="85"/>
      <c r="BU384" s="85" t="s">
        <v>179</v>
      </c>
      <c r="BV384" s="85"/>
      <c r="BW384" s="85" t="s">
        <v>179</v>
      </c>
      <c r="BX384" s="85"/>
      <c r="BY384" s="85" t="s">
        <v>179</v>
      </c>
      <c r="BZ384" s="85"/>
      <c r="CA384" s="85" t="s">
        <v>179</v>
      </c>
      <c r="CB384" s="85"/>
      <c r="CC384" s="85" t="s">
        <v>179</v>
      </c>
      <c r="CD384" s="85"/>
      <c r="CE384" s="85" t="s">
        <v>181</v>
      </c>
      <c r="CF384" s="85"/>
      <c r="CG384" s="85" t="s">
        <v>181</v>
      </c>
      <c r="CH384" s="85"/>
      <c r="CI384" s="85" t="s">
        <v>181</v>
      </c>
      <c r="CJ384" s="85"/>
      <c r="CK384" s="85" t="s">
        <v>179</v>
      </c>
      <c r="CL384" s="85" t="s">
        <v>5051</v>
      </c>
      <c r="CM384" s="85" t="s">
        <v>179</v>
      </c>
      <c r="CN384" s="85"/>
      <c r="CO384" s="85" t="s">
        <v>179</v>
      </c>
      <c r="CP384" s="85"/>
      <c r="CQ384" s="85" t="s">
        <v>179</v>
      </c>
      <c r="CR384" s="85"/>
      <c r="CS384" s="85" t="s">
        <v>179</v>
      </c>
      <c r="CT384" s="85"/>
      <c r="CU384" s="85" t="s">
        <v>179</v>
      </c>
      <c r="CV384" s="85"/>
      <c r="CW384" s="85" t="s">
        <v>179</v>
      </c>
      <c r="CX384" s="85"/>
      <c r="CY384" s="85" t="s">
        <v>179</v>
      </c>
      <c r="CZ384" s="85" t="s">
        <v>5052</v>
      </c>
      <c r="DA384" s="85" t="s">
        <v>179</v>
      </c>
      <c r="DB384" s="85" t="s">
        <v>5053</v>
      </c>
      <c r="DC384" s="85" t="s">
        <v>179</v>
      </c>
      <c r="DD384" s="85"/>
      <c r="DE384" s="85" t="s">
        <v>179</v>
      </c>
      <c r="DF384" s="85" t="s">
        <v>5054</v>
      </c>
      <c r="DG384" s="85" t="s">
        <v>179</v>
      </c>
      <c r="DH384" s="85"/>
      <c r="DI384" s="85" t="s">
        <v>179</v>
      </c>
      <c r="DJ384" s="85" t="s">
        <v>5055</v>
      </c>
      <c r="DK384" s="85" t="s">
        <v>179</v>
      </c>
      <c r="DL384" s="85"/>
      <c r="DM384" s="85" t="s">
        <v>179</v>
      </c>
      <c r="DN384" s="85"/>
      <c r="DO384" s="85" t="s">
        <v>179</v>
      </c>
      <c r="DP384" s="85"/>
      <c r="DQ384" s="85" t="s">
        <v>179</v>
      </c>
      <c r="DR384" s="85" t="s">
        <v>5056</v>
      </c>
      <c r="DS384" s="85" t="s">
        <v>179</v>
      </c>
      <c r="DT384" s="85"/>
      <c r="DU384" s="85" t="s">
        <v>179</v>
      </c>
      <c r="DV384" s="85" t="s">
        <v>5057</v>
      </c>
      <c r="DW384" s="85" t="s">
        <v>179</v>
      </c>
      <c r="DX384" s="85"/>
      <c r="DY384" s="85" t="s">
        <v>199</v>
      </c>
      <c r="DZ384" s="85"/>
      <c r="EA384" s="85" t="s">
        <v>179</v>
      </c>
      <c r="EB384" s="85"/>
      <c r="EC384" s="85" t="s">
        <v>179</v>
      </c>
      <c r="ED384" s="85" t="s">
        <v>5058</v>
      </c>
      <c r="EE384" s="85" t="s">
        <v>199</v>
      </c>
      <c r="EF384" s="85"/>
      <c r="EG384" s="85" t="s">
        <v>199</v>
      </c>
      <c r="EH384" s="85"/>
      <c r="EI384" s="85" t="s">
        <v>199</v>
      </c>
      <c r="EJ384" s="85"/>
      <c r="EK384" s="85" t="s">
        <v>179</v>
      </c>
      <c r="EL384" s="85"/>
      <c r="EM384" s="85" t="s">
        <v>179</v>
      </c>
      <c r="EN384" s="85" t="s">
        <v>5056</v>
      </c>
      <c r="EO384" s="85" t="s">
        <v>179</v>
      </c>
      <c r="EP384" s="85" t="s">
        <v>5059</v>
      </c>
      <c r="EQ384" s="85" t="s">
        <v>179</v>
      </c>
      <c r="ER384" s="85"/>
      <c r="ES384" s="85" t="s">
        <v>179</v>
      </c>
      <c r="ET384" s="85" t="s">
        <v>5056</v>
      </c>
      <c r="EU384" s="85" t="s">
        <v>179</v>
      </c>
      <c r="EV384" s="85"/>
      <c r="EW384" s="85" t="s">
        <v>179</v>
      </c>
      <c r="EX384" s="85"/>
      <c r="EY384" s="85" t="s">
        <v>179</v>
      </c>
      <c r="EZ384" s="85" t="s">
        <v>5056</v>
      </c>
      <c r="FA384" s="85" t="s">
        <v>179</v>
      </c>
      <c r="FB384" s="85"/>
      <c r="FC384" s="85" t="s">
        <v>179</v>
      </c>
      <c r="FD384" s="85" t="s">
        <v>182</v>
      </c>
      <c r="FE384" t="b">
        <v>0</v>
      </c>
    </row>
    <row r="385" spans="1:161" x14ac:dyDescent="0.25">
      <c r="A385">
        <v>10739</v>
      </c>
      <c r="B385" t="s">
        <v>6132</v>
      </c>
      <c r="C385" s="90" t="s">
        <v>5061</v>
      </c>
      <c r="D385" s="91" t="s">
        <v>503</v>
      </c>
      <c r="E385">
        <v>0</v>
      </c>
      <c r="F385">
        <v>95</v>
      </c>
      <c r="G385" s="85" t="s">
        <v>187</v>
      </c>
      <c r="H385">
        <v>1</v>
      </c>
      <c r="I385" s="85" t="s">
        <v>213</v>
      </c>
      <c r="J385" s="85" t="s">
        <v>5062</v>
      </c>
      <c r="K385" s="85" t="s">
        <v>5063</v>
      </c>
      <c r="L385" s="85" t="s">
        <v>5061</v>
      </c>
      <c r="M385" s="85" t="s">
        <v>5064</v>
      </c>
      <c r="N385" s="85" t="s">
        <v>5062</v>
      </c>
      <c r="O385" s="85" t="s">
        <v>5065</v>
      </c>
      <c r="P385" s="85" t="s">
        <v>213</v>
      </c>
      <c r="Q385" s="85" t="s">
        <v>503</v>
      </c>
      <c r="R385" s="85"/>
      <c r="S385" s="85"/>
      <c r="T385" s="85" t="s">
        <v>218</v>
      </c>
      <c r="U385" s="97">
        <v>31</v>
      </c>
      <c r="V385" s="85" t="s">
        <v>179</v>
      </c>
      <c r="W385" s="85" t="s">
        <v>258</v>
      </c>
      <c r="X385" s="85" t="s">
        <v>5066</v>
      </c>
      <c r="Y385">
        <v>30</v>
      </c>
      <c r="Z385" s="85" t="s">
        <v>181</v>
      </c>
      <c r="AA385" s="85" t="s">
        <v>258</v>
      </c>
      <c r="AB385" s="85" t="s">
        <v>181</v>
      </c>
      <c r="AC385" s="85" t="s">
        <v>179</v>
      </c>
      <c r="AD385" s="85" t="s">
        <v>179</v>
      </c>
      <c r="AE385" s="85" t="s">
        <v>181</v>
      </c>
      <c r="AF385" s="85"/>
      <c r="AG385" s="85" t="s">
        <v>181</v>
      </c>
      <c r="AH385" s="85"/>
      <c r="AI385" s="85" t="s">
        <v>181</v>
      </c>
      <c r="AJ385" s="85"/>
      <c r="AK385" s="85" t="s">
        <v>181</v>
      </c>
      <c r="AL385" s="85"/>
      <c r="AM385" s="85" t="s">
        <v>181</v>
      </c>
      <c r="AN385" s="85"/>
      <c r="AO385" s="85" t="s">
        <v>181</v>
      </c>
      <c r="AP385" s="85"/>
      <c r="AQ385" s="85" t="s">
        <v>179</v>
      </c>
      <c r="AR385" s="85"/>
      <c r="AS385" s="85" t="s">
        <v>179</v>
      </c>
      <c r="AT385" s="85"/>
      <c r="AU385" s="85" t="s">
        <v>179</v>
      </c>
      <c r="AV385" s="85"/>
      <c r="AW385" s="85" t="s">
        <v>179</v>
      </c>
      <c r="AX385" s="85"/>
      <c r="AY385" s="85" t="s">
        <v>179</v>
      </c>
      <c r="AZ385" s="85"/>
      <c r="BA385" s="85" t="s">
        <v>179</v>
      </c>
      <c r="BB385" s="85"/>
      <c r="BC385" s="85" t="s">
        <v>179</v>
      </c>
      <c r="BD385" s="85" t="s">
        <v>5067</v>
      </c>
      <c r="BE385" s="85" t="s">
        <v>179</v>
      </c>
      <c r="BF385" s="85"/>
      <c r="BG385" s="85" t="s">
        <v>179</v>
      </c>
      <c r="BH385" s="85"/>
      <c r="BI385" s="85" t="s">
        <v>179</v>
      </c>
      <c r="BJ385" s="85" t="s">
        <v>5068</v>
      </c>
      <c r="BK385" s="85" t="s">
        <v>179</v>
      </c>
      <c r="BL385" s="85"/>
      <c r="BM385" s="85" t="s">
        <v>179</v>
      </c>
      <c r="BN385" s="85"/>
      <c r="BO385" s="85" t="s">
        <v>179</v>
      </c>
      <c r="BP385" s="85"/>
      <c r="BQ385" s="85" t="s">
        <v>179</v>
      </c>
      <c r="BR385" s="85" t="s">
        <v>5069</v>
      </c>
      <c r="BS385" s="85" t="s">
        <v>179</v>
      </c>
      <c r="BT385" s="85"/>
      <c r="BU385" s="85" t="s">
        <v>179</v>
      </c>
      <c r="BV385" s="85"/>
      <c r="BW385" s="85" t="s">
        <v>179</v>
      </c>
      <c r="BX385" s="85"/>
      <c r="BY385" s="85" t="s">
        <v>179</v>
      </c>
      <c r="BZ385" s="85"/>
      <c r="CA385" s="85" t="s">
        <v>179</v>
      </c>
      <c r="CB385" s="85"/>
      <c r="CC385" s="85" t="s">
        <v>179</v>
      </c>
      <c r="CD385" s="85"/>
      <c r="CE385" s="85" t="s">
        <v>179</v>
      </c>
      <c r="CF385" s="85" t="s">
        <v>5070</v>
      </c>
      <c r="CG385" s="85" t="s">
        <v>181</v>
      </c>
      <c r="CH385" s="85"/>
      <c r="CI385" s="85" t="s">
        <v>181</v>
      </c>
      <c r="CJ385" s="85"/>
      <c r="CK385" s="85" t="s">
        <v>179</v>
      </c>
      <c r="CL385" s="85" t="s">
        <v>5071</v>
      </c>
      <c r="CM385" s="85" t="s">
        <v>179</v>
      </c>
      <c r="CN385" s="85"/>
      <c r="CO385" s="85" t="s">
        <v>179</v>
      </c>
      <c r="CP385" s="85"/>
      <c r="CQ385" s="85" t="s">
        <v>179</v>
      </c>
      <c r="CR385" s="85"/>
      <c r="CS385" s="85" t="s">
        <v>179</v>
      </c>
      <c r="CT385" s="85"/>
      <c r="CU385" s="85" t="s">
        <v>179</v>
      </c>
      <c r="CV385" s="85"/>
      <c r="CW385" s="85" t="s">
        <v>179</v>
      </c>
      <c r="CX385" s="85"/>
      <c r="CY385" s="85" t="s">
        <v>179</v>
      </c>
      <c r="CZ385" s="85" t="s">
        <v>5072</v>
      </c>
      <c r="DA385" s="85" t="s">
        <v>179</v>
      </c>
      <c r="DB385" s="85"/>
      <c r="DC385" s="85" t="s">
        <v>179</v>
      </c>
      <c r="DD385" s="85"/>
      <c r="DE385" s="85" t="s">
        <v>179</v>
      </c>
      <c r="DF385" s="85"/>
      <c r="DG385" s="85" t="s">
        <v>179</v>
      </c>
      <c r="DH385" s="85"/>
      <c r="DI385" s="85" t="s">
        <v>179</v>
      </c>
      <c r="DJ385" s="85" t="s">
        <v>5073</v>
      </c>
      <c r="DK385" s="85" t="s">
        <v>179</v>
      </c>
      <c r="DL385" s="85"/>
      <c r="DM385" s="85" t="s">
        <v>179</v>
      </c>
      <c r="DN385" s="85"/>
      <c r="DO385" s="85" t="s">
        <v>179</v>
      </c>
      <c r="DP385" s="85"/>
      <c r="DQ385" s="85" t="s">
        <v>179</v>
      </c>
      <c r="DR385" s="85" t="s">
        <v>5074</v>
      </c>
      <c r="DS385" s="85" t="s">
        <v>179</v>
      </c>
      <c r="DT385" s="85"/>
      <c r="DU385" s="85" t="s">
        <v>179</v>
      </c>
      <c r="DV385" s="85"/>
      <c r="DW385" s="85" t="s">
        <v>179</v>
      </c>
      <c r="DX385" s="85"/>
      <c r="DY385" s="85" t="s">
        <v>199</v>
      </c>
      <c r="DZ385" s="85"/>
      <c r="EA385" s="85" t="s">
        <v>181</v>
      </c>
      <c r="EB385" s="85"/>
      <c r="EC385" s="85" t="s">
        <v>203</v>
      </c>
      <c r="ED385" s="85" t="s">
        <v>5075</v>
      </c>
      <c r="EE385" s="85" t="s">
        <v>199</v>
      </c>
      <c r="EF385" s="85"/>
      <c r="EG385" s="85" t="s">
        <v>199</v>
      </c>
      <c r="EH385" s="85"/>
      <c r="EI385" s="85" t="s">
        <v>179</v>
      </c>
      <c r="EJ385" s="85"/>
      <c r="EK385" s="85" t="s">
        <v>179</v>
      </c>
      <c r="EL385" s="85"/>
      <c r="EM385" s="85" t="s">
        <v>179</v>
      </c>
      <c r="EN385" s="85" t="s">
        <v>5076</v>
      </c>
      <c r="EO385" s="85" t="s">
        <v>179</v>
      </c>
      <c r="EP385" s="85"/>
      <c r="EQ385" s="85" t="s">
        <v>179</v>
      </c>
      <c r="ER385" s="85"/>
      <c r="ES385" s="85" t="s">
        <v>179</v>
      </c>
      <c r="ET385" s="85" t="s">
        <v>5077</v>
      </c>
      <c r="EU385" s="85" t="s">
        <v>179</v>
      </c>
      <c r="EV385" s="85"/>
      <c r="EW385" s="85" t="s">
        <v>179</v>
      </c>
      <c r="EX385" s="85"/>
      <c r="EY385" s="85" t="s">
        <v>179</v>
      </c>
      <c r="EZ385" s="85" t="s">
        <v>5078</v>
      </c>
      <c r="FA385" s="85" t="s">
        <v>179</v>
      </c>
      <c r="FB385" s="85"/>
      <c r="FC385" s="85" t="s">
        <v>179</v>
      </c>
      <c r="FD385" s="85" t="s">
        <v>182</v>
      </c>
      <c r="FE385" t="b">
        <v>0</v>
      </c>
    </row>
    <row r="386" spans="1:161" x14ac:dyDescent="0.25">
      <c r="A386" t="s">
        <v>6486</v>
      </c>
      <c r="B386" t="s">
        <v>6127</v>
      </c>
      <c r="C386" s="90" t="s">
        <v>6313</v>
      </c>
      <c r="D386" s="91" t="s">
        <v>175</v>
      </c>
      <c r="G386" s="85" t="s">
        <v>177</v>
      </c>
      <c r="I386" t="s">
        <v>213</v>
      </c>
      <c r="J386" s="85"/>
      <c r="K386" s="85" t="s">
        <v>6688</v>
      </c>
      <c r="L386" s="85"/>
      <c r="M386" s="85" t="s">
        <v>6547</v>
      </c>
      <c r="N386" s="85" t="s">
        <v>6689</v>
      </c>
      <c r="O386" s="85" t="s">
        <v>1498</v>
      </c>
      <c r="P386" s="85"/>
      <c r="Q386" s="85"/>
      <c r="R386" s="85"/>
      <c r="S386" s="85"/>
      <c r="T386" s="85"/>
      <c r="U386" s="97" t="s">
        <v>6567</v>
      </c>
      <c r="V386" s="85"/>
      <c r="W386" s="85"/>
      <c r="X386" s="85"/>
      <c r="Z386" s="85"/>
      <c r="AA386" s="85"/>
      <c r="AB386" s="85"/>
      <c r="AC386" s="85"/>
      <c r="AD386" s="85"/>
      <c r="AE386" t="s">
        <v>1497</v>
      </c>
      <c r="AG386" t="s">
        <v>1497</v>
      </c>
      <c r="AI386" t="s">
        <v>1497</v>
      </c>
      <c r="AK386" t="s">
        <v>1497</v>
      </c>
      <c r="AM386" t="s">
        <v>1497</v>
      </c>
      <c r="AN386" s="85"/>
      <c r="AO386" s="85"/>
      <c r="AP386" s="85"/>
      <c r="AQ386" s="85"/>
      <c r="AR386" s="85"/>
      <c r="AS386" s="85"/>
      <c r="AT386" s="85"/>
      <c r="AU386" s="85"/>
      <c r="AV386" s="85"/>
      <c r="AW386" s="85"/>
      <c r="AX386" s="85"/>
      <c r="AY386" s="85"/>
      <c r="AZ386" s="85"/>
      <c r="BA386" s="85"/>
      <c r="BB386" s="85"/>
      <c r="BC386" t="s">
        <v>203</v>
      </c>
      <c r="BD386" s="85"/>
      <c r="BE386" s="85"/>
      <c r="BF386" s="85"/>
      <c r="BG386" s="85"/>
      <c r="BH386" s="85"/>
      <c r="BI386" t="s">
        <v>182</v>
      </c>
      <c r="BJ386" s="85"/>
      <c r="BK386" s="85"/>
      <c r="BL386" s="85"/>
      <c r="BM386" s="85"/>
      <c r="BN386" s="85"/>
      <c r="BO386" s="85"/>
      <c r="BP386" s="85"/>
      <c r="BQ386" s="85"/>
      <c r="BR386" s="85"/>
      <c r="BS386" s="85"/>
      <c r="BT386" s="85"/>
      <c r="BU386" s="85"/>
      <c r="BV386" s="85"/>
      <c r="BW386" s="85"/>
      <c r="BX386" s="85"/>
      <c r="BY386" s="85"/>
      <c r="BZ386" s="85"/>
      <c r="CA386" s="85"/>
      <c r="CB386" s="85"/>
      <c r="CC386" s="85"/>
      <c r="CD386" s="85"/>
      <c r="CE386" s="85"/>
      <c r="CF386" s="85"/>
      <c r="CG386" s="85"/>
      <c r="CH386" s="85"/>
      <c r="CI386" s="85"/>
      <c r="CJ386" s="85"/>
      <c r="CK386" t="s">
        <v>182</v>
      </c>
      <c r="CL386" s="85"/>
      <c r="CM386" s="85"/>
      <c r="CN386" s="85"/>
      <c r="CO386" s="85"/>
      <c r="CP386" s="85"/>
      <c r="CQ386" s="85"/>
      <c r="CR386" s="85"/>
      <c r="CS386" s="85"/>
      <c r="CT386" s="85"/>
      <c r="CU386" s="85"/>
      <c r="CV386" s="85"/>
      <c r="CW386" s="85"/>
      <c r="CX386" s="85"/>
      <c r="CY386" t="s">
        <v>182</v>
      </c>
      <c r="CZ386" s="85"/>
      <c r="DA386" s="85"/>
      <c r="DB386" s="85"/>
      <c r="DC386" s="85"/>
      <c r="DD386" s="85"/>
      <c r="DE386" s="85"/>
      <c r="DF386" s="85"/>
      <c r="DG386" s="85"/>
      <c r="DH386" s="85"/>
      <c r="DI386" t="s">
        <v>182</v>
      </c>
      <c r="DJ386" s="85"/>
      <c r="DK386" s="85"/>
      <c r="DL386" s="85"/>
      <c r="DM386" s="85"/>
      <c r="DN386" s="85"/>
      <c r="DO386" s="85"/>
      <c r="DP386" s="85"/>
      <c r="DQ386" t="s">
        <v>6087</v>
      </c>
      <c r="DR386" s="85"/>
      <c r="DS386" s="85"/>
      <c r="DT386" s="85"/>
      <c r="DU386" s="85"/>
      <c r="DV386" s="85"/>
      <c r="DW386" s="85"/>
      <c r="DX386" s="85"/>
      <c r="DY386" s="85"/>
      <c r="DZ386" s="85"/>
      <c r="EA386" s="85"/>
      <c r="EB386" s="85"/>
      <c r="EC386" t="s">
        <v>6087</v>
      </c>
      <c r="ED386" s="85"/>
      <c r="EE386" s="85"/>
      <c r="EF386" s="85"/>
      <c r="EG386" s="85"/>
      <c r="EH386" s="85"/>
      <c r="EI386" s="85"/>
      <c r="EJ386" s="85"/>
      <c r="EK386" s="85"/>
      <c r="EL386" s="85"/>
      <c r="EM386" t="s">
        <v>6087</v>
      </c>
      <c r="EN386" s="85"/>
      <c r="EO386" s="85"/>
      <c r="EP386" s="85"/>
      <c r="EQ386" s="85"/>
      <c r="ER386" s="85"/>
      <c r="ES386" t="s">
        <v>6087</v>
      </c>
      <c r="ET386" s="85"/>
      <c r="EU386" s="85"/>
      <c r="EV386" s="85"/>
      <c r="EW386" s="85"/>
      <c r="EX386" s="85"/>
      <c r="EY386" t="s">
        <v>182</v>
      </c>
      <c r="EZ386" s="85"/>
      <c r="FA386" t="s">
        <v>182</v>
      </c>
      <c r="FB386" s="85"/>
      <c r="FC386" s="85" t="s">
        <v>182</v>
      </c>
      <c r="FD386" s="85"/>
      <c r="FE386" t="b">
        <v>0</v>
      </c>
    </row>
    <row r="387" spans="1:161" x14ac:dyDescent="0.25">
      <c r="A387">
        <v>2340</v>
      </c>
      <c r="B387" t="s">
        <v>6259</v>
      </c>
      <c r="C387" s="90" t="s">
        <v>5114</v>
      </c>
      <c r="D387" s="91" t="s">
        <v>175</v>
      </c>
      <c r="E387">
        <v>0</v>
      </c>
      <c r="F387">
        <v>87</v>
      </c>
      <c r="G387" s="85" t="s">
        <v>187</v>
      </c>
      <c r="H387">
        <v>1</v>
      </c>
      <c r="I387" s="85" t="s">
        <v>213</v>
      </c>
      <c r="J387" s="85" t="s">
        <v>5115</v>
      </c>
      <c r="K387" s="85" t="s">
        <v>5116</v>
      </c>
      <c r="L387" s="85" t="s">
        <v>5114</v>
      </c>
      <c r="M387" s="85" t="s">
        <v>5117</v>
      </c>
      <c r="N387" s="85" t="s">
        <v>5118</v>
      </c>
      <c r="O387" s="85" t="s">
        <v>5119</v>
      </c>
      <c r="P387" s="85" t="s">
        <v>213</v>
      </c>
      <c r="Q387" s="85" t="s">
        <v>272</v>
      </c>
      <c r="R387" s="85"/>
      <c r="S387" s="85"/>
      <c r="T387" s="85" t="s">
        <v>354</v>
      </c>
      <c r="U387" s="97">
        <v>3</v>
      </c>
      <c r="V387" s="85" t="s">
        <v>181</v>
      </c>
      <c r="W387" s="85"/>
      <c r="X387" s="85"/>
      <c r="Y387">
        <v>0</v>
      </c>
      <c r="Z387" s="85" t="s">
        <v>181</v>
      </c>
      <c r="AA387" s="85"/>
      <c r="AB387" s="85" t="s">
        <v>180</v>
      </c>
      <c r="AC387" s="85" t="s">
        <v>179</v>
      </c>
      <c r="AD387" s="85" t="s">
        <v>181</v>
      </c>
      <c r="AE387" s="85" t="s">
        <v>181</v>
      </c>
      <c r="AF387" s="85"/>
      <c r="AG387" s="85" t="s">
        <v>181</v>
      </c>
      <c r="AH387" s="85"/>
      <c r="AI387" s="85" t="s">
        <v>181</v>
      </c>
      <c r="AJ387" s="85"/>
      <c r="AK387" s="85" t="s">
        <v>181</v>
      </c>
      <c r="AL387" s="85"/>
      <c r="AM387" s="85" t="s">
        <v>181</v>
      </c>
      <c r="AN387" s="85"/>
      <c r="AO387" s="85" t="s">
        <v>181</v>
      </c>
      <c r="AP387" s="85"/>
      <c r="AQ387" s="85" t="s">
        <v>179</v>
      </c>
      <c r="AR387" s="85"/>
      <c r="AS387" s="85" t="s">
        <v>179</v>
      </c>
      <c r="AT387" s="85"/>
      <c r="AU387" s="85" t="s">
        <v>179</v>
      </c>
      <c r="AV387" s="85"/>
      <c r="AW387" s="85" t="s">
        <v>179</v>
      </c>
      <c r="AX387" s="85"/>
      <c r="AY387" s="85" t="s">
        <v>179</v>
      </c>
      <c r="AZ387" s="85"/>
      <c r="BA387" s="85" t="s">
        <v>179</v>
      </c>
      <c r="BB387" s="85"/>
      <c r="BC387" s="85" t="s">
        <v>179</v>
      </c>
      <c r="BD387" s="85" t="s">
        <v>5120</v>
      </c>
      <c r="BE387" s="85" t="s">
        <v>179</v>
      </c>
      <c r="BF387" s="85"/>
      <c r="BG387" s="85" t="s">
        <v>179</v>
      </c>
      <c r="BH387" s="85"/>
      <c r="BI387" s="85" t="s">
        <v>179</v>
      </c>
      <c r="BJ387" s="85" t="s">
        <v>5121</v>
      </c>
      <c r="BK387" s="85" t="s">
        <v>179</v>
      </c>
      <c r="BL387" s="85"/>
      <c r="BM387" s="85" t="s">
        <v>179</v>
      </c>
      <c r="BN387" s="85"/>
      <c r="BO387" s="85" t="s">
        <v>179</v>
      </c>
      <c r="BP387" s="85"/>
      <c r="BQ387" s="85" t="s">
        <v>179</v>
      </c>
      <c r="BR387" s="85"/>
      <c r="BS387" s="85" t="s">
        <v>179</v>
      </c>
      <c r="BT387" s="85"/>
      <c r="BU387" s="85" t="s">
        <v>179</v>
      </c>
      <c r="BV387" s="85"/>
      <c r="BW387" s="85" t="s">
        <v>179</v>
      </c>
      <c r="BX387" s="85"/>
      <c r="BY387" s="85" t="s">
        <v>179</v>
      </c>
      <c r="BZ387" s="85"/>
      <c r="CA387" s="85" t="s">
        <v>179</v>
      </c>
      <c r="CB387" s="85"/>
      <c r="CC387" s="85" t="s">
        <v>179</v>
      </c>
      <c r="CD387" s="85"/>
      <c r="CE387" s="85" t="s">
        <v>179</v>
      </c>
      <c r="CF387" s="85"/>
      <c r="CG387" s="85" t="s">
        <v>181</v>
      </c>
      <c r="CH387" s="85"/>
      <c r="CI387" s="85" t="s">
        <v>181</v>
      </c>
      <c r="CJ387" s="85"/>
      <c r="CK387" s="85" t="s">
        <v>179</v>
      </c>
      <c r="CL387" s="85" t="s">
        <v>5122</v>
      </c>
      <c r="CM387" s="85" t="s">
        <v>179</v>
      </c>
      <c r="CN387" s="85"/>
      <c r="CO387" s="85" t="s">
        <v>179</v>
      </c>
      <c r="CP387" s="85"/>
      <c r="CQ387" s="85" t="s">
        <v>179</v>
      </c>
      <c r="CR387" s="85"/>
      <c r="CS387" s="85" t="s">
        <v>179</v>
      </c>
      <c r="CT387" s="85"/>
      <c r="CU387" s="85" t="s">
        <v>179</v>
      </c>
      <c r="CV387" s="85"/>
      <c r="CW387" s="85" t="s">
        <v>179</v>
      </c>
      <c r="CX387" s="85"/>
      <c r="CY387" s="85" t="s">
        <v>179</v>
      </c>
      <c r="CZ387" s="85" t="s">
        <v>5123</v>
      </c>
      <c r="DA387" s="85" t="s">
        <v>179</v>
      </c>
      <c r="DB387" s="85"/>
      <c r="DC387" s="85" t="s">
        <v>179</v>
      </c>
      <c r="DD387" s="85"/>
      <c r="DE387" s="85" t="s">
        <v>179</v>
      </c>
      <c r="DF387" s="85"/>
      <c r="DG387" s="85" t="s">
        <v>179</v>
      </c>
      <c r="DH387" s="85"/>
      <c r="DI387" s="85" t="s">
        <v>179</v>
      </c>
      <c r="DJ387" s="85" t="s">
        <v>5124</v>
      </c>
      <c r="DK387" s="85"/>
      <c r="DL387" s="85"/>
      <c r="DM387" s="85"/>
      <c r="DN387" s="85"/>
      <c r="DO387" s="85"/>
      <c r="DP387" s="85"/>
      <c r="DQ387" s="85"/>
      <c r="DR387" s="85"/>
      <c r="DS387" s="85"/>
      <c r="DT387" s="85"/>
      <c r="DU387" s="85"/>
      <c r="DV387" s="85"/>
      <c r="DW387" s="85"/>
      <c r="DX387" s="85"/>
      <c r="DY387" s="85"/>
      <c r="DZ387" s="85"/>
      <c r="EA387" s="85"/>
      <c r="EB387" s="85"/>
      <c r="EC387" s="85"/>
      <c r="ED387" s="85"/>
      <c r="EE387" s="85"/>
      <c r="EF387" s="85"/>
      <c r="EG387" s="85"/>
      <c r="EH387" s="85"/>
      <c r="EI387" s="85"/>
      <c r="EJ387" s="85"/>
      <c r="EK387" s="85"/>
      <c r="EL387" s="85"/>
      <c r="EM387" s="85"/>
      <c r="EN387" s="85"/>
      <c r="EO387" s="85"/>
      <c r="EP387" s="85"/>
      <c r="EQ387" s="85"/>
      <c r="ER387" s="85"/>
      <c r="ES387" s="85"/>
      <c r="ET387" s="85"/>
      <c r="EU387" s="85"/>
      <c r="EV387" s="85"/>
      <c r="EW387" s="85"/>
      <c r="EX387" s="85"/>
      <c r="EY387" s="85"/>
      <c r="EZ387" s="85"/>
      <c r="FA387" s="85" t="s">
        <v>181</v>
      </c>
      <c r="FB387" s="85"/>
      <c r="FC387" s="85" t="s">
        <v>179</v>
      </c>
      <c r="FD387" s="85" t="s">
        <v>182</v>
      </c>
      <c r="FE387" t="b">
        <v>0</v>
      </c>
    </row>
    <row r="388" spans="1:161" x14ac:dyDescent="0.25">
      <c r="B388" t="s">
        <v>6087</v>
      </c>
      <c r="C388" s="90" t="s">
        <v>6308</v>
      </c>
      <c r="D388" s="91" t="s">
        <v>261</v>
      </c>
      <c r="G388" s="85" t="s">
        <v>6126</v>
      </c>
      <c r="I388" s="85" t="s">
        <v>213</v>
      </c>
      <c r="J388" s="85"/>
      <c r="K388" s="85" t="s">
        <v>6309</v>
      </c>
      <c r="L388" s="85" t="s">
        <v>6310</v>
      </c>
      <c r="M388" s="85" t="s">
        <v>6311</v>
      </c>
      <c r="N388" s="85"/>
      <c r="O388" s="85" t="s">
        <v>6312</v>
      </c>
      <c r="P388" s="85" t="s">
        <v>213</v>
      </c>
      <c r="Q388" s="85"/>
      <c r="R388" s="85"/>
      <c r="S388" s="85"/>
      <c r="T388" s="85"/>
      <c r="V388" s="85"/>
      <c r="W388" s="85"/>
      <c r="X388" s="85"/>
      <c r="Z388" s="85"/>
      <c r="AA388" s="85"/>
      <c r="AB388" s="85"/>
      <c r="AC388" s="85"/>
      <c r="AD388" s="85"/>
      <c r="AE388" s="85"/>
      <c r="AF388" s="85"/>
      <c r="AG388" s="85"/>
      <c r="AH388" s="85"/>
      <c r="AI388" s="85"/>
      <c r="AJ388" s="85"/>
      <c r="AK388" s="85"/>
      <c r="AL388" s="85"/>
      <c r="AM388" s="85"/>
      <c r="AN388" s="85"/>
      <c r="AO388" s="85"/>
      <c r="AP388" s="85"/>
      <c r="AQ388" s="85"/>
      <c r="AR388" s="85"/>
      <c r="AS388" s="85"/>
      <c r="AT388" s="85"/>
      <c r="AU388" s="85"/>
      <c r="AV388" s="85"/>
      <c r="AW388" s="85"/>
      <c r="AX388" s="85"/>
      <c r="AY388" s="85"/>
      <c r="AZ388" s="85"/>
      <c r="BA388" s="85"/>
      <c r="BB388" s="85"/>
      <c r="BC388" s="85"/>
      <c r="BD388" s="85"/>
      <c r="BE388" s="85"/>
      <c r="BF388" s="85"/>
      <c r="BG388" s="85"/>
      <c r="BH388" s="85"/>
      <c r="BI388" s="85"/>
      <c r="BJ388" s="85"/>
      <c r="BK388" s="85"/>
      <c r="BL388" s="85"/>
      <c r="BM388" s="85"/>
      <c r="BN388" s="85"/>
      <c r="BO388" s="85"/>
      <c r="BP388" s="85"/>
      <c r="BQ388" s="85"/>
      <c r="BR388" s="85"/>
      <c r="BS388" s="85"/>
      <c r="BT388" s="85"/>
      <c r="BU388" s="85"/>
      <c r="BV388" s="85"/>
      <c r="BW388" s="85"/>
      <c r="BX388" s="85"/>
      <c r="BY388" s="85"/>
      <c r="BZ388" s="85"/>
      <c r="CA388" s="85"/>
      <c r="CB388" s="85"/>
      <c r="CC388" s="85"/>
      <c r="CD388" s="85"/>
      <c r="CE388" s="85"/>
      <c r="CF388" s="85"/>
      <c r="CG388" s="85"/>
      <c r="CH388" s="85"/>
      <c r="CI388" s="85"/>
      <c r="CJ388" s="85"/>
      <c r="CK388" s="85"/>
      <c r="CL388" s="85"/>
      <c r="CM388" s="85"/>
      <c r="CN388" s="85"/>
      <c r="CO388" s="85"/>
      <c r="CP388" s="85"/>
      <c r="CQ388" s="85"/>
      <c r="CR388" s="85"/>
      <c r="CS388" s="85"/>
      <c r="CT388" s="85"/>
      <c r="CU388" s="85"/>
      <c r="CV388" s="85"/>
      <c r="CW388" s="85"/>
      <c r="CX388" s="85"/>
      <c r="CY388" s="85"/>
      <c r="CZ388" s="85"/>
      <c r="DA388" s="85"/>
      <c r="DB388" s="85"/>
      <c r="DC388" s="85"/>
      <c r="DD388" s="85"/>
      <c r="DE388" s="85"/>
      <c r="DF388" s="85"/>
      <c r="DG388" s="85"/>
      <c r="DH388" s="85"/>
      <c r="DI388" s="85"/>
      <c r="DJ388" s="85"/>
      <c r="DK388" s="85"/>
      <c r="DL388" s="85"/>
      <c r="DM388" s="85"/>
      <c r="DN388" s="85"/>
      <c r="DO388" s="85"/>
      <c r="DP388" s="85"/>
      <c r="DQ388" s="85"/>
      <c r="DR388" s="85"/>
      <c r="DS388" s="85"/>
      <c r="DT388" s="85"/>
      <c r="DU388" s="85"/>
      <c r="DV388" s="85"/>
      <c r="DW388" s="85"/>
      <c r="DX388" s="85"/>
      <c r="DY388" s="85"/>
      <c r="DZ388" s="85"/>
      <c r="EA388" s="85"/>
      <c r="EB388" s="85"/>
      <c r="EC388" s="85"/>
      <c r="ED388" s="85"/>
      <c r="EE388" s="85"/>
      <c r="EF388" s="85"/>
      <c r="EG388" s="85"/>
      <c r="EH388" s="85"/>
      <c r="EI388" s="85"/>
      <c r="EJ388" s="85"/>
      <c r="EK388" s="85"/>
      <c r="EL388" s="85"/>
      <c r="EM388" s="85"/>
      <c r="EN388" s="85"/>
      <c r="EO388" s="85"/>
      <c r="EP388" s="85"/>
      <c r="EQ388" s="85"/>
      <c r="ER388" s="85"/>
      <c r="ES388" s="85"/>
      <c r="ET388" s="85"/>
      <c r="EU388" s="85"/>
      <c r="EV388" s="85"/>
      <c r="EW388" s="85"/>
      <c r="EX388" s="85"/>
      <c r="EY388" s="85"/>
      <c r="EZ388" s="85"/>
      <c r="FA388" s="85"/>
      <c r="FB388" s="85"/>
      <c r="FC388" s="85"/>
      <c r="FD388" s="85"/>
    </row>
    <row r="389" spans="1:161" x14ac:dyDescent="0.25">
      <c r="A389" t="s">
        <v>6486</v>
      </c>
      <c r="B389" t="s">
        <v>6694</v>
      </c>
      <c r="C389" s="90" t="s">
        <v>5125</v>
      </c>
      <c r="D389" s="91" t="s">
        <v>175</v>
      </c>
      <c r="G389" s="85" t="s">
        <v>177</v>
      </c>
      <c r="I389" t="s">
        <v>213</v>
      </c>
      <c r="J389" s="85"/>
      <c r="K389" s="85" t="s">
        <v>6692</v>
      </c>
      <c r="L389" s="85"/>
      <c r="M389" s="85" t="s">
        <v>6548</v>
      </c>
      <c r="N389" s="85" t="s">
        <v>2259</v>
      </c>
      <c r="O389" s="85" t="s">
        <v>6693</v>
      </c>
      <c r="P389" s="85"/>
      <c r="Q389" s="85"/>
      <c r="R389" s="85"/>
      <c r="S389" s="85"/>
      <c r="T389" s="85"/>
      <c r="U389" s="97" t="s">
        <v>6586</v>
      </c>
      <c r="V389" s="85"/>
      <c r="W389" s="85"/>
      <c r="X389" s="85"/>
      <c r="Z389" s="85"/>
      <c r="AA389" s="85"/>
      <c r="AB389" s="85"/>
      <c r="AC389" s="85"/>
      <c r="AD389" s="85"/>
      <c r="AE389" t="s">
        <v>1497</v>
      </c>
      <c r="AG389" t="s">
        <v>1497</v>
      </c>
      <c r="AI389" t="s">
        <v>1497</v>
      </c>
      <c r="AK389" t="s">
        <v>1497</v>
      </c>
      <c r="AM389" t="s">
        <v>1497</v>
      </c>
      <c r="AN389" s="85"/>
      <c r="AO389" s="85"/>
      <c r="AP389" s="85"/>
      <c r="AQ389" s="85"/>
      <c r="AR389" s="85"/>
      <c r="AS389" s="85"/>
      <c r="AT389" s="85"/>
      <c r="AU389" s="85"/>
      <c r="AV389" s="85"/>
      <c r="AW389" s="85"/>
      <c r="AX389" s="85"/>
      <c r="AY389" s="85"/>
      <c r="AZ389" s="85"/>
      <c r="BA389" s="85"/>
      <c r="BB389" s="85"/>
      <c r="BC389" t="s">
        <v>182</v>
      </c>
      <c r="BD389" s="85"/>
      <c r="BE389" s="85"/>
      <c r="BF389" s="85"/>
      <c r="BG389" s="85"/>
      <c r="BH389" s="85"/>
      <c r="BI389" t="s">
        <v>182</v>
      </c>
      <c r="BJ389" s="85"/>
      <c r="BK389" s="85"/>
      <c r="BL389" s="85"/>
      <c r="BM389" s="85"/>
      <c r="BN389" s="85"/>
      <c r="BO389" s="85"/>
      <c r="BP389" s="85"/>
      <c r="BQ389" s="85"/>
      <c r="BR389" s="85"/>
      <c r="BS389" s="85"/>
      <c r="BT389" s="85"/>
      <c r="BU389" s="85"/>
      <c r="BV389" s="85"/>
      <c r="BW389" s="85"/>
      <c r="BX389" s="85"/>
      <c r="BY389" s="85"/>
      <c r="BZ389" s="85"/>
      <c r="CA389" s="85"/>
      <c r="CB389" s="85"/>
      <c r="CC389" s="85"/>
      <c r="CD389" s="85"/>
      <c r="CE389" s="85"/>
      <c r="CF389" s="85"/>
      <c r="CG389" s="85"/>
      <c r="CH389" s="85"/>
      <c r="CI389" s="85"/>
      <c r="CJ389" s="85"/>
      <c r="CK389" t="s">
        <v>182</v>
      </c>
      <c r="CL389" s="85"/>
      <c r="CM389" s="85"/>
      <c r="CN389" s="85"/>
      <c r="CO389" s="85"/>
      <c r="CP389" s="85"/>
      <c r="CQ389" s="85"/>
      <c r="CR389" s="85"/>
      <c r="CS389" s="85"/>
      <c r="CT389" s="85"/>
      <c r="CU389" s="85"/>
      <c r="CV389" s="85"/>
      <c r="CW389" s="85"/>
      <c r="CX389" s="85"/>
      <c r="CY389" t="s">
        <v>182</v>
      </c>
      <c r="CZ389" s="85"/>
      <c r="DA389" s="85"/>
      <c r="DB389" s="85"/>
      <c r="DC389" s="85"/>
      <c r="DD389" s="85"/>
      <c r="DE389" s="85"/>
      <c r="DF389" s="85"/>
      <c r="DG389" s="85"/>
      <c r="DH389" s="85"/>
      <c r="DI389" t="s">
        <v>182</v>
      </c>
      <c r="DJ389" s="85"/>
      <c r="DK389" s="85"/>
      <c r="DL389" s="85"/>
      <c r="DM389" s="85"/>
      <c r="DN389" s="85"/>
      <c r="DO389" s="85"/>
      <c r="DP389" s="85"/>
      <c r="DR389" s="85"/>
      <c r="DS389" s="85"/>
      <c r="DT389" s="85"/>
      <c r="DU389" s="85"/>
      <c r="DV389" s="85"/>
      <c r="DW389" s="85"/>
      <c r="DX389" s="85"/>
      <c r="DY389" s="85"/>
      <c r="DZ389" s="85"/>
      <c r="EA389" s="85"/>
      <c r="EB389" s="85"/>
      <c r="ED389" s="85"/>
      <c r="EE389" s="85"/>
      <c r="EF389" s="85"/>
      <c r="EG389" s="85"/>
      <c r="EH389" s="85"/>
      <c r="EI389" s="85"/>
      <c r="EJ389" s="85"/>
      <c r="EK389" s="85"/>
      <c r="EL389" s="85"/>
      <c r="EM389" s="85"/>
      <c r="EN389" s="85"/>
      <c r="EO389" s="85"/>
      <c r="EP389" s="85"/>
      <c r="EQ389" s="85"/>
      <c r="ER389" s="85"/>
      <c r="ET389" s="85"/>
      <c r="EU389" s="85"/>
      <c r="EV389" s="85"/>
      <c r="EW389" s="85"/>
      <c r="EX389" s="85"/>
      <c r="EY389" t="s">
        <v>182</v>
      </c>
      <c r="EZ389" s="85"/>
      <c r="FA389" t="s">
        <v>1497</v>
      </c>
      <c r="FB389" s="85"/>
      <c r="FC389" s="85" t="s">
        <v>182</v>
      </c>
      <c r="FD389" s="85"/>
      <c r="FE389" t="b">
        <v>0</v>
      </c>
    </row>
    <row r="390" spans="1:161" x14ac:dyDescent="0.25">
      <c r="A390">
        <v>2343</v>
      </c>
      <c r="B390" t="s">
        <v>6146</v>
      </c>
      <c r="C390" s="90" t="s">
        <v>5126</v>
      </c>
      <c r="D390" s="91" t="s">
        <v>175</v>
      </c>
      <c r="E390">
        <v>0</v>
      </c>
      <c r="F390">
        <v>90</v>
      </c>
      <c r="G390" s="85" t="s">
        <v>177</v>
      </c>
      <c r="H390">
        <v>1</v>
      </c>
      <c r="I390" s="85" t="s">
        <v>213</v>
      </c>
      <c r="J390" s="85" t="s">
        <v>1741</v>
      </c>
      <c r="K390" s="85" t="s">
        <v>1742</v>
      </c>
      <c r="L390" s="85" t="s">
        <v>5126</v>
      </c>
      <c r="M390" s="85" t="s">
        <v>1743</v>
      </c>
      <c r="N390" s="85" t="s">
        <v>1741</v>
      </c>
      <c r="O390" s="85" t="s">
        <v>1744</v>
      </c>
      <c r="P390" s="85" t="s">
        <v>213</v>
      </c>
      <c r="Q390" s="85" t="s">
        <v>272</v>
      </c>
      <c r="R390" s="85" t="s">
        <v>194</v>
      </c>
      <c r="S390" s="85"/>
      <c r="T390" s="85" t="s">
        <v>218</v>
      </c>
      <c r="U390" s="97">
        <v>2</v>
      </c>
      <c r="V390" s="85" t="s">
        <v>181</v>
      </c>
      <c r="W390" s="85" t="s">
        <v>191</v>
      </c>
      <c r="X390" s="85" t="s">
        <v>194</v>
      </c>
      <c r="Y390">
        <v>2</v>
      </c>
      <c r="Z390" s="85" t="s">
        <v>181</v>
      </c>
      <c r="AA390" s="85" t="s">
        <v>186</v>
      </c>
      <c r="AB390" s="85" t="s">
        <v>180</v>
      </c>
      <c r="AC390" s="85" t="s">
        <v>181</v>
      </c>
      <c r="AD390" s="85" t="s">
        <v>181</v>
      </c>
      <c r="AE390" s="85" t="s">
        <v>181</v>
      </c>
      <c r="AF390" s="85" t="s">
        <v>194</v>
      </c>
      <c r="AG390" s="85" t="s">
        <v>181</v>
      </c>
      <c r="AH390" s="85" t="s">
        <v>194</v>
      </c>
      <c r="AI390" s="85" t="s">
        <v>181</v>
      </c>
      <c r="AJ390" s="85" t="s">
        <v>194</v>
      </c>
      <c r="AK390" s="85" t="s">
        <v>181</v>
      </c>
      <c r="AL390" s="85" t="s">
        <v>195</v>
      </c>
      <c r="AM390" s="85" t="s">
        <v>181</v>
      </c>
      <c r="AN390" s="85" t="s">
        <v>195</v>
      </c>
      <c r="AO390" s="85" t="s">
        <v>181</v>
      </c>
      <c r="AP390" s="85" t="s">
        <v>195</v>
      </c>
      <c r="AQ390" s="85" t="s">
        <v>179</v>
      </c>
      <c r="AR390" s="85" t="s">
        <v>1745</v>
      </c>
      <c r="AS390" s="85" t="s">
        <v>179</v>
      </c>
      <c r="AT390" s="85" t="s">
        <v>1746</v>
      </c>
      <c r="AU390" s="85" t="s">
        <v>181</v>
      </c>
      <c r="AV390" s="85" t="s">
        <v>1747</v>
      </c>
      <c r="AW390" s="85" t="s">
        <v>181</v>
      </c>
      <c r="AX390" s="85" t="s">
        <v>5127</v>
      </c>
      <c r="AY390" s="85" t="s">
        <v>179</v>
      </c>
      <c r="AZ390" s="85" t="s">
        <v>5128</v>
      </c>
      <c r="BA390" s="85" t="s">
        <v>179</v>
      </c>
      <c r="BB390" s="85" t="s">
        <v>5129</v>
      </c>
      <c r="BC390" s="85" t="s">
        <v>203</v>
      </c>
      <c r="BD390" s="85" t="s">
        <v>1751</v>
      </c>
      <c r="BE390" s="85" t="s">
        <v>179</v>
      </c>
      <c r="BF390" s="85" t="s">
        <v>1752</v>
      </c>
      <c r="BG390" s="85" t="s">
        <v>181</v>
      </c>
      <c r="BH390" s="85" t="s">
        <v>5130</v>
      </c>
      <c r="BI390" s="85" t="s">
        <v>203</v>
      </c>
      <c r="BJ390" s="85" t="s">
        <v>1754</v>
      </c>
      <c r="BK390" s="85" t="s">
        <v>179</v>
      </c>
      <c r="BL390" s="85" t="s">
        <v>1755</v>
      </c>
      <c r="BM390" s="85" t="s">
        <v>179</v>
      </c>
      <c r="BN390" s="85" t="s">
        <v>5131</v>
      </c>
      <c r="BO390" s="85" t="s">
        <v>179</v>
      </c>
      <c r="BP390" s="85" t="s">
        <v>1757</v>
      </c>
      <c r="BQ390" s="85" t="s">
        <v>179</v>
      </c>
      <c r="BR390" s="85" t="s">
        <v>1758</v>
      </c>
      <c r="BS390" s="85" t="s">
        <v>179</v>
      </c>
      <c r="BT390" s="85" t="s">
        <v>1759</v>
      </c>
      <c r="BU390" s="85" t="s">
        <v>179</v>
      </c>
      <c r="BV390" s="85" t="s">
        <v>1760</v>
      </c>
      <c r="BW390" s="85" t="s">
        <v>181</v>
      </c>
      <c r="BX390" s="85" t="s">
        <v>1761</v>
      </c>
      <c r="BY390" s="85" t="s">
        <v>179</v>
      </c>
      <c r="BZ390" s="85" t="s">
        <v>5132</v>
      </c>
      <c r="CA390" s="85" t="s">
        <v>181</v>
      </c>
      <c r="CB390" s="85" t="s">
        <v>5133</v>
      </c>
      <c r="CC390" s="85" t="s">
        <v>179</v>
      </c>
      <c r="CD390" s="85" t="s">
        <v>1764</v>
      </c>
      <c r="CE390" s="85" t="s">
        <v>179</v>
      </c>
      <c r="CF390" s="85" t="s">
        <v>1765</v>
      </c>
      <c r="CG390" s="85" t="s">
        <v>181</v>
      </c>
      <c r="CH390" s="85" t="s">
        <v>5134</v>
      </c>
      <c r="CI390" s="85" t="s">
        <v>181</v>
      </c>
      <c r="CJ390" s="85" t="s">
        <v>195</v>
      </c>
      <c r="CK390" s="85" t="s">
        <v>203</v>
      </c>
      <c r="CL390" s="85" t="s">
        <v>5135</v>
      </c>
      <c r="CM390" s="85" t="s">
        <v>179</v>
      </c>
      <c r="CN390" s="85" t="s">
        <v>5136</v>
      </c>
      <c r="CO390" s="85" t="s">
        <v>227</v>
      </c>
      <c r="CP390" s="85" t="s">
        <v>5137</v>
      </c>
      <c r="CQ390" s="85" t="s">
        <v>227</v>
      </c>
      <c r="CR390" s="85" t="s">
        <v>1770</v>
      </c>
      <c r="CS390" s="85" t="s">
        <v>179</v>
      </c>
      <c r="CT390" s="85" t="s">
        <v>5138</v>
      </c>
      <c r="CU390" s="85" t="s">
        <v>181</v>
      </c>
      <c r="CV390" s="85" t="s">
        <v>5139</v>
      </c>
      <c r="CW390" s="85" t="s">
        <v>179</v>
      </c>
      <c r="CX390" s="85" t="s">
        <v>1773</v>
      </c>
      <c r="CY390" s="85" t="s">
        <v>203</v>
      </c>
      <c r="CZ390" s="85" t="s">
        <v>5140</v>
      </c>
      <c r="DA390" s="85" t="s">
        <v>227</v>
      </c>
      <c r="DB390" s="85" t="s">
        <v>5141</v>
      </c>
      <c r="DC390" s="85" t="s">
        <v>179</v>
      </c>
      <c r="DD390" s="85" t="s">
        <v>5142</v>
      </c>
      <c r="DE390" s="85" t="s">
        <v>179</v>
      </c>
      <c r="DF390" s="85" t="s">
        <v>1777</v>
      </c>
      <c r="DG390" s="85" t="s">
        <v>209</v>
      </c>
      <c r="DH390" s="85" t="s">
        <v>195</v>
      </c>
      <c r="DI390" s="85" t="s">
        <v>203</v>
      </c>
      <c r="DJ390" s="85" t="s">
        <v>5143</v>
      </c>
      <c r="DK390" s="85"/>
      <c r="DL390" s="85"/>
      <c r="DM390" s="85"/>
      <c r="DN390" s="85"/>
      <c r="DO390" s="85"/>
      <c r="DP390" s="85"/>
      <c r="DQ390" s="85"/>
      <c r="DR390" s="85"/>
      <c r="DS390" s="85"/>
      <c r="DT390" s="85"/>
      <c r="DU390" s="85"/>
      <c r="DV390" s="85"/>
      <c r="DW390" s="85"/>
      <c r="DX390" s="85"/>
      <c r="DY390" s="85"/>
      <c r="DZ390" s="85"/>
      <c r="EA390" s="85"/>
      <c r="EB390" s="85"/>
      <c r="EC390" s="85"/>
      <c r="ED390" s="85"/>
      <c r="EE390" s="85"/>
      <c r="EF390" s="85"/>
      <c r="EG390" s="85"/>
      <c r="EH390" s="85"/>
      <c r="EI390" s="85"/>
      <c r="EJ390" s="85"/>
      <c r="EK390" s="85"/>
      <c r="EL390" s="85"/>
      <c r="EM390" s="85"/>
      <c r="EN390" s="85"/>
      <c r="EO390" s="85"/>
      <c r="EP390" s="85"/>
      <c r="EQ390" s="85"/>
      <c r="ER390" s="85"/>
      <c r="ES390" s="85"/>
      <c r="ET390" s="85"/>
      <c r="EU390" s="85"/>
      <c r="EV390" s="85"/>
      <c r="EW390" s="85"/>
      <c r="EX390" s="85"/>
      <c r="EY390" s="85"/>
      <c r="EZ390" s="85"/>
      <c r="FA390" s="85" t="s">
        <v>179</v>
      </c>
      <c r="FB390" s="85" t="s">
        <v>5144</v>
      </c>
      <c r="FC390" s="85" t="s">
        <v>179</v>
      </c>
      <c r="FD390" s="85" t="s">
        <v>182</v>
      </c>
      <c r="FE390" t="b">
        <v>0</v>
      </c>
    </row>
    <row r="391" spans="1:161" x14ac:dyDescent="0.25">
      <c r="A391">
        <v>2344</v>
      </c>
      <c r="B391" t="s">
        <v>6093</v>
      </c>
      <c r="C391" s="90" t="s">
        <v>5145</v>
      </c>
      <c r="D391" s="91" t="s">
        <v>175</v>
      </c>
      <c r="E391">
        <v>0</v>
      </c>
      <c r="F391">
        <v>89</v>
      </c>
      <c r="G391" s="85" t="s">
        <v>187</v>
      </c>
      <c r="H391">
        <v>1</v>
      </c>
      <c r="I391" s="85" t="s">
        <v>213</v>
      </c>
      <c r="J391" s="85" t="s">
        <v>591</v>
      </c>
      <c r="K391" s="85" t="s">
        <v>5146</v>
      </c>
      <c r="L391" s="85" t="s">
        <v>5145</v>
      </c>
      <c r="M391" s="85" t="s">
        <v>5147</v>
      </c>
      <c r="N391" s="85" t="s">
        <v>591</v>
      </c>
      <c r="O391" s="85" t="s">
        <v>594</v>
      </c>
      <c r="P391" s="85" t="s">
        <v>213</v>
      </c>
      <c r="Q391" s="85" t="s">
        <v>272</v>
      </c>
      <c r="R391" s="85"/>
      <c r="S391" s="85"/>
      <c r="T391" s="85" t="s">
        <v>860</v>
      </c>
      <c r="U391" s="97">
        <v>102</v>
      </c>
      <c r="V391" s="85" t="s">
        <v>179</v>
      </c>
      <c r="W391" s="85" t="s">
        <v>258</v>
      </c>
      <c r="X391" s="85" t="s">
        <v>595</v>
      </c>
      <c r="Y391">
        <v>80</v>
      </c>
      <c r="Z391" s="85" t="s">
        <v>181</v>
      </c>
      <c r="AA391" s="85" t="s">
        <v>186</v>
      </c>
      <c r="AB391" s="85" t="s">
        <v>180</v>
      </c>
      <c r="AC391" s="85" t="s">
        <v>179</v>
      </c>
      <c r="AD391" s="85" t="s">
        <v>180</v>
      </c>
      <c r="AE391" s="85" t="s">
        <v>181</v>
      </c>
      <c r="AF391" s="85"/>
      <c r="AG391" s="85" t="s">
        <v>181</v>
      </c>
      <c r="AH391" s="85"/>
      <c r="AI391" s="85" t="s">
        <v>181</v>
      </c>
      <c r="AJ391" s="85"/>
      <c r="AK391" s="85" t="s">
        <v>181</v>
      </c>
      <c r="AL391" s="85"/>
      <c r="AM391" s="85" t="s">
        <v>181</v>
      </c>
      <c r="AN391" s="85"/>
      <c r="AO391" s="85" t="s">
        <v>181</v>
      </c>
      <c r="AP391" s="85"/>
      <c r="AQ391" s="85" t="s">
        <v>179</v>
      </c>
      <c r="AR391" s="85"/>
      <c r="AS391" s="85" t="s">
        <v>179</v>
      </c>
      <c r="AT391" s="85"/>
      <c r="AU391" s="85" t="s">
        <v>179</v>
      </c>
      <c r="AV391" s="85"/>
      <c r="AW391" s="85" t="s">
        <v>179</v>
      </c>
      <c r="AX391" s="85"/>
      <c r="AY391" s="85" t="s">
        <v>179</v>
      </c>
      <c r="AZ391" s="85"/>
      <c r="BA391" s="85" t="s">
        <v>179</v>
      </c>
      <c r="BB391" s="85"/>
      <c r="BC391" s="85" t="s">
        <v>179</v>
      </c>
      <c r="BD391" s="85" t="s">
        <v>5148</v>
      </c>
      <c r="BE391" s="85" t="s">
        <v>179</v>
      </c>
      <c r="BF391" s="85"/>
      <c r="BG391" s="85" t="s">
        <v>265</v>
      </c>
      <c r="BH391" s="85"/>
      <c r="BI391" s="85" t="s">
        <v>179</v>
      </c>
      <c r="BJ391" s="85" t="s">
        <v>5149</v>
      </c>
      <c r="BK391" s="85" t="s">
        <v>179</v>
      </c>
      <c r="BL391" s="85"/>
      <c r="BM391" s="85" t="s">
        <v>179</v>
      </c>
      <c r="BN391" s="85"/>
      <c r="BO391" s="85" t="s">
        <v>179</v>
      </c>
      <c r="BP391" s="85"/>
      <c r="BQ391" s="85" t="s">
        <v>179</v>
      </c>
      <c r="BR391" s="85"/>
      <c r="BS391" s="85" t="s">
        <v>179</v>
      </c>
      <c r="BT391" s="85"/>
      <c r="BU391" s="85" t="s">
        <v>179</v>
      </c>
      <c r="BV391" s="85"/>
      <c r="BW391" s="85" t="s">
        <v>179</v>
      </c>
      <c r="BX391" s="85"/>
      <c r="BY391" s="85" t="s">
        <v>179</v>
      </c>
      <c r="BZ391" s="85"/>
      <c r="CA391" s="85" t="s">
        <v>179</v>
      </c>
      <c r="CB391" s="85"/>
      <c r="CC391" s="85" t="s">
        <v>179</v>
      </c>
      <c r="CD391" s="85"/>
      <c r="CE391" s="85" t="s">
        <v>181</v>
      </c>
      <c r="CF391" s="85"/>
      <c r="CG391" s="85" t="s">
        <v>181</v>
      </c>
      <c r="CH391" s="85"/>
      <c r="CI391" s="85" t="s">
        <v>181</v>
      </c>
      <c r="CJ391" s="85"/>
      <c r="CK391" s="85" t="s">
        <v>179</v>
      </c>
      <c r="CL391" s="85" t="s">
        <v>5150</v>
      </c>
      <c r="CM391" s="85" t="s">
        <v>179</v>
      </c>
      <c r="CN391" s="85"/>
      <c r="CO391" s="85" t="s">
        <v>227</v>
      </c>
      <c r="CP391" s="85"/>
      <c r="CQ391" s="85" t="s">
        <v>179</v>
      </c>
      <c r="CR391" s="85"/>
      <c r="CS391" s="85" t="s">
        <v>179</v>
      </c>
      <c r="CT391" s="85"/>
      <c r="CU391" s="85" t="s">
        <v>179</v>
      </c>
      <c r="CV391" s="85"/>
      <c r="CW391" s="85" t="s">
        <v>179</v>
      </c>
      <c r="CX391" s="85"/>
      <c r="CY391" s="85" t="s">
        <v>179</v>
      </c>
      <c r="CZ391" s="85" t="s">
        <v>5151</v>
      </c>
      <c r="DA391" s="85" t="s">
        <v>179</v>
      </c>
      <c r="DB391" s="85"/>
      <c r="DC391" s="85" t="s">
        <v>179</v>
      </c>
      <c r="DD391" s="85" t="s">
        <v>5152</v>
      </c>
      <c r="DE391" s="85" t="s">
        <v>179</v>
      </c>
      <c r="DF391" s="85"/>
      <c r="DG391" s="85" t="s">
        <v>209</v>
      </c>
      <c r="DH391" s="85"/>
      <c r="DI391" s="85" t="s">
        <v>179</v>
      </c>
      <c r="DJ391" s="85" t="s">
        <v>5153</v>
      </c>
      <c r="DK391" s="85"/>
      <c r="DL391" s="85"/>
      <c r="DM391" s="85"/>
      <c r="DN391" s="85"/>
      <c r="DO391" s="85"/>
      <c r="DP391" s="85"/>
      <c r="DQ391" s="85"/>
      <c r="DR391" s="85"/>
      <c r="DS391" s="85"/>
      <c r="DT391" s="85"/>
      <c r="DU391" s="85"/>
      <c r="DV391" s="85"/>
      <c r="DW391" s="85"/>
      <c r="DX391" s="85"/>
      <c r="DY391" s="85"/>
      <c r="DZ391" s="85"/>
      <c r="EA391" s="85"/>
      <c r="EB391" s="85"/>
      <c r="EC391" s="85"/>
      <c r="ED391" s="85"/>
      <c r="EE391" s="85"/>
      <c r="EF391" s="85"/>
      <c r="EG391" s="85"/>
      <c r="EH391" s="85"/>
      <c r="EI391" s="85"/>
      <c r="EJ391" s="85"/>
      <c r="EK391" s="85"/>
      <c r="EL391" s="85"/>
      <c r="EM391" s="85"/>
      <c r="EN391" s="85"/>
      <c r="EO391" s="85"/>
      <c r="EP391" s="85"/>
      <c r="EQ391" s="85"/>
      <c r="ER391" s="85"/>
      <c r="ES391" s="85"/>
      <c r="ET391" s="85"/>
      <c r="EU391" s="85"/>
      <c r="EV391" s="85"/>
      <c r="EW391" s="85"/>
      <c r="EX391" s="85"/>
      <c r="EY391" s="85"/>
      <c r="EZ391" s="85"/>
      <c r="FA391" s="85" t="s">
        <v>181</v>
      </c>
      <c r="FB391" s="85"/>
      <c r="FC391" s="85" t="s">
        <v>179</v>
      </c>
      <c r="FD391" s="85" t="s">
        <v>182</v>
      </c>
      <c r="FE391" t="b">
        <v>0</v>
      </c>
    </row>
    <row r="392" spans="1:161" x14ac:dyDescent="0.25">
      <c r="B392" t="s">
        <v>6087</v>
      </c>
      <c r="C392" s="90" t="s">
        <v>6303</v>
      </c>
      <c r="D392" s="91" t="s">
        <v>261</v>
      </c>
      <c r="G392" s="85" t="s">
        <v>6126</v>
      </c>
      <c r="I392" s="85" t="s">
        <v>213</v>
      </c>
      <c r="J392" s="85"/>
      <c r="K392" s="85" t="s">
        <v>6304</v>
      </c>
      <c r="L392" s="85" t="s">
        <v>6305</v>
      </c>
      <c r="M392" s="85" t="s">
        <v>6306</v>
      </c>
      <c r="N392" s="85"/>
      <c r="O392" s="85" t="s">
        <v>6307</v>
      </c>
      <c r="P392" s="85" t="s">
        <v>213</v>
      </c>
      <c r="Q392" s="85"/>
      <c r="R392" s="85"/>
      <c r="S392" s="85"/>
      <c r="T392" s="85"/>
      <c r="V392" s="85"/>
      <c r="W392" s="85"/>
      <c r="X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c r="BL392" s="85"/>
      <c r="BM392" s="85"/>
      <c r="BN392" s="85"/>
      <c r="BO392" s="85"/>
      <c r="BP392" s="85"/>
      <c r="BQ392" s="85"/>
      <c r="BR392" s="85"/>
      <c r="BS392" s="85"/>
      <c r="BT392" s="85"/>
      <c r="BU392" s="85"/>
      <c r="BV392" s="85"/>
      <c r="BW392" s="85"/>
      <c r="BX392" s="85"/>
      <c r="BY392" s="85"/>
      <c r="BZ392" s="85"/>
      <c r="CA392" s="85"/>
      <c r="CB392" s="85"/>
      <c r="CC392" s="85"/>
      <c r="CD392" s="85"/>
      <c r="CE392" s="85"/>
      <c r="CF392" s="85"/>
      <c r="CG392" s="85"/>
      <c r="CH392" s="85"/>
      <c r="CI392" s="85"/>
      <c r="CJ392" s="85"/>
      <c r="CK392" s="85"/>
      <c r="CL392" s="85"/>
      <c r="CM392" s="85"/>
      <c r="CN392" s="85"/>
      <c r="CO392" s="85"/>
      <c r="CP392" s="85"/>
      <c r="CQ392" s="85"/>
      <c r="CR392" s="85"/>
      <c r="CS392" s="85"/>
      <c r="CT392" s="85"/>
      <c r="CU392" s="85"/>
      <c r="CV392" s="85"/>
      <c r="CW392" s="85"/>
      <c r="CX392" s="85"/>
      <c r="CY392" s="85"/>
      <c r="CZ392" s="85"/>
      <c r="DA392" s="85"/>
      <c r="DB392" s="85"/>
      <c r="DC392" s="85"/>
      <c r="DD392" s="85"/>
      <c r="DE392" s="85"/>
      <c r="DF392" s="85"/>
      <c r="DG392" s="85"/>
      <c r="DH392" s="85"/>
      <c r="DI392" s="85"/>
      <c r="DJ392" s="85"/>
      <c r="DK392" s="85"/>
      <c r="DL392" s="85"/>
      <c r="DM392" s="85"/>
      <c r="DN392" s="85"/>
      <c r="DO392" s="85"/>
      <c r="DP392" s="85"/>
      <c r="DQ392" s="85"/>
      <c r="DR392" s="85"/>
      <c r="DS392" s="85"/>
      <c r="DT392" s="85"/>
      <c r="DU392" s="85"/>
      <c r="DV392" s="85"/>
      <c r="DW392" s="85"/>
      <c r="DX392" s="85"/>
      <c r="DY392" s="85"/>
      <c r="DZ392" s="85"/>
      <c r="EA392" s="85"/>
      <c r="EB392" s="85"/>
      <c r="EC392" s="85"/>
      <c r="ED392" s="85"/>
      <c r="EE392" s="85"/>
      <c r="EF392" s="85"/>
      <c r="EG392" s="85"/>
      <c r="EH392" s="85"/>
      <c r="EI392" s="85"/>
      <c r="EJ392" s="85"/>
      <c r="EK392" s="85"/>
      <c r="EL392" s="85"/>
      <c r="EM392" s="85"/>
      <c r="EN392" s="85"/>
      <c r="EO392" s="85"/>
      <c r="EP392" s="85"/>
      <c r="EQ392" s="85"/>
      <c r="ER392" s="85"/>
      <c r="ES392" s="85"/>
      <c r="ET392" s="85"/>
      <c r="EU392" s="85"/>
      <c r="EV392" s="85"/>
      <c r="EW392" s="85"/>
      <c r="EX392" s="85"/>
      <c r="EY392" s="85"/>
      <c r="EZ392" s="85"/>
      <c r="FA392" s="85"/>
      <c r="FB392" s="85"/>
      <c r="FC392" s="85"/>
      <c r="FD392" s="85"/>
    </row>
    <row r="393" spans="1:161" x14ac:dyDescent="0.25">
      <c r="A393">
        <v>2347</v>
      </c>
      <c r="B393" t="s">
        <v>6145</v>
      </c>
      <c r="C393" s="90" t="s">
        <v>5154</v>
      </c>
      <c r="D393" s="91" t="s">
        <v>503</v>
      </c>
      <c r="E393">
        <v>0</v>
      </c>
      <c r="F393">
        <v>94</v>
      </c>
      <c r="G393" s="85" t="s">
        <v>187</v>
      </c>
      <c r="H393">
        <v>1</v>
      </c>
      <c r="I393" s="85" t="s">
        <v>213</v>
      </c>
      <c r="J393" s="85" t="s">
        <v>1730</v>
      </c>
      <c r="K393" s="85" t="s">
        <v>5155</v>
      </c>
      <c r="L393" s="85" t="s">
        <v>5154</v>
      </c>
      <c r="M393" s="85" t="s">
        <v>5156</v>
      </c>
      <c r="N393" s="85" t="s">
        <v>1730</v>
      </c>
      <c r="O393" s="85" t="s">
        <v>1733</v>
      </c>
      <c r="P393" s="85" t="s">
        <v>213</v>
      </c>
      <c r="Q393" s="85" t="s">
        <v>503</v>
      </c>
      <c r="R393" s="85"/>
      <c r="S393" s="85"/>
      <c r="T393" s="85" t="s">
        <v>218</v>
      </c>
      <c r="U393" s="97">
        <v>19</v>
      </c>
      <c r="V393" s="85" t="s">
        <v>179</v>
      </c>
      <c r="W393" s="85" t="s">
        <v>191</v>
      </c>
      <c r="X393" s="85" t="s">
        <v>1836</v>
      </c>
      <c r="Y393">
        <v>19</v>
      </c>
      <c r="Z393" s="85" t="s">
        <v>181</v>
      </c>
      <c r="AA393" s="85"/>
      <c r="AB393" s="85" t="s">
        <v>179</v>
      </c>
      <c r="AC393" s="85" t="s">
        <v>179</v>
      </c>
      <c r="AD393" s="85" t="s">
        <v>179</v>
      </c>
      <c r="AE393" s="85" t="s">
        <v>181</v>
      </c>
      <c r="AF393" s="85"/>
      <c r="AG393" s="85" t="s">
        <v>181</v>
      </c>
      <c r="AH393" s="85"/>
      <c r="AI393" s="85" t="s">
        <v>181</v>
      </c>
      <c r="AJ393" s="85"/>
      <c r="AK393" s="85" t="s">
        <v>181</v>
      </c>
      <c r="AL393" s="85"/>
      <c r="AM393" s="85" t="s">
        <v>181</v>
      </c>
      <c r="AN393" s="85"/>
      <c r="AO393" s="85" t="s">
        <v>181</v>
      </c>
      <c r="AP393" s="85"/>
      <c r="AQ393" s="85" t="s">
        <v>179</v>
      </c>
      <c r="AR393" s="85"/>
      <c r="AS393" s="85" t="s">
        <v>179</v>
      </c>
      <c r="AT393" s="85"/>
      <c r="AU393" s="85" t="s">
        <v>179</v>
      </c>
      <c r="AV393" s="85"/>
      <c r="AW393" s="85" t="s">
        <v>179</v>
      </c>
      <c r="AX393" s="85"/>
      <c r="AY393" s="85" t="s">
        <v>179</v>
      </c>
      <c r="AZ393" s="85"/>
      <c r="BA393" s="85" t="s">
        <v>179</v>
      </c>
      <c r="BB393" s="85"/>
      <c r="BC393" s="85" t="s">
        <v>179</v>
      </c>
      <c r="BD393" s="85" t="s">
        <v>1737</v>
      </c>
      <c r="BE393" s="85" t="s">
        <v>179</v>
      </c>
      <c r="BF393" s="85"/>
      <c r="BG393" s="85" t="s">
        <v>179</v>
      </c>
      <c r="BH393" s="85"/>
      <c r="BI393" s="85" t="s">
        <v>179</v>
      </c>
      <c r="BJ393" s="85" t="s">
        <v>2153</v>
      </c>
      <c r="BK393" s="85" t="s">
        <v>179</v>
      </c>
      <c r="BL393" s="85"/>
      <c r="BM393" s="85" t="s">
        <v>179</v>
      </c>
      <c r="BN393" s="85"/>
      <c r="BO393" s="85" t="s">
        <v>179</v>
      </c>
      <c r="BP393" s="85"/>
      <c r="BQ393" s="85" t="s">
        <v>179</v>
      </c>
      <c r="BR393" s="85"/>
      <c r="BS393" s="85" t="s">
        <v>179</v>
      </c>
      <c r="BT393" s="85"/>
      <c r="BU393" s="85" t="s">
        <v>179</v>
      </c>
      <c r="BV393" s="85"/>
      <c r="BW393" s="85" t="s">
        <v>179</v>
      </c>
      <c r="BX393" s="85"/>
      <c r="BY393" s="85" t="s">
        <v>179</v>
      </c>
      <c r="BZ393" s="85"/>
      <c r="CA393" s="85" t="s">
        <v>179</v>
      </c>
      <c r="CB393" s="85"/>
      <c r="CC393" s="85" t="s">
        <v>179</v>
      </c>
      <c r="CD393" s="85"/>
      <c r="CE393" s="85" t="s">
        <v>181</v>
      </c>
      <c r="CF393" s="85"/>
      <c r="CG393" s="85" t="s">
        <v>181</v>
      </c>
      <c r="CH393" s="85"/>
      <c r="CI393" s="85" t="s">
        <v>181</v>
      </c>
      <c r="CJ393" s="85"/>
      <c r="CK393" s="85" t="s">
        <v>179</v>
      </c>
      <c r="CL393" s="85" t="s">
        <v>1737</v>
      </c>
      <c r="CM393" s="85" t="s">
        <v>179</v>
      </c>
      <c r="CN393" s="85"/>
      <c r="CO393" s="85" t="s">
        <v>179</v>
      </c>
      <c r="CP393" s="85"/>
      <c r="CQ393" s="85" t="s">
        <v>179</v>
      </c>
      <c r="CR393" s="85"/>
      <c r="CS393" s="85" t="s">
        <v>179</v>
      </c>
      <c r="CT393" s="85"/>
      <c r="CU393" s="85" t="s">
        <v>179</v>
      </c>
      <c r="CV393" s="85"/>
      <c r="CW393" s="85" t="s">
        <v>179</v>
      </c>
      <c r="CX393" s="85"/>
      <c r="CY393" s="85" t="s">
        <v>179</v>
      </c>
      <c r="CZ393" s="85" t="s">
        <v>1737</v>
      </c>
      <c r="DA393" s="85" t="s">
        <v>179</v>
      </c>
      <c r="DB393" s="85"/>
      <c r="DC393" s="85" t="s">
        <v>179</v>
      </c>
      <c r="DD393" s="85"/>
      <c r="DE393" s="85" t="s">
        <v>179</v>
      </c>
      <c r="DF393" s="85"/>
      <c r="DG393" s="85" t="s">
        <v>179</v>
      </c>
      <c r="DH393" s="85"/>
      <c r="DI393" s="85" t="s">
        <v>179</v>
      </c>
      <c r="DJ393" s="85" t="s">
        <v>1737</v>
      </c>
      <c r="DK393" s="85" t="s">
        <v>179</v>
      </c>
      <c r="DL393" s="85"/>
      <c r="DM393" s="85" t="s">
        <v>179</v>
      </c>
      <c r="DN393" s="85"/>
      <c r="DO393" s="85" t="s">
        <v>179</v>
      </c>
      <c r="DP393" s="85"/>
      <c r="DQ393" s="85" t="s">
        <v>179</v>
      </c>
      <c r="DR393" s="85" t="s">
        <v>1737</v>
      </c>
      <c r="DS393" s="85" t="s">
        <v>179</v>
      </c>
      <c r="DT393" s="85"/>
      <c r="DU393" s="85" t="s">
        <v>179</v>
      </c>
      <c r="DV393" s="85"/>
      <c r="DW393" s="85" t="s">
        <v>179</v>
      </c>
      <c r="DX393" s="85"/>
      <c r="DY393" s="85" t="s">
        <v>199</v>
      </c>
      <c r="DZ393" s="85"/>
      <c r="EA393" s="85" t="s">
        <v>179</v>
      </c>
      <c r="EB393" s="85"/>
      <c r="EC393" s="85" t="s">
        <v>179</v>
      </c>
      <c r="ED393" s="85" t="s">
        <v>1737</v>
      </c>
      <c r="EE393" s="85" t="s">
        <v>199</v>
      </c>
      <c r="EF393" s="85"/>
      <c r="EG393" s="85" t="s">
        <v>199</v>
      </c>
      <c r="EH393" s="85"/>
      <c r="EI393" s="85" t="s">
        <v>199</v>
      </c>
      <c r="EJ393" s="85"/>
      <c r="EK393" s="85" t="s">
        <v>179</v>
      </c>
      <c r="EL393" s="85"/>
      <c r="EM393" s="85" t="s">
        <v>179</v>
      </c>
      <c r="EN393" s="85" t="s">
        <v>1737</v>
      </c>
      <c r="EO393" s="85" t="s">
        <v>179</v>
      </c>
      <c r="EP393" s="85"/>
      <c r="EQ393" s="85" t="s">
        <v>179</v>
      </c>
      <c r="ER393" s="85"/>
      <c r="ES393" s="85" t="s">
        <v>179</v>
      </c>
      <c r="ET393" s="85" t="s">
        <v>1737</v>
      </c>
      <c r="EU393" s="85" t="s">
        <v>179</v>
      </c>
      <c r="EV393" s="85"/>
      <c r="EW393" s="85" t="s">
        <v>179</v>
      </c>
      <c r="EX393" s="85"/>
      <c r="EY393" s="85" t="s">
        <v>179</v>
      </c>
      <c r="EZ393" s="85" t="s">
        <v>1737</v>
      </c>
      <c r="FA393" s="85" t="s">
        <v>179</v>
      </c>
      <c r="FB393" s="85"/>
      <c r="FC393" s="85" t="s">
        <v>179</v>
      </c>
      <c r="FD393" s="85" t="s">
        <v>182</v>
      </c>
      <c r="FE393" t="b">
        <v>0</v>
      </c>
    </row>
    <row r="394" spans="1:161" x14ac:dyDescent="0.25">
      <c r="A394">
        <v>11188</v>
      </c>
      <c r="B394" t="s">
        <v>6191</v>
      </c>
      <c r="C394" s="90" t="s">
        <v>5157</v>
      </c>
      <c r="D394" s="91" t="s">
        <v>175</v>
      </c>
      <c r="E394">
        <v>0</v>
      </c>
      <c r="F394">
        <v>89</v>
      </c>
      <c r="G394" s="85" t="s">
        <v>177</v>
      </c>
      <c r="H394">
        <v>1</v>
      </c>
      <c r="I394" s="85" t="s">
        <v>213</v>
      </c>
      <c r="J394" s="85" t="s">
        <v>5158</v>
      </c>
      <c r="K394" s="85" t="s">
        <v>5159</v>
      </c>
      <c r="L394" s="85" t="s">
        <v>5157</v>
      </c>
      <c r="M394" s="85" t="s">
        <v>5160</v>
      </c>
      <c r="N394" s="85" t="s">
        <v>5161</v>
      </c>
      <c r="O394" s="85" t="s">
        <v>5162</v>
      </c>
      <c r="P394" s="85" t="s">
        <v>213</v>
      </c>
      <c r="Q394" s="85" t="s">
        <v>175</v>
      </c>
      <c r="R394" s="85"/>
      <c r="S394" s="85"/>
      <c r="T394" s="85" t="s">
        <v>218</v>
      </c>
      <c r="U394" s="97">
        <v>130</v>
      </c>
      <c r="V394" s="85" t="s">
        <v>179</v>
      </c>
      <c r="W394" s="85" t="s">
        <v>258</v>
      </c>
      <c r="X394" s="85" t="s">
        <v>5163</v>
      </c>
      <c r="Y394">
        <v>5</v>
      </c>
      <c r="Z394" s="85" t="s">
        <v>181</v>
      </c>
      <c r="AA394" s="85" t="s">
        <v>1</v>
      </c>
      <c r="AB394" s="85" t="s">
        <v>180</v>
      </c>
      <c r="AC394" s="85" t="s">
        <v>179</v>
      </c>
      <c r="AD394" s="85" t="s">
        <v>179</v>
      </c>
      <c r="AE394" s="85" t="s">
        <v>181</v>
      </c>
      <c r="AF394" s="85"/>
      <c r="AG394" s="85" t="s">
        <v>181</v>
      </c>
      <c r="AH394" s="85"/>
      <c r="AI394" s="85" t="s">
        <v>181</v>
      </c>
      <c r="AJ394" s="85"/>
      <c r="AK394" s="85" t="s">
        <v>181</v>
      </c>
      <c r="AL394" s="85"/>
      <c r="AM394" s="85" t="s">
        <v>181</v>
      </c>
      <c r="AN394" s="85"/>
      <c r="AO394" s="85" t="s">
        <v>181</v>
      </c>
      <c r="AP394" s="85"/>
      <c r="AQ394" s="85" t="s">
        <v>179</v>
      </c>
      <c r="AR394" s="85"/>
      <c r="AS394" s="85" t="s">
        <v>179</v>
      </c>
      <c r="AT394" s="85"/>
      <c r="AU394" s="85" t="s">
        <v>179</v>
      </c>
      <c r="AV394" s="85"/>
      <c r="AW394" s="85" t="s">
        <v>179</v>
      </c>
      <c r="AX394" s="85"/>
      <c r="AY394" s="85" t="s">
        <v>179</v>
      </c>
      <c r="AZ394" s="85"/>
      <c r="BA394" s="85" t="s">
        <v>179</v>
      </c>
      <c r="BB394" s="85"/>
      <c r="BC394" s="85" t="s">
        <v>179</v>
      </c>
      <c r="BD394" s="85" t="s">
        <v>5164</v>
      </c>
      <c r="BE394" s="85" t="s">
        <v>179</v>
      </c>
      <c r="BF394" s="85"/>
      <c r="BG394" s="85" t="s">
        <v>179</v>
      </c>
      <c r="BH394" s="85"/>
      <c r="BI394" s="85" t="s">
        <v>179</v>
      </c>
      <c r="BJ394" s="85" t="s">
        <v>5165</v>
      </c>
      <c r="BK394" s="85" t="s">
        <v>179</v>
      </c>
      <c r="BL394" s="85"/>
      <c r="BM394" s="85" t="s">
        <v>179</v>
      </c>
      <c r="BN394" s="85"/>
      <c r="BO394" s="85" t="s">
        <v>179</v>
      </c>
      <c r="BP394" s="85"/>
      <c r="BQ394" s="85" t="s">
        <v>179</v>
      </c>
      <c r="BR394" s="85"/>
      <c r="BS394" s="85" t="s">
        <v>179</v>
      </c>
      <c r="BT394" s="85"/>
      <c r="BU394" s="85" t="s">
        <v>179</v>
      </c>
      <c r="BV394" s="85"/>
      <c r="BW394" s="85" t="s">
        <v>179</v>
      </c>
      <c r="BX394" s="85"/>
      <c r="BY394" s="85" t="s">
        <v>179</v>
      </c>
      <c r="BZ394" s="85"/>
      <c r="CA394" s="85" t="s">
        <v>179</v>
      </c>
      <c r="CB394" s="85"/>
      <c r="CC394" s="85" t="s">
        <v>179</v>
      </c>
      <c r="CD394" s="85"/>
      <c r="CE394" s="85" t="s">
        <v>181</v>
      </c>
      <c r="CF394" s="85"/>
      <c r="CG394" s="85" t="s">
        <v>181</v>
      </c>
      <c r="CH394" s="85" t="s">
        <v>4349</v>
      </c>
      <c r="CI394" s="85" t="s">
        <v>181</v>
      </c>
      <c r="CJ394" s="85" t="s">
        <v>4350</v>
      </c>
      <c r="CK394" s="85" t="s">
        <v>179</v>
      </c>
      <c r="CL394" s="85" t="s">
        <v>5166</v>
      </c>
      <c r="CM394" s="85" t="s">
        <v>179</v>
      </c>
      <c r="CN394" s="85"/>
      <c r="CO394" s="85" t="s">
        <v>227</v>
      </c>
      <c r="CP394" s="85" t="s">
        <v>5167</v>
      </c>
      <c r="CQ394" s="85" t="s">
        <v>179</v>
      </c>
      <c r="CR394" s="85"/>
      <c r="CS394" s="85" t="s">
        <v>179</v>
      </c>
      <c r="CT394" s="85"/>
      <c r="CU394" s="85" t="s">
        <v>179</v>
      </c>
      <c r="CV394" s="85"/>
      <c r="CW394" s="85" t="s">
        <v>179</v>
      </c>
      <c r="CX394" s="85"/>
      <c r="CY394" s="85" t="s">
        <v>179</v>
      </c>
      <c r="CZ394" s="85" t="s">
        <v>5168</v>
      </c>
      <c r="DA394" s="85" t="s">
        <v>179</v>
      </c>
      <c r="DB394" s="85"/>
      <c r="DC394" s="85" t="s">
        <v>179</v>
      </c>
      <c r="DD394" s="85"/>
      <c r="DE394" s="85" t="s">
        <v>179</v>
      </c>
      <c r="DF394" s="85"/>
      <c r="DG394" s="85" t="s">
        <v>179</v>
      </c>
      <c r="DH394" s="85"/>
      <c r="DI394" s="85" t="s">
        <v>179</v>
      </c>
      <c r="DJ394" s="85" t="s">
        <v>4353</v>
      </c>
      <c r="DK394" s="85"/>
      <c r="DL394" s="85"/>
      <c r="DM394" s="85"/>
      <c r="DN394" s="85"/>
      <c r="DO394" s="85"/>
      <c r="DP394" s="85"/>
      <c r="DQ394" s="85"/>
      <c r="DR394" s="85"/>
      <c r="DS394" s="85"/>
      <c r="DT394" s="85"/>
      <c r="DU394" s="85"/>
      <c r="DV394" s="85"/>
      <c r="DW394" s="85"/>
      <c r="DX394" s="85"/>
      <c r="DY394" s="85"/>
      <c r="DZ394" s="85"/>
      <c r="EA394" s="85"/>
      <c r="EB394" s="85"/>
      <c r="EC394" s="85"/>
      <c r="ED394" s="85"/>
      <c r="EE394" s="85"/>
      <c r="EF394" s="85"/>
      <c r="EG394" s="85"/>
      <c r="EH394" s="85"/>
      <c r="EI394" s="85"/>
      <c r="EJ394" s="85"/>
      <c r="EK394" s="85"/>
      <c r="EL394" s="85"/>
      <c r="EM394" s="85"/>
      <c r="EN394" s="85"/>
      <c r="EO394" s="85"/>
      <c r="EP394" s="85"/>
      <c r="EQ394" s="85"/>
      <c r="ER394" s="85"/>
      <c r="ES394" s="85"/>
      <c r="ET394" s="85"/>
      <c r="EU394" s="85"/>
      <c r="EV394" s="85"/>
      <c r="EW394" s="85"/>
      <c r="EX394" s="85"/>
      <c r="EY394" s="85"/>
      <c r="EZ394" s="85"/>
      <c r="FA394" s="85" t="s">
        <v>181</v>
      </c>
      <c r="FB394" s="85"/>
      <c r="FC394" s="85" t="s">
        <v>181</v>
      </c>
      <c r="FD394" s="85" t="s">
        <v>182</v>
      </c>
      <c r="FE394" t="b">
        <v>0</v>
      </c>
    </row>
    <row r="395" spans="1:161" x14ac:dyDescent="0.25">
      <c r="B395" t="s">
        <v>6087</v>
      </c>
      <c r="C395" s="90" t="s">
        <v>6299</v>
      </c>
      <c r="D395" s="91" t="s">
        <v>261</v>
      </c>
      <c r="G395" s="85" t="s">
        <v>6126</v>
      </c>
      <c r="I395" s="85" t="s">
        <v>213</v>
      </c>
      <c r="J395" s="85"/>
      <c r="K395" s="85" t="s">
        <v>6300</v>
      </c>
      <c r="L395" s="85"/>
      <c r="M395" s="85" t="s">
        <v>6301</v>
      </c>
      <c r="N395" s="85"/>
      <c r="O395" s="85" t="s">
        <v>6302</v>
      </c>
      <c r="P395" s="85" t="s">
        <v>213</v>
      </c>
      <c r="Q395" s="85"/>
      <c r="R395" s="85"/>
      <c r="S395" s="85"/>
      <c r="T395" s="85"/>
      <c r="V395" s="85"/>
      <c r="W395" s="85"/>
      <c r="X395" s="85"/>
      <c r="Z395" s="85"/>
      <c r="AA395" s="85"/>
      <c r="AB395" s="85"/>
      <c r="AC395" s="85"/>
      <c r="AD395" s="85"/>
      <c r="AE395" s="85"/>
      <c r="AF395" s="85"/>
      <c r="AG395" s="85"/>
      <c r="AH395" s="85"/>
      <c r="AI395" s="85"/>
      <c r="AJ395" s="85"/>
      <c r="AK395" s="85"/>
      <c r="AL395" s="85"/>
      <c r="AM395" s="85"/>
      <c r="AN395" s="85"/>
      <c r="AO395" s="85"/>
      <c r="AP395" s="85"/>
      <c r="AQ395" s="85"/>
      <c r="AR395" s="85"/>
      <c r="AS395" s="85"/>
      <c r="AT395" s="85"/>
      <c r="AU395" s="85"/>
      <c r="AV395" s="85"/>
      <c r="AW395" s="85"/>
      <c r="AX395" s="85"/>
      <c r="AY395" s="85"/>
      <c r="AZ395" s="85"/>
      <c r="BA395" s="85"/>
      <c r="BB395" s="85"/>
      <c r="BC395" s="85"/>
      <c r="BD395" s="85"/>
      <c r="BE395" s="85"/>
      <c r="BF395" s="85"/>
      <c r="BG395" s="85"/>
      <c r="BH395" s="85"/>
      <c r="BI395" s="85"/>
      <c r="BJ395" s="85"/>
      <c r="BK395" s="85"/>
      <c r="BL395" s="85"/>
      <c r="BM395" s="85"/>
      <c r="BN395" s="85"/>
      <c r="BO395" s="85"/>
      <c r="BP395" s="85"/>
      <c r="BQ395" s="85"/>
      <c r="BR395" s="85"/>
      <c r="BS395" s="85"/>
      <c r="BT395" s="85"/>
      <c r="BU395" s="85"/>
      <c r="BV395" s="85"/>
      <c r="BW395" s="85"/>
      <c r="BX395" s="85"/>
      <c r="BY395" s="85"/>
      <c r="BZ395" s="85"/>
      <c r="CA395" s="85"/>
      <c r="CB395" s="85"/>
      <c r="CC395" s="85"/>
      <c r="CD395" s="85"/>
      <c r="CE395" s="85"/>
      <c r="CF395" s="85"/>
      <c r="CG395" s="85"/>
      <c r="CH395" s="85"/>
      <c r="CI395" s="85"/>
      <c r="CJ395" s="85"/>
      <c r="CK395" s="85"/>
      <c r="CL395" s="85"/>
      <c r="CM395" s="85"/>
      <c r="CN395" s="85"/>
      <c r="CO395" s="85"/>
      <c r="CP395" s="85"/>
      <c r="CQ395" s="85"/>
      <c r="CR395" s="85"/>
      <c r="CS395" s="85"/>
      <c r="CT395" s="85"/>
      <c r="CU395" s="85"/>
      <c r="CV395" s="85"/>
      <c r="CW395" s="85"/>
      <c r="CX395" s="85"/>
      <c r="CY395" s="85"/>
      <c r="CZ395" s="85"/>
      <c r="DA395" s="85"/>
      <c r="DB395" s="85"/>
      <c r="DC395" s="85"/>
      <c r="DD395" s="85"/>
      <c r="DE395" s="85"/>
      <c r="DF395" s="85"/>
      <c r="DG395" s="85"/>
      <c r="DH395" s="85"/>
      <c r="DI395" s="85"/>
      <c r="DJ395" s="85"/>
      <c r="DK395" s="85"/>
      <c r="DL395" s="85"/>
      <c r="DM395" s="85"/>
      <c r="DN395" s="85"/>
      <c r="DO395" s="85"/>
      <c r="DP395" s="85"/>
      <c r="DQ395" s="85"/>
      <c r="DR395" s="85"/>
      <c r="DS395" s="85"/>
      <c r="DT395" s="85"/>
      <c r="DU395" s="85"/>
      <c r="DV395" s="85"/>
      <c r="DW395" s="85"/>
      <c r="DX395" s="85"/>
      <c r="DY395" s="85"/>
      <c r="DZ395" s="85"/>
      <c r="EA395" s="85"/>
      <c r="EB395" s="85"/>
      <c r="EC395" s="85"/>
      <c r="ED395" s="85"/>
      <c r="EE395" s="85"/>
      <c r="EF395" s="85"/>
      <c r="EG395" s="85"/>
      <c r="EH395" s="85"/>
      <c r="EI395" s="85"/>
      <c r="EJ395" s="85"/>
      <c r="EK395" s="85"/>
      <c r="EL395" s="85"/>
      <c r="EM395" s="85"/>
      <c r="EN395" s="85"/>
      <c r="EO395" s="85"/>
      <c r="EP395" s="85"/>
      <c r="EQ395" s="85"/>
      <c r="ER395" s="85"/>
      <c r="ES395" s="85"/>
      <c r="ET395" s="85"/>
      <c r="EU395" s="85"/>
      <c r="EV395" s="85"/>
      <c r="EW395" s="85"/>
      <c r="EX395" s="85"/>
      <c r="EY395" s="85"/>
      <c r="EZ395" s="85"/>
      <c r="FA395" s="85"/>
      <c r="FB395" s="85"/>
      <c r="FC395" s="85"/>
      <c r="FD395" s="85"/>
    </row>
    <row r="396" spans="1:161" x14ac:dyDescent="0.25">
      <c r="A396">
        <v>11187</v>
      </c>
      <c r="B396" t="s">
        <v>6191</v>
      </c>
      <c r="C396" s="90" t="s">
        <v>5169</v>
      </c>
      <c r="D396" s="91" t="s">
        <v>261</v>
      </c>
      <c r="E396">
        <v>0</v>
      </c>
      <c r="F396">
        <v>90</v>
      </c>
      <c r="G396" s="85" t="s">
        <v>187</v>
      </c>
      <c r="H396">
        <v>1</v>
      </c>
      <c r="I396" s="85" t="s">
        <v>213</v>
      </c>
      <c r="J396" s="85" t="s">
        <v>5158</v>
      </c>
      <c r="K396" s="85" t="s">
        <v>5170</v>
      </c>
      <c r="L396" s="85" t="s">
        <v>5169</v>
      </c>
      <c r="M396" s="85" t="s">
        <v>5171</v>
      </c>
      <c r="N396" s="85" t="s">
        <v>5172</v>
      </c>
      <c r="O396" s="85" t="s">
        <v>5173</v>
      </c>
      <c r="P396" s="85" t="s">
        <v>213</v>
      </c>
      <c r="Q396" s="85" t="s">
        <v>261</v>
      </c>
      <c r="R396" s="85"/>
      <c r="S396" s="85"/>
      <c r="T396" s="85" t="s">
        <v>797</v>
      </c>
      <c r="U396" s="97">
        <v>103</v>
      </c>
      <c r="V396" s="85" t="s">
        <v>181</v>
      </c>
      <c r="W396" s="85" t="s">
        <v>1</v>
      </c>
      <c r="X396" s="85" t="s">
        <v>5174</v>
      </c>
      <c r="Y396">
        <v>0</v>
      </c>
      <c r="Z396" s="85" t="s">
        <v>181</v>
      </c>
      <c r="AA396" s="85" t="s">
        <v>1</v>
      </c>
      <c r="AB396" s="85" t="s">
        <v>180</v>
      </c>
      <c r="AC396" s="85" t="s">
        <v>179</v>
      </c>
      <c r="AD396" s="85" t="s">
        <v>179</v>
      </c>
      <c r="AE396" s="85" t="s">
        <v>181</v>
      </c>
      <c r="AF396" s="85"/>
      <c r="AG396" s="85" t="s">
        <v>181</v>
      </c>
      <c r="AH396" s="85"/>
      <c r="AI396" s="85" t="s">
        <v>181</v>
      </c>
      <c r="AJ396" s="85"/>
      <c r="AK396" s="85" t="s">
        <v>181</v>
      </c>
      <c r="AL396" s="85"/>
      <c r="AM396" s="85" t="s">
        <v>181</v>
      </c>
      <c r="AN396" s="85"/>
      <c r="AO396" s="85" t="s">
        <v>181</v>
      </c>
      <c r="AP396" s="85"/>
      <c r="AQ396" s="85" t="s">
        <v>179</v>
      </c>
      <c r="AR396" s="85"/>
      <c r="AS396" s="85" t="s">
        <v>179</v>
      </c>
      <c r="AT396" s="85"/>
      <c r="AU396" s="85" t="s">
        <v>181</v>
      </c>
      <c r="AV396" s="85" t="s">
        <v>5175</v>
      </c>
      <c r="AW396" s="85" t="s">
        <v>179</v>
      </c>
      <c r="AX396" s="85"/>
      <c r="AY396" s="85" t="s">
        <v>179</v>
      </c>
      <c r="AZ396" s="85"/>
      <c r="BA396" s="85" t="s">
        <v>179</v>
      </c>
      <c r="BB396" s="85"/>
      <c r="BC396" s="85" t="s">
        <v>179</v>
      </c>
      <c r="BD396" s="85" t="s">
        <v>5176</v>
      </c>
      <c r="BE396" s="85" t="s">
        <v>179</v>
      </c>
      <c r="BF396" s="85"/>
      <c r="BG396" s="85" t="s">
        <v>179</v>
      </c>
      <c r="BH396" s="85"/>
      <c r="BI396" s="85" t="s">
        <v>179</v>
      </c>
      <c r="BJ396" s="85" t="s">
        <v>5177</v>
      </c>
      <c r="BK396" s="85" t="s">
        <v>179</v>
      </c>
      <c r="BL396" s="85"/>
      <c r="BM396" s="85" t="s">
        <v>179</v>
      </c>
      <c r="BN396" s="85"/>
      <c r="BO396" s="85" t="s">
        <v>179</v>
      </c>
      <c r="BP396" s="85"/>
      <c r="BQ396" s="85" t="s">
        <v>179</v>
      </c>
      <c r="BR396" s="85"/>
      <c r="BS396" s="85" t="s">
        <v>179</v>
      </c>
      <c r="BT396" s="85"/>
      <c r="BU396" s="85" t="s">
        <v>179</v>
      </c>
      <c r="BV396" s="85"/>
      <c r="BW396" s="85" t="s">
        <v>179</v>
      </c>
      <c r="BX396" s="85"/>
      <c r="BY396" s="85" t="s">
        <v>179</v>
      </c>
      <c r="BZ396" s="85"/>
      <c r="CA396" s="85" t="s">
        <v>181</v>
      </c>
      <c r="CB396" s="85" t="s">
        <v>5178</v>
      </c>
      <c r="CC396" s="85" t="s">
        <v>179</v>
      </c>
      <c r="CD396" s="85"/>
      <c r="CE396" s="85" t="s">
        <v>181</v>
      </c>
      <c r="CF396" s="85" t="s">
        <v>5179</v>
      </c>
      <c r="CG396" s="85" t="s">
        <v>181</v>
      </c>
      <c r="CH396" s="85" t="s">
        <v>5180</v>
      </c>
      <c r="CI396" s="85" t="s">
        <v>181</v>
      </c>
      <c r="CJ396" s="85" t="s">
        <v>292</v>
      </c>
      <c r="CK396" s="85" t="s">
        <v>179</v>
      </c>
      <c r="CL396" s="85" t="s">
        <v>5181</v>
      </c>
      <c r="CM396" s="85" t="s">
        <v>179</v>
      </c>
      <c r="CN396" s="85"/>
      <c r="CO396" s="85" t="s">
        <v>179</v>
      </c>
      <c r="CP396" s="85"/>
      <c r="CQ396" s="85" t="s">
        <v>179</v>
      </c>
      <c r="CR396" s="85"/>
      <c r="CS396" s="85" t="s">
        <v>179</v>
      </c>
      <c r="CT396" s="85"/>
      <c r="CU396" s="85" t="s">
        <v>179</v>
      </c>
      <c r="CV396" s="85" t="s">
        <v>5182</v>
      </c>
      <c r="CW396" s="85" t="s">
        <v>179</v>
      </c>
      <c r="CX396" s="85"/>
      <c r="CY396" s="85" t="s">
        <v>179</v>
      </c>
      <c r="CZ396" s="85" t="s">
        <v>5183</v>
      </c>
      <c r="DA396" s="85" t="s">
        <v>179</v>
      </c>
      <c r="DB396" s="85"/>
      <c r="DC396" s="85" t="s">
        <v>179</v>
      </c>
      <c r="DD396" s="85"/>
      <c r="DE396" s="85" t="s">
        <v>179</v>
      </c>
      <c r="DF396" s="85"/>
      <c r="DG396" s="85" t="s">
        <v>209</v>
      </c>
      <c r="DH396" s="85"/>
      <c r="DI396" s="85" t="s">
        <v>179</v>
      </c>
      <c r="DJ396" s="85" t="s">
        <v>5184</v>
      </c>
      <c r="DK396" s="85"/>
      <c r="DL396" s="85"/>
      <c r="DM396" s="85"/>
      <c r="DN396" s="85"/>
      <c r="DO396" s="85"/>
      <c r="DP396" s="85"/>
      <c r="DQ396" s="85"/>
      <c r="DR396" s="85"/>
      <c r="DS396" s="85"/>
      <c r="DT396" s="85"/>
      <c r="DU396" s="85"/>
      <c r="DV396" s="85"/>
      <c r="DW396" s="85"/>
      <c r="DX396" s="85"/>
      <c r="DY396" s="85"/>
      <c r="DZ396" s="85"/>
      <c r="EA396" s="85"/>
      <c r="EB396" s="85"/>
      <c r="EC396" s="85"/>
      <c r="ED396" s="85"/>
      <c r="EE396" s="85"/>
      <c r="EF396" s="85"/>
      <c r="EG396" s="85"/>
      <c r="EH396" s="85"/>
      <c r="EI396" s="85"/>
      <c r="EJ396" s="85"/>
      <c r="EK396" s="85"/>
      <c r="EL396" s="85"/>
      <c r="EM396" s="85"/>
      <c r="EN396" s="85"/>
      <c r="EO396" s="85"/>
      <c r="EP396" s="85"/>
      <c r="EQ396" s="85"/>
      <c r="ER396" s="85"/>
      <c r="ES396" s="85"/>
      <c r="ET396" s="85"/>
      <c r="EU396" s="85"/>
      <c r="EV396" s="85"/>
      <c r="EW396" s="85"/>
      <c r="EX396" s="85"/>
      <c r="EY396" s="85"/>
      <c r="EZ396" s="85"/>
      <c r="FA396" s="85" t="s">
        <v>181</v>
      </c>
      <c r="FB396" s="85"/>
      <c r="FC396" s="85" t="s">
        <v>181</v>
      </c>
      <c r="FD396" s="85" t="s">
        <v>182</v>
      </c>
      <c r="FE396" t="b">
        <v>0</v>
      </c>
    </row>
    <row r="397" spans="1:161" x14ac:dyDescent="0.25">
      <c r="A397">
        <v>2351</v>
      </c>
      <c r="B397" t="s">
        <v>6151</v>
      </c>
      <c r="C397" s="90" t="s">
        <v>5185</v>
      </c>
      <c r="D397" s="91" t="s">
        <v>175</v>
      </c>
      <c r="E397">
        <v>0</v>
      </c>
      <c r="F397">
        <v>90</v>
      </c>
      <c r="G397" s="85" t="s">
        <v>187</v>
      </c>
      <c r="H397">
        <v>1</v>
      </c>
      <c r="I397" s="85" t="s">
        <v>213</v>
      </c>
      <c r="J397" s="85" t="s">
        <v>2004</v>
      </c>
      <c r="K397" s="85" t="s">
        <v>2005</v>
      </c>
      <c r="L397" s="85" t="s">
        <v>5185</v>
      </c>
      <c r="M397" s="85" t="s">
        <v>5186</v>
      </c>
      <c r="N397" s="85" t="s">
        <v>1876</v>
      </c>
      <c r="O397" s="85" t="s">
        <v>5187</v>
      </c>
      <c r="P397" s="85" t="s">
        <v>213</v>
      </c>
      <c r="Q397" s="85" t="s">
        <v>272</v>
      </c>
      <c r="R397" s="85"/>
      <c r="S397" s="85"/>
      <c r="T397" s="85" t="s">
        <v>218</v>
      </c>
      <c r="U397" s="97">
        <v>21</v>
      </c>
      <c r="V397" s="85" t="s">
        <v>179</v>
      </c>
      <c r="W397" s="85" t="s">
        <v>357</v>
      </c>
      <c r="X397" s="85" t="s">
        <v>5188</v>
      </c>
      <c r="Y397">
        <v>21</v>
      </c>
      <c r="Z397" s="85" t="s">
        <v>179</v>
      </c>
      <c r="AA397" s="85" t="s">
        <v>510</v>
      </c>
      <c r="AB397" s="85" t="s">
        <v>179</v>
      </c>
      <c r="AC397" s="85" t="s">
        <v>179</v>
      </c>
      <c r="AD397" s="85" t="s">
        <v>179</v>
      </c>
      <c r="AE397" s="85" t="s">
        <v>181</v>
      </c>
      <c r="AF397" s="85"/>
      <c r="AG397" s="85" t="s">
        <v>181</v>
      </c>
      <c r="AH397" s="85"/>
      <c r="AI397" s="85" t="s">
        <v>181</v>
      </c>
      <c r="AJ397" s="85"/>
      <c r="AK397" s="85" t="s">
        <v>181</v>
      </c>
      <c r="AL397" s="85"/>
      <c r="AM397" s="85" t="s">
        <v>181</v>
      </c>
      <c r="AN397" s="85"/>
      <c r="AO397" s="85" t="s">
        <v>181</v>
      </c>
      <c r="AP397" s="85"/>
      <c r="AQ397" s="85" t="s">
        <v>179</v>
      </c>
      <c r="AR397" s="85"/>
      <c r="AS397" s="85" t="s">
        <v>179</v>
      </c>
      <c r="AT397" s="85"/>
      <c r="AU397" s="85" t="s">
        <v>179</v>
      </c>
      <c r="AV397" s="85"/>
      <c r="AW397" s="85" t="s">
        <v>179</v>
      </c>
      <c r="AX397" s="85"/>
      <c r="AY397" s="85" t="s">
        <v>179</v>
      </c>
      <c r="AZ397" s="85"/>
      <c r="BA397" s="85" t="s">
        <v>179</v>
      </c>
      <c r="BB397" s="85"/>
      <c r="BC397" s="85" t="s">
        <v>179</v>
      </c>
      <c r="BD397" s="85" t="s">
        <v>5189</v>
      </c>
      <c r="BE397" s="85" t="s">
        <v>179</v>
      </c>
      <c r="BF397" s="85"/>
      <c r="BG397" s="85" t="s">
        <v>179</v>
      </c>
      <c r="BH397" s="85"/>
      <c r="BI397" s="85" t="s">
        <v>179</v>
      </c>
      <c r="BJ397" s="85" t="s">
        <v>5190</v>
      </c>
      <c r="BK397" s="85" t="s">
        <v>179</v>
      </c>
      <c r="BL397" s="85"/>
      <c r="BM397" s="85" t="s">
        <v>179</v>
      </c>
      <c r="BN397" s="85"/>
      <c r="BO397" s="85" t="s">
        <v>179</v>
      </c>
      <c r="BP397" s="85"/>
      <c r="BQ397" s="85" t="s">
        <v>179</v>
      </c>
      <c r="BR397" s="85"/>
      <c r="BS397" s="85" t="s">
        <v>179</v>
      </c>
      <c r="BT397" s="85"/>
      <c r="BU397" s="85" t="s">
        <v>179</v>
      </c>
      <c r="BV397" s="85"/>
      <c r="BW397" s="85" t="s">
        <v>179</v>
      </c>
      <c r="BX397" s="85"/>
      <c r="BY397" s="85" t="s">
        <v>179</v>
      </c>
      <c r="BZ397" s="85"/>
      <c r="CA397" s="85" t="s">
        <v>179</v>
      </c>
      <c r="CB397" s="85"/>
      <c r="CC397" s="85" t="s">
        <v>179</v>
      </c>
      <c r="CD397" s="85"/>
      <c r="CE397" s="85" t="s">
        <v>181</v>
      </c>
      <c r="CF397" s="85"/>
      <c r="CG397" s="85" t="s">
        <v>181</v>
      </c>
      <c r="CH397" s="85"/>
      <c r="CI397" s="85" t="s">
        <v>181</v>
      </c>
      <c r="CJ397" s="85"/>
      <c r="CK397" s="85" t="s">
        <v>179</v>
      </c>
      <c r="CL397" s="85" t="s">
        <v>1884</v>
      </c>
      <c r="CM397" s="85" t="s">
        <v>179</v>
      </c>
      <c r="CN397" s="85"/>
      <c r="CO397" s="85" t="s">
        <v>179</v>
      </c>
      <c r="CP397" s="85"/>
      <c r="CQ397" s="85" t="s">
        <v>179</v>
      </c>
      <c r="CR397" s="85"/>
      <c r="CS397" s="85" t="s">
        <v>179</v>
      </c>
      <c r="CT397" s="85"/>
      <c r="CU397" s="85" t="s">
        <v>179</v>
      </c>
      <c r="CV397" s="85"/>
      <c r="CW397" s="85" t="s">
        <v>179</v>
      </c>
      <c r="CX397" s="85"/>
      <c r="CY397" s="85" t="s">
        <v>179</v>
      </c>
      <c r="CZ397" s="85" t="s">
        <v>2012</v>
      </c>
      <c r="DA397" s="85" t="s">
        <v>179</v>
      </c>
      <c r="DB397" s="85"/>
      <c r="DC397" s="85" t="s">
        <v>179</v>
      </c>
      <c r="DD397" s="85"/>
      <c r="DE397" s="85" t="s">
        <v>179</v>
      </c>
      <c r="DF397" s="85"/>
      <c r="DG397" s="85" t="s">
        <v>179</v>
      </c>
      <c r="DH397" s="85"/>
      <c r="DI397" s="85" t="s">
        <v>179</v>
      </c>
      <c r="DJ397" s="85" t="s">
        <v>2013</v>
      </c>
      <c r="DK397" s="85"/>
      <c r="DL397" s="85"/>
      <c r="DM397" s="85"/>
      <c r="DN397" s="85"/>
      <c r="DO397" s="85"/>
      <c r="DP397" s="85"/>
      <c r="DQ397" s="85"/>
      <c r="DR397" s="85"/>
      <c r="DS397" s="85"/>
      <c r="DT397" s="85"/>
      <c r="DU397" s="85"/>
      <c r="DV397" s="85"/>
      <c r="DW397" s="85"/>
      <c r="DX397" s="85"/>
      <c r="DY397" s="85"/>
      <c r="DZ397" s="85"/>
      <c r="EA397" s="85"/>
      <c r="EB397" s="85"/>
      <c r="EC397" s="85"/>
      <c r="ED397" s="85"/>
      <c r="EE397" s="85"/>
      <c r="EF397" s="85"/>
      <c r="EG397" s="85"/>
      <c r="EH397" s="85"/>
      <c r="EI397" s="85"/>
      <c r="EJ397" s="85"/>
      <c r="EK397" s="85"/>
      <c r="EL397" s="85"/>
      <c r="EM397" s="85"/>
      <c r="EN397" s="85"/>
      <c r="EO397" s="85"/>
      <c r="EP397" s="85"/>
      <c r="EQ397" s="85"/>
      <c r="ER397" s="85"/>
      <c r="ES397" s="85"/>
      <c r="ET397" s="85"/>
      <c r="EU397" s="85"/>
      <c r="EV397" s="85"/>
      <c r="EW397" s="85"/>
      <c r="EX397" s="85"/>
      <c r="EY397" s="85"/>
      <c r="EZ397" s="85"/>
      <c r="FA397" s="85" t="s">
        <v>181</v>
      </c>
      <c r="FB397" s="85"/>
      <c r="FC397" s="85" t="s">
        <v>181</v>
      </c>
      <c r="FD397" s="85" t="s">
        <v>182</v>
      </c>
      <c r="FE397" t="b">
        <v>0</v>
      </c>
    </row>
    <row r="398" spans="1:161" x14ac:dyDescent="0.25">
      <c r="A398">
        <v>2352</v>
      </c>
      <c r="B398" t="s">
        <v>6260</v>
      </c>
      <c r="C398" s="90" t="s">
        <v>5191</v>
      </c>
      <c r="D398" s="91" t="s">
        <v>175</v>
      </c>
      <c r="E398">
        <v>0</v>
      </c>
      <c r="F398">
        <v>89</v>
      </c>
      <c r="G398" s="85" t="s">
        <v>187</v>
      </c>
      <c r="H398">
        <v>1</v>
      </c>
      <c r="I398" s="85" t="s">
        <v>213</v>
      </c>
      <c r="J398" s="85" t="s">
        <v>5192</v>
      </c>
      <c r="K398" s="85" t="s">
        <v>5193</v>
      </c>
      <c r="L398" s="85" t="s">
        <v>5191</v>
      </c>
      <c r="M398" s="85" t="s">
        <v>5194</v>
      </c>
      <c r="N398" s="85" t="s">
        <v>5192</v>
      </c>
      <c r="O398" s="85" t="s">
        <v>5195</v>
      </c>
      <c r="P398" s="85" t="s">
        <v>213</v>
      </c>
      <c r="Q398" s="85" t="s">
        <v>272</v>
      </c>
      <c r="R398" s="85"/>
      <c r="S398" s="85"/>
      <c r="T398" s="85" t="s">
        <v>218</v>
      </c>
      <c r="U398" s="97">
        <v>123</v>
      </c>
      <c r="V398" s="85" t="s">
        <v>179</v>
      </c>
      <c r="W398" s="85" t="s">
        <v>258</v>
      </c>
      <c r="X398" s="85" t="s">
        <v>5196</v>
      </c>
      <c r="Y398">
        <v>10</v>
      </c>
      <c r="Z398" s="85" t="s">
        <v>181</v>
      </c>
      <c r="AA398" s="85"/>
      <c r="AB398" s="85" t="s">
        <v>179</v>
      </c>
      <c r="AC398" s="85" t="s">
        <v>179</v>
      </c>
      <c r="AD398" s="85" t="s">
        <v>179</v>
      </c>
      <c r="AE398" s="85" t="s">
        <v>181</v>
      </c>
      <c r="AF398" s="85"/>
      <c r="AG398" s="85" t="s">
        <v>181</v>
      </c>
      <c r="AH398" s="85"/>
      <c r="AI398" s="85" t="s">
        <v>181</v>
      </c>
      <c r="AJ398" s="85"/>
      <c r="AK398" s="85" t="s">
        <v>181</v>
      </c>
      <c r="AL398" s="85"/>
      <c r="AM398" s="85" t="s">
        <v>181</v>
      </c>
      <c r="AN398" s="85"/>
      <c r="AO398" s="85" t="s">
        <v>181</v>
      </c>
      <c r="AP398" s="85"/>
      <c r="AQ398" s="85" t="s">
        <v>179</v>
      </c>
      <c r="AR398" s="85"/>
      <c r="AS398" s="85" t="s">
        <v>179</v>
      </c>
      <c r="AT398" s="85"/>
      <c r="AU398" s="85" t="s">
        <v>179</v>
      </c>
      <c r="AV398" s="85"/>
      <c r="AW398" s="85" t="s">
        <v>179</v>
      </c>
      <c r="AX398" s="85"/>
      <c r="AY398" s="85" t="s">
        <v>179</v>
      </c>
      <c r="AZ398" s="85"/>
      <c r="BA398" s="85" t="s">
        <v>179</v>
      </c>
      <c r="BB398" s="85"/>
      <c r="BC398" s="85" t="s">
        <v>179</v>
      </c>
      <c r="BD398" s="85" t="s">
        <v>5197</v>
      </c>
      <c r="BE398" s="85" t="s">
        <v>179</v>
      </c>
      <c r="BF398" s="85"/>
      <c r="BG398" s="85" t="s">
        <v>179</v>
      </c>
      <c r="BH398" s="85"/>
      <c r="BI398" s="85" t="s">
        <v>179</v>
      </c>
      <c r="BJ398" s="85" t="s">
        <v>5197</v>
      </c>
      <c r="BK398" s="85" t="s">
        <v>179</v>
      </c>
      <c r="BL398" s="85"/>
      <c r="BM398" s="85" t="s">
        <v>179</v>
      </c>
      <c r="BN398" s="85"/>
      <c r="BO398" s="85" t="s">
        <v>179</v>
      </c>
      <c r="BP398" s="85"/>
      <c r="BQ398" s="85" t="s">
        <v>179</v>
      </c>
      <c r="BR398" s="85"/>
      <c r="BS398" s="85" t="s">
        <v>179</v>
      </c>
      <c r="BT398" s="85"/>
      <c r="BU398" s="85" t="s">
        <v>179</v>
      </c>
      <c r="BV398" s="85"/>
      <c r="BW398" s="85" t="s">
        <v>179</v>
      </c>
      <c r="BX398" s="85"/>
      <c r="BY398" s="85" t="s">
        <v>179</v>
      </c>
      <c r="BZ398" s="85"/>
      <c r="CA398" s="85" t="s">
        <v>179</v>
      </c>
      <c r="CB398" s="85"/>
      <c r="CC398" s="85" t="s">
        <v>179</v>
      </c>
      <c r="CD398" s="85"/>
      <c r="CE398" s="85" t="s">
        <v>181</v>
      </c>
      <c r="CF398" s="85"/>
      <c r="CG398" s="85" t="s">
        <v>181</v>
      </c>
      <c r="CH398" s="85"/>
      <c r="CI398" s="85" t="s">
        <v>181</v>
      </c>
      <c r="CJ398" s="85"/>
      <c r="CK398" s="85" t="s">
        <v>179</v>
      </c>
      <c r="CL398" s="85" t="s">
        <v>5197</v>
      </c>
      <c r="CM398" s="85" t="s">
        <v>179</v>
      </c>
      <c r="CN398" s="85"/>
      <c r="CO398" s="85" t="s">
        <v>179</v>
      </c>
      <c r="CP398" s="85"/>
      <c r="CQ398" s="85" t="s">
        <v>179</v>
      </c>
      <c r="CR398" s="85"/>
      <c r="CS398" s="85" t="s">
        <v>179</v>
      </c>
      <c r="CT398" s="85"/>
      <c r="CU398" s="85" t="s">
        <v>179</v>
      </c>
      <c r="CV398" s="85"/>
      <c r="CW398" s="85" t="s">
        <v>179</v>
      </c>
      <c r="CX398" s="85"/>
      <c r="CY398" s="85" t="s">
        <v>179</v>
      </c>
      <c r="CZ398" s="85" t="s">
        <v>5198</v>
      </c>
      <c r="DA398" s="85" t="s">
        <v>179</v>
      </c>
      <c r="DB398" s="85"/>
      <c r="DC398" s="85" t="s">
        <v>179</v>
      </c>
      <c r="DD398" s="85"/>
      <c r="DE398" s="85" t="s">
        <v>179</v>
      </c>
      <c r="DF398" s="85"/>
      <c r="DG398" s="85" t="s">
        <v>179</v>
      </c>
      <c r="DH398" s="85"/>
      <c r="DI398" s="85" t="s">
        <v>179</v>
      </c>
      <c r="DJ398" s="85" t="s">
        <v>5199</v>
      </c>
      <c r="DK398" s="85"/>
      <c r="DL398" s="85"/>
      <c r="DM398" s="85"/>
      <c r="DN398" s="85"/>
      <c r="DO398" s="85"/>
      <c r="DP398" s="85"/>
      <c r="DQ398" s="85"/>
      <c r="DR398" s="85"/>
      <c r="DS398" s="85"/>
      <c r="DT398" s="85"/>
      <c r="DU398" s="85"/>
      <c r="DV398" s="85"/>
      <c r="DW398" s="85"/>
      <c r="DX398" s="85"/>
      <c r="DY398" s="85"/>
      <c r="DZ398" s="85"/>
      <c r="EA398" s="85"/>
      <c r="EB398" s="85"/>
      <c r="EC398" s="85"/>
      <c r="ED398" s="85"/>
      <c r="EE398" s="85"/>
      <c r="EF398" s="85"/>
      <c r="EG398" s="85"/>
      <c r="EH398" s="85"/>
      <c r="EI398" s="85"/>
      <c r="EJ398" s="85"/>
      <c r="EK398" s="85"/>
      <c r="EL398" s="85"/>
      <c r="EM398" s="85"/>
      <c r="EN398" s="85"/>
      <c r="EO398" s="85"/>
      <c r="EP398" s="85"/>
      <c r="EQ398" s="85"/>
      <c r="ER398" s="85"/>
      <c r="ES398" s="85"/>
      <c r="ET398" s="85"/>
      <c r="EU398" s="85"/>
      <c r="EV398" s="85"/>
      <c r="EW398" s="85"/>
      <c r="EX398" s="85"/>
      <c r="EY398" s="85"/>
      <c r="EZ398" s="85"/>
      <c r="FA398" s="85" t="s">
        <v>181</v>
      </c>
      <c r="FB398" s="85"/>
      <c r="FC398" s="85" t="s">
        <v>179</v>
      </c>
      <c r="FD398" s="85" t="s">
        <v>182</v>
      </c>
      <c r="FE398" t="b">
        <v>0</v>
      </c>
    </row>
    <row r="399" spans="1:161" x14ac:dyDescent="0.25">
      <c r="A399" t="s">
        <v>6486</v>
      </c>
      <c r="B399" t="s">
        <v>6694</v>
      </c>
      <c r="C399" s="90" t="s">
        <v>5200</v>
      </c>
      <c r="D399" s="91" t="s">
        <v>175</v>
      </c>
      <c r="G399" s="85" t="s">
        <v>177</v>
      </c>
      <c r="I399" t="s">
        <v>213</v>
      </c>
      <c r="J399" s="85"/>
      <c r="K399" s="85" t="s">
        <v>2260</v>
      </c>
      <c r="L399" s="85"/>
      <c r="M399" s="85" t="s">
        <v>6549</v>
      </c>
      <c r="N399" s="85" t="s">
        <v>2259</v>
      </c>
      <c r="O399" s="85" t="s">
        <v>6695</v>
      </c>
      <c r="P399" s="85"/>
      <c r="Q399" s="85"/>
      <c r="R399" s="85"/>
      <c r="S399" s="85"/>
      <c r="T399" s="85"/>
      <c r="U399" s="97" t="s">
        <v>198</v>
      </c>
      <c r="V399" s="85"/>
      <c r="W399" s="85"/>
      <c r="X399" s="85"/>
      <c r="Z399" s="85"/>
      <c r="AA399" s="85"/>
      <c r="AB399" s="85"/>
      <c r="AC399" s="85"/>
      <c r="AD399" s="85"/>
      <c r="AE399" t="s">
        <v>1497</v>
      </c>
      <c r="AG399" t="s">
        <v>1497</v>
      </c>
      <c r="AI399" t="s">
        <v>1497</v>
      </c>
      <c r="AK399" t="s">
        <v>1497</v>
      </c>
      <c r="AM399" t="s">
        <v>1497</v>
      </c>
      <c r="AN399" s="85"/>
      <c r="AO399" s="85"/>
      <c r="AP399" s="85"/>
      <c r="AQ399" s="85"/>
      <c r="AR399" s="85"/>
      <c r="AS399" s="85"/>
      <c r="AT399" s="85"/>
      <c r="AU399" s="85"/>
      <c r="AV399" s="85"/>
      <c r="AW399" s="85"/>
      <c r="AX399" s="85"/>
      <c r="AY399" s="85"/>
      <c r="AZ399" s="85"/>
      <c r="BA399" s="85"/>
      <c r="BB399" s="85"/>
      <c r="BC399" t="s">
        <v>203</v>
      </c>
      <c r="BD399" s="85"/>
      <c r="BE399" s="85"/>
      <c r="BF399" s="85"/>
      <c r="BG399" s="85"/>
      <c r="BH399" s="85"/>
      <c r="BI399" t="s">
        <v>182</v>
      </c>
      <c r="BJ399" s="85"/>
      <c r="BK399" s="85"/>
      <c r="BL399" s="85"/>
      <c r="BM399" s="85"/>
      <c r="BN399" s="85"/>
      <c r="BO399" s="85"/>
      <c r="BP399" s="85"/>
      <c r="BQ399" s="85"/>
      <c r="BR399" s="85"/>
      <c r="BS399" s="85"/>
      <c r="BT399" s="85"/>
      <c r="BU399" s="85"/>
      <c r="BV399" s="85"/>
      <c r="BW399" s="85"/>
      <c r="BX399" s="85"/>
      <c r="BY399" s="85"/>
      <c r="BZ399" s="85"/>
      <c r="CA399" s="85"/>
      <c r="CB399" s="85"/>
      <c r="CC399" s="85"/>
      <c r="CD399" s="85"/>
      <c r="CE399" s="85"/>
      <c r="CF399" s="85"/>
      <c r="CG399" s="85"/>
      <c r="CH399" s="85"/>
      <c r="CI399" s="85"/>
      <c r="CJ399" s="85"/>
      <c r="CK399" t="s">
        <v>203</v>
      </c>
      <c r="CL399" s="85"/>
      <c r="CM399" s="85"/>
      <c r="CN399" s="85"/>
      <c r="CO399" s="85"/>
      <c r="CP399" s="85"/>
      <c r="CQ399" s="85"/>
      <c r="CR399" s="85"/>
      <c r="CS399" s="85"/>
      <c r="CT399" s="85"/>
      <c r="CU399" s="85"/>
      <c r="CV399" s="85"/>
      <c r="CW399" s="85"/>
      <c r="CX399" s="85"/>
      <c r="CY399" t="s">
        <v>203</v>
      </c>
      <c r="CZ399" s="85"/>
      <c r="DA399" s="85"/>
      <c r="DB399" s="85"/>
      <c r="DC399" s="85"/>
      <c r="DD399" s="85"/>
      <c r="DE399" s="85"/>
      <c r="DF399" s="85"/>
      <c r="DG399" s="85"/>
      <c r="DH399" s="85"/>
      <c r="DI399" t="s">
        <v>182</v>
      </c>
      <c r="DJ399" s="85"/>
      <c r="DK399" s="85"/>
      <c r="DL399" s="85"/>
      <c r="DM399" s="85"/>
      <c r="DN399" s="85"/>
      <c r="DO399" s="85"/>
      <c r="DP399" s="85"/>
      <c r="DQ399" t="s">
        <v>6087</v>
      </c>
      <c r="DR399" s="85"/>
      <c r="DS399" s="85"/>
      <c r="DT399" s="85"/>
      <c r="DU399" s="85"/>
      <c r="DV399" s="85"/>
      <c r="DW399" s="85"/>
      <c r="DX399" s="85"/>
      <c r="DY399" s="85"/>
      <c r="DZ399" s="85"/>
      <c r="EA399" s="85"/>
      <c r="EB399" s="85"/>
      <c r="EC399" t="s">
        <v>6087</v>
      </c>
      <c r="ED399" s="85"/>
      <c r="EE399" s="85"/>
      <c r="EF399" s="85"/>
      <c r="EG399" s="85"/>
      <c r="EH399" s="85"/>
      <c r="EI399" s="85"/>
      <c r="EJ399" s="85"/>
      <c r="EK399" s="85"/>
      <c r="EL399" s="85"/>
      <c r="EM399" s="85"/>
      <c r="EN399" s="85"/>
      <c r="EO399" s="85"/>
      <c r="EP399" s="85"/>
      <c r="EQ399" s="85"/>
      <c r="ER399" s="85"/>
      <c r="ES399" t="s">
        <v>6087</v>
      </c>
      <c r="ET399" s="85"/>
      <c r="EU399" s="85"/>
      <c r="EV399" s="85"/>
      <c r="EW399" s="85"/>
      <c r="EX399" s="85"/>
      <c r="EY399" t="s">
        <v>182</v>
      </c>
      <c r="EZ399" s="85"/>
      <c r="FA399" t="s">
        <v>182</v>
      </c>
      <c r="FB399" s="85"/>
      <c r="FC399" s="85" t="s">
        <v>182</v>
      </c>
      <c r="FD399" s="85"/>
      <c r="FE399" t="b">
        <v>0</v>
      </c>
    </row>
    <row r="400" spans="1:161" x14ac:dyDescent="0.25">
      <c r="A400">
        <v>10938</v>
      </c>
      <c r="B400" t="s">
        <v>6109</v>
      </c>
      <c r="C400" s="90" t="s">
        <v>5201</v>
      </c>
      <c r="D400" s="91" t="s">
        <v>175</v>
      </c>
      <c r="E400">
        <v>0</v>
      </c>
      <c r="F400">
        <v>90</v>
      </c>
      <c r="G400" s="85" t="s">
        <v>187</v>
      </c>
      <c r="H400">
        <v>1</v>
      </c>
      <c r="I400" s="85" t="s">
        <v>213</v>
      </c>
      <c r="J400" s="85" t="s">
        <v>919</v>
      </c>
      <c r="K400" s="85" t="s">
        <v>5202</v>
      </c>
      <c r="L400" s="85" t="s">
        <v>5201</v>
      </c>
      <c r="M400" s="85" t="s">
        <v>5203</v>
      </c>
      <c r="N400" s="85" t="s">
        <v>919</v>
      </c>
      <c r="O400" s="85" t="s">
        <v>922</v>
      </c>
      <c r="P400" s="85" t="s">
        <v>213</v>
      </c>
      <c r="Q400" s="85" t="s">
        <v>175</v>
      </c>
      <c r="R400" s="85"/>
      <c r="S400" s="85"/>
      <c r="T400" s="85" t="s">
        <v>1415</v>
      </c>
      <c r="U400" s="97">
        <v>15</v>
      </c>
      <c r="V400" s="85" t="s">
        <v>179</v>
      </c>
      <c r="W400" s="85" t="s">
        <v>1416</v>
      </c>
      <c r="X400" s="85" t="s">
        <v>5204</v>
      </c>
      <c r="Y400">
        <v>13</v>
      </c>
      <c r="Z400" s="85" t="s">
        <v>181</v>
      </c>
      <c r="AA400" s="85" t="s">
        <v>191</v>
      </c>
      <c r="AB400" s="85" t="s">
        <v>180</v>
      </c>
      <c r="AC400" s="85" t="s">
        <v>179</v>
      </c>
      <c r="AD400" s="85" t="s">
        <v>179</v>
      </c>
      <c r="AE400" s="85" t="s">
        <v>181</v>
      </c>
      <c r="AF400" s="85"/>
      <c r="AG400" s="85" t="s">
        <v>181</v>
      </c>
      <c r="AH400" s="85"/>
      <c r="AI400" s="85" t="s">
        <v>181</v>
      </c>
      <c r="AJ400" s="85"/>
      <c r="AK400" s="85" t="s">
        <v>181</v>
      </c>
      <c r="AL400" s="85"/>
      <c r="AM400" s="85" t="s">
        <v>181</v>
      </c>
      <c r="AN400" s="85"/>
      <c r="AO400" s="85" t="s">
        <v>181</v>
      </c>
      <c r="AP400" s="85"/>
      <c r="AQ400" s="85" t="s">
        <v>179</v>
      </c>
      <c r="AR400" s="85" t="s">
        <v>5205</v>
      </c>
      <c r="AS400" s="85" t="s">
        <v>179</v>
      </c>
      <c r="AT400" s="85" t="s">
        <v>5206</v>
      </c>
      <c r="AU400" s="85" t="s">
        <v>179</v>
      </c>
      <c r="AV400" s="85" t="s">
        <v>5207</v>
      </c>
      <c r="AW400" s="85" t="s">
        <v>179</v>
      </c>
      <c r="AX400" s="85" t="s">
        <v>5208</v>
      </c>
      <c r="AY400" s="85" t="s">
        <v>179</v>
      </c>
      <c r="AZ400" s="85" t="s">
        <v>5209</v>
      </c>
      <c r="BA400" s="85" t="s">
        <v>179</v>
      </c>
      <c r="BB400" s="85" t="s">
        <v>5210</v>
      </c>
      <c r="BC400" s="85" t="s">
        <v>179</v>
      </c>
      <c r="BD400" s="85" t="s">
        <v>5211</v>
      </c>
      <c r="BE400" s="85" t="s">
        <v>179</v>
      </c>
      <c r="BF400" s="85" t="s">
        <v>5212</v>
      </c>
      <c r="BG400" s="85" t="s">
        <v>179</v>
      </c>
      <c r="BH400" s="85" t="s">
        <v>5213</v>
      </c>
      <c r="BI400" s="85" t="s">
        <v>179</v>
      </c>
      <c r="BJ400" s="85" t="s">
        <v>5214</v>
      </c>
      <c r="BK400" s="85" t="s">
        <v>179</v>
      </c>
      <c r="BL400" s="85" t="s">
        <v>5215</v>
      </c>
      <c r="BM400" s="85" t="s">
        <v>179</v>
      </c>
      <c r="BN400" s="85" t="s">
        <v>5216</v>
      </c>
      <c r="BO400" s="85" t="s">
        <v>179</v>
      </c>
      <c r="BP400" s="85" t="s">
        <v>5217</v>
      </c>
      <c r="BQ400" s="85" t="s">
        <v>179</v>
      </c>
      <c r="BR400" s="85" t="s">
        <v>5218</v>
      </c>
      <c r="BS400" s="85" t="s">
        <v>179</v>
      </c>
      <c r="BT400" s="85" t="s">
        <v>5219</v>
      </c>
      <c r="BU400" s="85" t="s">
        <v>179</v>
      </c>
      <c r="BV400" s="85" t="s">
        <v>5220</v>
      </c>
      <c r="BW400" s="85" t="s">
        <v>179</v>
      </c>
      <c r="BX400" s="85" t="s">
        <v>5221</v>
      </c>
      <c r="BY400" s="85" t="s">
        <v>179</v>
      </c>
      <c r="BZ400" s="85" t="s">
        <v>5222</v>
      </c>
      <c r="CA400" s="85" t="s">
        <v>179</v>
      </c>
      <c r="CB400" s="85" t="s">
        <v>5223</v>
      </c>
      <c r="CC400" s="85" t="s">
        <v>179</v>
      </c>
      <c r="CD400" s="85" t="s">
        <v>5224</v>
      </c>
      <c r="CE400" s="85" t="s">
        <v>181</v>
      </c>
      <c r="CF400" s="85" t="s">
        <v>5225</v>
      </c>
      <c r="CG400" s="85" t="s">
        <v>181</v>
      </c>
      <c r="CH400" s="85" t="s">
        <v>5226</v>
      </c>
      <c r="CI400" s="85" t="s">
        <v>181</v>
      </c>
      <c r="CJ400" s="85" t="s">
        <v>5227</v>
      </c>
      <c r="CK400" s="85" t="s">
        <v>179</v>
      </c>
      <c r="CL400" s="85" t="s">
        <v>5228</v>
      </c>
      <c r="CM400" s="85" t="s">
        <v>179</v>
      </c>
      <c r="CN400" s="85" t="s">
        <v>5229</v>
      </c>
      <c r="CO400" s="85" t="s">
        <v>179</v>
      </c>
      <c r="CP400" s="85" t="s">
        <v>5230</v>
      </c>
      <c r="CQ400" s="85" t="s">
        <v>179</v>
      </c>
      <c r="CR400" s="85" t="s">
        <v>5231</v>
      </c>
      <c r="CS400" s="85" t="s">
        <v>179</v>
      </c>
      <c r="CT400" s="85" t="s">
        <v>5232</v>
      </c>
      <c r="CU400" s="85" t="s">
        <v>181</v>
      </c>
      <c r="CV400" s="85" t="s">
        <v>5233</v>
      </c>
      <c r="CW400" s="85" t="s">
        <v>179</v>
      </c>
      <c r="CX400" s="85" t="s">
        <v>5234</v>
      </c>
      <c r="CY400" s="85" t="s">
        <v>179</v>
      </c>
      <c r="CZ400" s="85" t="s">
        <v>5235</v>
      </c>
      <c r="DA400" s="85" t="s">
        <v>179</v>
      </c>
      <c r="DB400" s="85" t="s">
        <v>5236</v>
      </c>
      <c r="DC400" s="85" t="s">
        <v>179</v>
      </c>
      <c r="DD400" s="85" t="s">
        <v>5237</v>
      </c>
      <c r="DE400" s="85" t="s">
        <v>179</v>
      </c>
      <c r="DF400" s="85" t="s">
        <v>5238</v>
      </c>
      <c r="DG400" s="85" t="s">
        <v>179</v>
      </c>
      <c r="DH400" s="85" t="s">
        <v>5239</v>
      </c>
      <c r="DI400" s="85" t="s">
        <v>179</v>
      </c>
      <c r="DJ400" s="85" t="s">
        <v>5240</v>
      </c>
      <c r="DK400" s="85"/>
      <c r="DL400" s="85"/>
      <c r="DM400" s="85"/>
      <c r="DN400" s="85"/>
      <c r="DO400" s="85"/>
      <c r="DP400" s="85"/>
      <c r="DQ400" s="85"/>
      <c r="DR400" s="85"/>
      <c r="DS400" s="85"/>
      <c r="DT400" s="85"/>
      <c r="DU400" s="85"/>
      <c r="DV400" s="85"/>
      <c r="DW400" s="85"/>
      <c r="DX400" s="85"/>
      <c r="DY400" s="85"/>
      <c r="DZ400" s="85"/>
      <c r="EA400" s="85"/>
      <c r="EB400" s="85"/>
      <c r="EC400" s="85"/>
      <c r="ED400" s="85"/>
      <c r="EE400" s="85"/>
      <c r="EF400" s="85"/>
      <c r="EG400" s="85"/>
      <c r="EH400" s="85"/>
      <c r="EI400" s="85"/>
      <c r="EJ400" s="85"/>
      <c r="EK400" s="85"/>
      <c r="EL400" s="85"/>
      <c r="EM400" s="85"/>
      <c r="EN400" s="85"/>
      <c r="EO400" s="85"/>
      <c r="EP400" s="85"/>
      <c r="EQ400" s="85"/>
      <c r="ER400" s="85"/>
      <c r="ES400" s="85"/>
      <c r="ET400" s="85"/>
      <c r="EU400" s="85"/>
      <c r="EV400" s="85"/>
      <c r="EW400" s="85"/>
      <c r="EX400" s="85"/>
      <c r="EY400" s="85"/>
      <c r="EZ400" s="85"/>
      <c r="FA400" s="85" t="s">
        <v>181</v>
      </c>
      <c r="FB400" s="85" t="s">
        <v>5241</v>
      </c>
      <c r="FC400" s="85" t="s">
        <v>181</v>
      </c>
      <c r="FD400" s="85" t="s">
        <v>182</v>
      </c>
      <c r="FE400" t="b">
        <v>0</v>
      </c>
    </row>
    <row r="401" spans="1:161" x14ac:dyDescent="0.25">
      <c r="A401">
        <v>9996</v>
      </c>
      <c r="B401" t="s">
        <v>6133</v>
      </c>
      <c r="C401" s="90" t="s">
        <v>5242</v>
      </c>
      <c r="D401" s="91" t="s">
        <v>175</v>
      </c>
      <c r="E401">
        <v>0</v>
      </c>
      <c r="F401">
        <v>90</v>
      </c>
      <c r="G401" s="85" t="s">
        <v>187</v>
      </c>
      <c r="H401">
        <v>1</v>
      </c>
      <c r="I401" s="85" t="s">
        <v>213</v>
      </c>
      <c r="J401" s="85" t="s">
        <v>5107</v>
      </c>
      <c r="K401" s="85" t="s">
        <v>1554</v>
      </c>
      <c r="L401" s="85" t="s">
        <v>5242</v>
      </c>
      <c r="M401" s="85" t="s">
        <v>5243</v>
      </c>
      <c r="N401" s="85" t="s">
        <v>5107</v>
      </c>
      <c r="O401" s="85" t="s">
        <v>5244</v>
      </c>
      <c r="P401" s="85" t="s">
        <v>213</v>
      </c>
      <c r="Q401" s="85" t="s">
        <v>175</v>
      </c>
      <c r="R401" s="85" t="s">
        <v>1551</v>
      </c>
      <c r="S401" s="85"/>
      <c r="T401" s="85" t="s">
        <v>218</v>
      </c>
      <c r="U401" s="97">
        <v>22</v>
      </c>
      <c r="V401" s="85" t="s">
        <v>179</v>
      </c>
      <c r="W401" s="85" t="s">
        <v>357</v>
      </c>
      <c r="X401" s="85" t="s">
        <v>5245</v>
      </c>
      <c r="Y401">
        <v>22</v>
      </c>
      <c r="Z401" s="85" t="s">
        <v>179</v>
      </c>
      <c r="AA401" s="85" t="s">
        <v>191</v>
      </c>
      <c r="AB401" s="85" t="s">
        <v>179</v>
      </c>
      <c r="AC401" s="85" t="s">
        <v>179</v>
      </c>
      <c r="AD401" s="85" t="s">
        <v>179</v>
      </c>
      <c r="AE401" s="85" t="s">
        <v>181</v>
      </c>
      <c r="AF401" s="85"/>
      <c r="AG401" s="85" t="s">
        <v>181</v>
      </c>
      <c r="AH401" s="85"/>
      <c r="AI401" s="85" t="s">
        <v>181</v>
      </c>
      <c r="AJ401" s="85"/>
      <c r="AK401" s="85" t="s">
        <v>181</v>
      </c>
      <c r="AL401" s="85"/>
      <c r="AM401" s="85" t="s">
        <v>181</v>
      </c>
      <c r="AN401" s="85"/>
      <c r="AO401" s="85" t="s">
        <v>181</v>
      </c>
      <c r="AP401" s="85"/>
      <c r="AQ401" s="85" t="s">
        <v>179</v>
      </c>
      <c r="AR401" s="85"/>
      <c r="AS401" s="85" t="s">
        <v>179</v>
      </c>
      <c r="AT401" s="85"/>
      <c r="AU401" s="85" t="s">
        <v>179</v>
      </c>
      <c r="AV401" s="85"/>
      <c r="AW401" s="85" t="s">
        <v>179</v>
      </c>
      <c r="AX401" s="85"/>
      <c r="AY401" s="85" t="s">
        <v>179</v>
      </c>
      <c r="AZ401" s="85"/>
      <c r="BA401" s="85" t="s">
        <v>179</v>
      </c>
      <c r="BB401" s="85"/>
      <c r="BC401" s="85" t="s">
        <v>179</v>
      </c>
      <c r="BD401" s="85" t="s">
        <v>5108</v>
      </c>
      <c r="BE401" s="85" t="s">
        <v>179</v>
      </c>
      <c r="BF401" s="85"/>
      <c r="BG401" s="85" t="s">
        <v>179</v>
      </c>
      <c r="BH401" s="85"/>
      <c r="BI401" s="85" t="s">
        <v>179</v>
      </c>
      <c r="BJ401" s="85" t="s">
        <v>5110</v>
      </c>
      <c r="BK401" s="85" t="s">
        <v>179</v>
      </c>
      <c r="BL401" s="85"/>
      <c r="BM401" s="85" t="s">
        <v>179</v>
      </c>
      <c r="BN401" s="85"/>
      <c r="BO401" s="85" t="s">
        <v>179</v>
      </c>
      <c r="BP401" s="85"/>
      <c r="BQ401" s="85" t="s">
        <v>179</v>
      </c>
      <c r="BR401" s="85"/>
      <c r="BS401" s="85" t="s">
        <v>179</v>
      </c>
      <c r="BT401" s="85"/>
      <c r="BU401" s="85" t="s">
        <v>179</v>
      </c>
      <c r="BV401" s="85"/>
      <c r="BW401" s="85" t="s">
        <v>179</v>
      </c>
      <c r="BX401" s="85"/>
      <c r="BY401" s="85" t="s">
        <v>179</v>
      </c>
      <c r="BZ401" s="85"/>
      <c r="CA401" s="85" t="s">
        <v>179</v>
      </c>
      <c r="CB401" s="85"/>
      <c r="CC401" s="85" t="s">
        <v>179</v>
      </c>
      <c r="CD401" s="85"/>
      <c r="CE401" s="85" t="s">
        <v>181</v>
      </c>
      <c r="CF401" s="85"/>
      <c r="CG401" s="85" t="s">
        <v>181</v>
      </c>
      <c r="CH401" s="85"/>
      <c r="CI401" s="85" t="s">
        <v>181</v>
      </c>
      <c r="CJ401" s="85"/>
      <c r="CK401" s="85" t="s">
        <v>179</v>
      </c>
      <c r="CL401" s="85" t="s">
        <v>5109</v>
      </c>
      <c r="CM401" s="85" t="s">
        <v>179</v>
      </c>
      <c r="CN401" s="85"/>
      <c r="CO401" s="85" t="s">
        <v>179</v>
      </c>
      <c r="CP401" s="85"/>
      <c r="CQ401" s="85" t="s">
        <v>179</v>
      </c>
      <c r="CR401" s="85"/>
      <c r="CS401" s="85" t="s">
        <v>179</v>
      </c>
      <c r="CT401" s="85"/>
      <c r="CU401" s="85" t="s">
        <v>179</v>
      </c>
      <c r="CV401" s="85"/>
      <c r="CW401" s="85" t="s">
        <v>179</v>
      </c>
      <c r="CX401" s="85"/>
      <c r="CY401" s="85" t="s">
        <v>179</v>
      </c>
      <c r="CZ401" s="85" t="s">
        <v>5111</v>
      </c>
      <c r="DA401" s="85" t="s">
        <v>179</v>
      </c>
      <c r="DB401" s="85"/>
      <c r="DC401" s="85" t="s">
        <v>179</v>
      </c>
      <c r="DD401" s="85"/>
      <c r="DE401" s="85" t="s">
        <v>179</v>
      </c>
      <c r="DF401" s="85"/>
      <c r="DG401" s="85" t="s">
        <v>179</v>
      </c>
      <c r="DH401" s="85"/>
      <c r="DI401" s="85" t="s">
        <v>179</v>
      </c>
      <c r="DJ401" s="85" t="s">
        <v>5112</v>
      </c>
      <c r="DK401" s="85"/>
      <c r="DL401" s="85"/>
      <c r="DM401" s="85"/>
      <c r="DN401" s="85"/>
      <c r="DO401" s="85"/>
      <c r="DP401" s="85"/>
      <c r="DQ401" s="85"/>
      <c r="DR401" s="85"/>
      <c r="DS401" s="85"/>
      <c r="DT401" s="85"/>
      <c r="DU401" s="85"/>
      <c r="DV401" s="85"/>
      <c r="DW401" s="85"/>
      <c r="DX401" s="85"/>
      <c r="DY401" s="85"/>
      <c r="DZ401" s="85"/>
      <c r="EA401" s="85"/>
      <c r="EB401" s="85"/>
      <c r="EC401" s="85"/>
      <c r="ED401" s="85"/>
      <c r="EE401" s="85"/>
      <c r="EF401" s="85"/>
      <c r="EG401" s="85"/>
      <c r="EH401" s="85"/>
      <c r="EI401" s="85"/>
      <c r="EJ401" s="85"/>
      <c r="EK401" s="85"/>
      <c r="EL401" s="85"/>
      <c r="EM401" s="85"/>
      <c r="EN401" s="85"/>
      <c r="EO401" s="85"/>
      <c r="EP401" s="85"/>
      <c r="EQ401" s="85"/>
      <c r="ER401" s="85"/>
      <c r="ES401" s="85"/>
      <c r="ET401" s="85"/>
      <c r="EU401" s="85"/>
      <c r="EV401" s="85"/>
      <c r="EW401" s="85"/>
      <c r="EX401" s="85"/>
      <c r="EY401" s="85"/>
      <c r="EZ401" s="85"/>
      <c r="FA401" s="85" t="s">
        <v>181</v>
      </c>
      <c r="FB401" s="85"/>
      <c r="FC401" s="85" t="s">
        <v>181</v>
      </c>
      <c r="FD401" s="85" t="s">
        <v>182</v>
      </c>
      <c r="FE401" t="b">
        <v>0</v>
      </c>
    </row>
    <row r="402" spans="1:161" x14ac:dyDescent="0.25">
      <c r="A402">
        <v>11117</v>
      </c>
      <c r="B402" t="s">
        <v>6077</v>
      </c>
      <c r="C402" s="90" t="s">
        <v>5246</v>
      </c>
      <c r="D402" s="91" t="s">
        <v>261</v>
      </c>
      <c r="E402">
        <v>0</v>
      </c>
      <c r="F402">
        <v>89</v>
      </c>
      <c r="G402" s="85" t="s">
        <v>187</v>
      </c>
      <c r="H402">
        <v>1</v>
      </c>
      <c r="I402" s="85" t="s">
        <v>213</v>
      </c>
      <c r="J402" s="85" t="s">
        <v>5247</v>
      </c>
      <c r="K402" s="85" t="s">
        <v>5248</v>
      </c>
      <c r="L402" s="85" t="s">
        <v>5246</v>
      </c>
      <c r="M402" s="85" t="s">
        <v>5249</v>
      </c>
      <c r="N402" s="85" t="s">
        <v>267</v>
      </c>
      <c r="O402" s="85" t="s">
        <v>1814</v>
      </c>
      <c r="P402" s="85" t="s">
        <v>213</v>
      </c>
      <c r="Q402" s="85" t="s">
        <v>261</v>
      </c>
      <c r="R402" s="85"/>
      <c r="S402" s="85"/>
      <c r="T402" s="85" t="s">
        <v>268</v>
      </c>
      <c r="U402" s="97">
        <v>20</v>
      </c>
      <c r="V402" s="85" t="s">
        <v>179</v>
      </c>
      <c r="W402" s="85" t="s">
        <v>1</v>
      </c>
      <c r="X402" s="85" t="s">
        <v>5250</v>
      </c>
      <c r="Y402">
        <v>10</v>
      </c>
      <c r="Z402" s="85" t="s">
        <v>181</v>
      </c>
      <c r="AA402" s="85" t="s">
        <v>1</v>
      </c>
      <c r="AB402" s="85" t="s">
        <v>179</v>
      </c>
      <c r="AC402" s="85" t="s">
        <v>179</v>
      </c>
      <c r="AD402" s="85" t="s">
        <v>179</v>
      </c>
      <c r="AE402" s="85" t="s">
        <v>181</v>
      </c>
      <c r="AF402" s="85"/>
      <c r="AG402" s="85" t="s">
        <v>181</v>
      </c>
      <c r="AH402" s="85"/>
      <c r="AI402" s="85" t="s">
        <v>181</v>
      </c>
      <c r="AJ402" s="85"/>
      <c r="AK402" s="85" t="s">
        <v>181</v>
      </c>
      <c r="AL402" s="85"/>
      <c r="AM402" s="85" t="s">
        <v>181</v>
      </c>
      <c r="AN402" s="85"/>
      <c r="AO402" s="85" t="s">
        <v>181</v>
      </c>
      <c r="AP402" s="85"/>
      <c r="AQ402" s="85" t="s">
        <v>179</v>
      </c>
      <c r="AR402" s="85"/>
      <c r="AS402" s="85" t="s">
        <v>179</v>
      </c>
      <c r="AT402" s="85"/>
      <c r="AU402" s="85" t="s">
        <v>179</v>
      </c>
      <c r="AV402" s="85"/>
      <c r="AW402" s="85" t="s">
        <v>179</v>
      </c>
      <c r="AX402" s="85"/>
      <c r="AY402" s="85" t="s">
        <v>179</v>
      </c>
      <c r="AZ402" s="85" t="s">
        <v>1963</v>
      </c>
      <c r="BA402" s="85" t="s">
        <v>179</v>
      </c>
      <c r="BB402" s="85"/>
      <c r="BC402" s="85" t="s">
        <v>179</v>
      </c>
      <c r="BD402" s="85" t="s">
        <v>5251</v>
      </c>
      <c r="BE402" s="85" t="s">
        <v>179</v>
      </c>
      <c r="BF402" s="85"/>
      <c r="BG402" s="85" t="s">
        <v>179</v>
      </c>
      <c r="BH402" s="85"/>
      <c r="BI402" s="85" t="s">
        <v>179</v>
      </c>
      <c r="BJ402" s="85" t="s">
        <v>5252</v>
      </c>
      <c r="BK402" s="85" t="s">
        <v>179</v>
      </c>
      <c r="BL402" s="85"/>
      <c r="BM402" s="85" t="s">
        <v>179</v>
      </c>
      <c r="BN402" s="85" t="s">
        <v>1856</v>
      </c>
      <c r="BO402" s="85" t="s">
        <v>179</v>
      </c>
      <c r="BP402" s="85"/>
      <c r="BQ402" s="85" t="s">
        <v>179</v>
      </c>
      <c r="BR402" s="85"/>
      <c r="BS402" s="85" t="s">
        <v>179</v>
      </c>
      <c r="BT402" s="85"/>
      <c r="BU402" s="85" t="s">
        <v>179</v>
      </c>
      <c r="BV402" s="85"/>
      <c r="BW402" s="85" t="s">
        <v>179</v>
      </c>
      <c r="BX402" s="85"/>
      <c r="BY402" s="85" t="s">
        <v>179</v>
      </c>
      <c r="BZ402" s="85"/>
      <c r="CA402" s="85" t="s">
        <v>179</v>
      </c>
      <c r="CB402" s="85"/>
      <c r="CC402" s="85" t="s">
        <v>179</v>
      </c>
      <c r="CD402" s="85"/>
      <c r="CE402" s="85" t="s">
        <v>179</v>
      </c>
      <c r="CF402" s="85" t="s">
        <v>5253</v>
      </c>
      <c r="CG402" s="85" t="s">
        <v>181</v>
      </c>
      <c r="CH402" s="85"/>
      <c r="CI402" s="85" t="s">
        <v>181</v>
      </c>
      <c r="CJ402" s="85"/>
      <c r="CK402" s="85" t="s">
        <v>179</v>
      </c>
      <c r="CL402" s="85" t="s">
        <v>5254</v>
      </c>
      <c r="CM402" s="85" t="s">
        <v>179</v>
      </c>
      <c r="CN402" s="85"/>
      <c r="CO402" s="85" t="s">
        <v>179</v>
      </c>
      <c r="CP402" s="85"/>
      <c r="CQ402" s="85" t="s">
        <v>179</v>
      </c>
      <c r="CR402" s="85"/>
      <c r="CS402" s="85" t="s">
        <v>179</v>
      </c>
      <c r="CT402" s="85"/>
      <c r="CU402" s="85" t="s">
        <v>179</v>
      </c>
      <c r="CV402" s="85"/>
      <c r="CW402" s="85" t="s">
        <v>179</v>
      </c>
      <c r="CX402" s="85"/>
      <c r="CY402" s="85" t="s">
        <v>179</v>
      </c>
      <c r="CZ402" s="85" t="s">
        <v>1851</v>
      </c>
      <c r="DA402" s="85" t="s">
        <v>179</v>
      </c>
      <c r="DB402" s="85"/>
      <c r="DC402" s="85" t="s">
        <v>179</v>
      </c>
      <c r="DD402" s="85"/>
      <c r="DE402" s="85" t="s">
        <v>179</v>
      </c>
      <c r="DF402" s="85"/>
      <c r="DG402" s="85" t="s">
        <v>209</v>
      </c>
      <c r="DH402" s="85"/>
      <c r="DI402" s="85" t="s">
        <v>179</v>
      </c>
      <c r="DJ402" s="85" t="s">
        <v>5255</v>
      </c>
      <c r="DK402" s="85"/>
      <c r="DL402" s="85"/>
      <c r="DM402" s="85"/>
      <c r="DN402" s="85"/>
      <c r="DO402" s="85"/>
      <c r="DP402" s="85"/>
      <c r="DQ402" s="85"/>
      <c r="DR402" s="85"/>
      <c r="DS402" s="85"/>
      <c r="DT402" s="85"/>
      <c r="DU402" s="85"/>
      <c r="DV402" s="85"/>
      <c r="DW402" s="85"/>
      <c r="DX402" s="85"/>
      <c r="DY402" s="85"/>
      <c r="DZ402" s="85"/>
      <c r="EA402" s="85"/>
      <c r="EB402" s="85"/>
      <c r="EC402" s="85"/>
      <c r="ED402" s="85"/>
      <c r="EE402" s="85"/>
      <c r="EF402" s="85"/>
      <c r="EG402" s="85"/>
      <c r="EH402" s="85"/>
      <c r="EI402" s="85"/>
      <c r="EJ402" s="85"/>
      <c r="EK402" s="85"/>
      <c r="EL402" s="85"/>
      <c r="EM402" s="85"/>
      <c r="EN402" s="85"/>
      <c r="EO402" s="85"/>
      <c r="EP402" s="85"/>
      <c r="EQ402" s="85"/>
      <c r="ER402" s="85"/>
      <c r="ES402" s="85"/>
      <c r="ET402" s="85"/>
      <c r="EU402" s="85"/>
      <c r="EV402" s="85"/>
      <c r="EW402" s="85"/>
      <c r="EX402" s="85"/>
      <c r="EY402" s="85"/>
      <c r="EZ402" s="85"/>
      <c r="FA402" s="85" t="s">
        <v>181</v>
      </c>
      <c r="FB402" s="85"/>
      <c r="FC402" s="85" t="s">
        <v>179</v>
      </c>
      <c r="FD402" s="85" t="s">
        <v>182</v>
      </c>
      <c r="FE402" t="b">
        <v>0</v>
      </c>
    </row>
    <row r="403" spans="1:161" x14ac:dyDescent="0.25">
      <c r="B403" t="s">
        <v>6087</v>
      </c>
      <c r="C403" s="90" t="s">
        <v>6295</v>
      </c>
      <c r="D403" s="91" t="s">
        <v>261</v>
      </c>
      <c r="G403" s="85" t="s">
        <v>6126</v>
      </c>
      <c r="I403" s="85" t="s">
        <v>213</v>
      </c>
      <c r="J403" s="85"/>
      <c r="K403" s="85" t="s">
        <v>6296</v>
      </c>
      <c r="L403" s="85"/>
      <c r="M403" s="85" t="s">
        <v>6297</v>
      </c>
      <c r="N403" s="85"/>
      <c r="O403" s="85" t="s">
        <v>6298</v>
      </c>
      <c r="P403" s="85" t="s">
        <v>213</v>
      </c>
      <c r="Q403" s="85"/>
      <c r="R403" s="85"/>
      <c r="S403" s="85"/>
      <c r="T403" s="85"/>
      <c r="V403" s="85"/>
      <c r="W403" s="85"/>
      <c r="X403" s="85"/>
      <c r="Z403" s="85"/>
      <c r="AA403" s="85"/>
      <c r="AB403" s="85"/>
      <c r="AC403" s="85"/>
      <c r="AD403" s="85"/>
      <c r="AE403" s="85"/>
      <c r="AF403" s="85"/>
      <c r="AG403" s="85"/>
      <c r="AH403" s="85"/>
      <c r="AI403" s="85"/>
      <c r="AJ403" s="85"/>
      <c r="AK403" s="85"/>
      <c r="AL403" s="85"/>
      <c r="AM403" s="85"/>
      <c r="AN403" s="85"/>
      <c r="AO403" s="85"/>
      <c r="AP403" s="85"/>
      <c r="AQ403" s="85"/>
      <c r="AR403" s="85"/>
      <c r="AS403" s="85"/>
      <c r="AT403" s="85"/>
      <c r="AU403" s="85"/>
      <c r="AV403" s="85"/>
      <c r="AW403" s="85"/>
      <c r="AX403" s="85"/>
      <c r="AY403" s="85"/>
      <c r="AZ403" s="85"/>
      <c r="BA403" s="85"/>
      <c r="BB403" s="85"/>
      <c r="BC403" s="85"/>
      <c r="BD403" s="85"/>
      <c r="BE403" s="85"/>
      <c r="BF403" s="85"/>
      <c r="BG403" s="85"/>
      <c r="BH403" s="85"/>
      <c r="BI403" s="85"/>
      <c r="BJ403" s="85"/>
      <c r="BK403" s="85"/>
      <c r="BL403" s="85"/>
      <c r="BM403" s="85"/>
      <c r="BN403" s="85"/>
      <c r="BO403" s="85"/>
      <c r="BP403" s="85"/>
      <c r="BQ403" s="85"/>
      <c r="BR403" s="85"/>
      <c r="BS403" s="85"/>
      <c r="BT403" s="85"/>
      <c r="BU403" s="85"/>
      <c r="BV403" s="85"/>
      <c r="BW403" s="85"/>
      <c r="BX403" s="85"/>
      <c r="BY403" s="85"/>
      <c r="BZ403" s="85"/>
      <c r="CA403" s="85"/>
      <c r="CB403" s="85"/>
      <c r="CC403" s="85"/>
      <c r="CD403" s="85"/>
      <c r="CE403" s="85"/>
      <c r="CF403" s="85"/>
      <c r="CG403" s="85"/>
      <c r="CH403" s="85"/>
      <c r="CI403" s="85"/>
      <c r="CJ403" s="85"/>
      <c r="CK403" s="85"/>
      <c r="CL403" s="85"/>
      <c r="CM403" s="85"/>
      <c r="CN403" s="85"/>
      <c r="CO403" s="85"/>
      <c r="CP403" s="85"/>
      <c r="CQ403" s="85"/>
      <c r="CR403" s="85"/>
      <c r="CS403" s="85"/>
      <c r="CT403" s="85"/>
      <c r="CU403" s="85"/>
      <c r="CV403" s="85"/>
      <c r="CW403" s="85"/>
      <c r="CX403" s="85"/>
      <c r="CY403" s="85"/>
      <c r="CZ403" s="85"/>
      <c r="DA403" s="85"/>
      <c r="DB403" s="85"/>
      <c r="DC403" s="85"/>
      <c r="DD403" s="85"/>
      <c r="DE403" s="85"/>
      <c r="DF403" s="85"/>
      <c r="DG403" s="85"/>
      <c r="DH403" s="85"/>
      <c r="DI403" s="85"/>
      <c r="DJ403" s="85"/>
      <c r="DK403" s="85"/>
      <c r="DL403" s="85"/>
      <c r="DM403" s="85"/>
      <c r="DN403" s="85"/>
      <c r="DO403" s="85"/>
      <c r="DP403" s="85"/>
      <c r="DQ403" s="85"/>
      <c r="DR403" s="85"/>
      <c r="DS403" s="85"/>
      <c r="DT403" s="85"/>
      <c r="DU403" s="85"/>
      <c r="DV403" s="85"/>
      <c r="DW403" s="85"/>
      <c r="DX403" s="85"/>
      <c r="DY403" s="85"/>
      <c r="DZ403" s="85"/>
      <c r="EA403" s="85"/>
      <c r="EB403" s="85"/>
      <c r="EC403" s="85"/>
      <c r="ED403" s="85"/>
      <c r="EE403" s="85"/>
      <c r="EF403" s="85"/>
      <c r="EG403" s="85"/>
      <c r="EH403" s="85"/>
      <c r="EI403" s="85"/>
      <c r="EJ403" s="85"/>
      <c r="EK403" s="85"/>
      <c r="EL403" s="85"/>
      <c r="EM403" s="85"/>
      <c r="EN403" s="85"/>
      <c r="EO403" s="85"/>
      <c r="EP403" s="85"/>
      <c r="EQ403" s="85"/>
      <c r="ER403" s="85"/>
      <c r="ES403" s="85"/>
      <c r="ET403" s="85"/>
      <c r="EU403" s="85"/>
      <c r="EV403" s="85"/>
      <c r="EW403" s="85"/>
      <c r="EX403" s="85"/>
      <c r="EY403" s="85"/>
      <c r="EZ403" s="85"/>
      <c r="FA403" s="85"/>
      <c r="FB403" s="85"/>
      <c r="FC403" s="85"/>
      <c r="FD403" s="85"/>
    </row>
    <row r="404" spans="1:161" x14ac:dyDescent="0.25">
      <c r="A404">
        <v>2359</v>
      </c>
      <c r="B404" t="s">
        <v>6262</v>
      </c>
      <c r="C404" s="90" t="s">
        <v>5260</v>
      </c>
      <c r="D404" s="91" t="s">
        <v>175</v>
      </c>
      <c r="E404">
        <v>0</v>
      </c>
      <c r="F404">
        <v>90</v>
      </c>
      <c r="G404" s="85" t="s">
        <v>187</v>
      </c>
      <c r="H404">
        <v>1</v>
      </c>
      <c r="I404" s="85" t="s">
        <v>213</v>
      </c>
      <c r="J404" s="85" t="s">
        <v>5261</v>
      </c>
      <c r="K404" s="85" t="s">
        <v>5262</v>
      </c>
      <c r="L404" s="85" t="s">
        <v>5260</v>
      </c>
      <c r="M404" s="85" t="s">
        <v>5263</v>
      </c>
      <c r="N404" s="85" t="s">
        <v>5261</v>
      </c>
      <c r="O404" s="85" t="s">
        <v>5264</v>
      </c>
      <c r="P404" s="85" t="s">
        <v>213</v>
      </c>
      <c r="Q404" s="85" t="s">
        <v>272</v>
      </c>
      <c r="R404" s="85"/>
      <c r="S404" s="85"/>
      <c r="T404" s="85" t="s">
        <v>218</v>
      </c>
      <c r="U404" s="97">
        <v>11</v>
      </c>
      <c r="V404" s="85" t="s">
        <v>179</v>
      </c>
      <c r="W404" s="85" t="s">
        <v>191</v>
      </c>
      <c r="X404" s="85" t="s">
        <v>5265</v>
      </c>
      <c r="Y404">
        <v>11</v>
      </c>
      <c r="Z404" s="85" t="s">
        <v>181</v>
      </c>
      <c r="AA404" s="85" t="s">
        <v>186</v>
      </c>
      <c r="AB404" s="85" t="s">
        <v>181</v>
      </c>
      <c r="AC404" s="85" t="s">
        <v>179</v>
      </c>
      <c r="AD404" s="85" t="s">
        <v>181</v>
      </c>
      <c r="AE404" s="85" t="s">
        <v>181</v>
      </c>
      <c r="AF404" s="85"/>
      <c r="AG404" s="85" t="s">
        <v>181</v>
      </c>
      <c r="AH404" s="85"/>
      <c r="AI404" s="85" t="s">
        <v>181</v>
      </c>
      <c r="AJ404" s="85"/>
      <c r="AK404" s="85" t="s">
        <v>181</v>
      </c>
      <c r="AL404" s="85"/>
      <c r="AM404" s="85" t="s">
        <v>181</v>
      </c>
      <c r="AN404" s="85"/>
      <c r="AO404" s="85" t="s">
        <v>181</v>
      </c>
      <c r="AP404" s="85"/>
      <c r="AQ404" s="85" t="s">
        <v>179</v>
      </c>
      <c r="AR404" s="85"/>
      <c r="AS404" s="85" t="s">
        <v>179</v>
      </c>
      <c r="AT404" s="85"/>
      <c r="AU404" s="85" t="s">
        <v>179</v>
      </c>
      <c r="AV404" s="85"/>
      <c r="AW404" s="85" t="s">
        <v>179</v>
      </c>
      <c r="AX404" s="85"/>
      <c r="AY404" s="85" t="s">
        <v>179</v>
      </c>
      <c r="AZ404" s="85"/>
      <c r="BA404" s="85" t="s">
        <v>179</v>
      </c>
      <c r="BB404" s="85"/>
      <c r="BC404" s="85" t="s">
        <v>179</v>
      </c>
      <c r="BD404" s="85" t="s">
        <v>5266</v>
      </c>
      <c r="BE404" s="85" t="s">
        <v>179</v>
      </c>
      <c r="BF404" s="85"/>
      <c r="BG404" s="85" t="s">
        <v>179</v>
      </c>
      <c r="BH404" s="85"/>
      <c r="BI404" s="85" t="s">
        <v>179</v>
      </c>
      <c r="BJ404" s="85" t="s">
        <v>5267</v>
      </c>
      <c r="BK404" s="85" t="s">
        <v>179</v>
      </c>
      <c r="BL404" s="85"/>
      <c r="BM404" s="85" t="s">
        <v>179</v>
      </c>
      <c r="BN404" s="85"/>
      <c r="BO404" s="85" t="s">
        <v>179</v>
      </c>
      <c r="BP404" s="85"/>
      <c r="BQ404" s="85" t="s">
        <v>179</v>
      </c>
      <c r="BR404" s="85"/>
      <c r="BS404" s="85" t="s">
        <v>179</v>
      </c>
      <c r="BT404" s="85"/>
      <c r="BU404" s="85" t="s">
        <v>179</v>
      </c>
      <c r="BV404" s="85"/>
      <c r="BW404" s="85" t="s">
        <v>179</v>
      </c>
      <c r="BX404" s="85"/>
      <c r="BY404" s="85" t="s">
        <v>179</v>
      </c>
      <c r="BZ404" s="85"/>
      <c r="CA404" s="85" t="s">
        <v>179</v>
      </c>
      <c r="CB404" s="85"/>
      <c r="CC404" s="85" t="s">
        <v>179</v>
      </c>
      <c r="CD404" s="85"/>
      <c r="CE404" s="85" t="s">
        <v>179</v>
      </c>
      <c r="CF404" s="85"/>
      <c r="CG404" s="85" t="s">
        <v>181</v>
      </c>
      <c r="CH404" s="85"/>
      <c r="CI404" s="85" t="s">
        <v>181</v>
      </c>
      <c r="CJ404" s="85"/>
      <c r="CK404" s="85" t="s">
        <v>179</v>
      </c>
      <c r="CL404" s="85" t="s">
        <v>5268</v>
      </c>
      <c r="CM404" s="85" t="s">
        <v>179</v>
      </c>
      <c r="CN404" s="85"/>
      <c r="CO404" s="85" t="s">
        <v>179</v>
      </c>
      <c r="CP404" s="85"/>
      <c r="CQ404" s="85" t="s">
        <v>179</v>
      </c>
      <c r="CR404" s="85"/>
      <c r="CS404" s="85" t="s">
        <v>179</v>
      </c>
      <c r="CT404" s="85"/>
      <c r="CU404" s="85" t="s">
        <v>179</v>
      </c>
      <c r="CV404" s="85"/>
      <c r="CW404" s="85" t="s">
        <v>179</v>
      </c>
      <c r="CX404" s="85"/>
      <c r="CY404" s="85" t="s">
        <v>179</v>
      </c>
      <c r="CZ404" s="85" t="s">
        <v>5269</v>
      </c>
      <c r="DA404" s="85" t="s">
        <v>179</v>
      </c>
      <c r="DB404" s="85"/>
      <c r="DC404" s="85" t="s">
        <v>179</v>
      </c>
      <c r="DD404" s="85"/>
      <c r="DE404" s="85" t="s">
        <v>179</v>
      </c>
      <c r="DF404" s="85"/>
      <c r="DG404" s="85" t="s">
        <v>179</v>
      </c>
      <c r="DH404" s="85"/>
      <c r="DI404" s="85" t="s">
        <v>179</v>
      </c>
      <c r="DJ404" s="85" t="s">
        <v>5270</v>
      </c>
      <c r="DK404" s="85"/>
      <c r="DL404" s="85"/>
      <c r="DM404" s="85"/>
      <c r="DN404" s="85"/>
      <c r="DO404" s="85"/>
      <c r="DP404" s="85"/>
      <c r="DQ404" s="85"/>
      <c r="DR404" s="85"/>
      <c r="DS404" s="85"/>
      <c r="DT404" s="85"/>
      <c r="DU404" s="85"/>
      <c r="DV404" s="85"/>
      <c r="DW404" s="85"/>
      <c r="DX404" s="85"/>
      <c r="DY404" s="85"/>
      <c r="DZ404" s="85"/>
      <c r="EA404" s="85"/>
      <c r="EB404" s="85"/>
      <c r="EC404" s="85"/>
      <c r="ED404" s="85"/>
      <c r="EE404" s="85"/>
      <c r="EF404" s="85"/>
      <c r="EG404" s="85"/>
      <c r="EH404" s="85"/>
      <c r="EI404" s="85"/>
      <c r="EJ404" s="85"/>
      <c r="EK404" s="85"/>
      <c r="EL404" s="85"/>
      <c r="EM404" s="85"/>
      <c r="EN404" s="85"/>
      <c r="EO404" s="85"/>
      <c r="EP404" s="85"/>
      <c r="EQ404" s="85"/>
      <c r="ER404" s="85"/>
      <c r="ES404" s="85"/>
      <c r="ET404" s="85"/>
      <c r="EU404" s="85"/>
      <c r="EV404" s="85"/>
      <c r="EW404" s="85"/>
      <c r="EX404" s="85"/>
      <c r="EY404" s="85"/>
      <c r="EZ404" s="85"/>
      <c r="FA404" s="85" t="s">
        <v>181</v>
      </c>
      <c r="FB404" s="85"/>
      <c r="FC404" s="85" t="s">
        <v>179</v>
      </c>
      <c r="FD404" s="85" t="s">
        <v>182</v>
      </c>
      <c r="FE404" t="b">
        <v>0</v>
      </c>
    </row>
    <row r="405" spans="1:161" x14ac:dyDescent="0.25">
      <c r="B405" t="s">
        <v>6087</v>
      </c>
      <c r="C405" s="90" t="s">
        <v>6291</v>
      </c>
      <c r="D405" s="91" t="s">
        <v>261</v>
      </c>
      <c r="G405" s="85" t="s">
        <v>6126</v>
      </c>
      <c r="I405" s="85" t="s">
        <v>213</v>
      </c>
      <c r="J405" s="85"/>
      <c r="K405" s="85" t="s">
        <v>6292</v>
      </c>
      <c r="L405" s="85"/>
      <c r="M405" s="85" t="s">
        <v>6293</v>
      </c>
      <c r="N405" s="85"/>
      <c r="O405" s="85" t="s">
        <v>6294</v>
      </c>
      <c r="P405" s="85" t="s">
        <v>213</v>
      </c>
      <c r="Q405" s="85"/>
      <c r="R405" s="85"/>
      <c r="S405" s="85"/>
      <c r="T405" s="85"/>
      <c r="V405" s="85"/>
      <c r="W405" s="85"/>
      <c r="X405" s="85"/>
      <c r="Z405" s="85"/>
      <c r="AA405" s="85"/>
      <c r="AB405" s="85"/>
      <c r="AC405" s="85"/>
      <c r="AD405" s="85"/>
      <c r="AE405" s="85"/>
      <c r="AF405" s="85"/>
      <c r="AG405" s="85"/>
      <c r="AH405" s="85"/>
      <c r="AI405" s="85"/>
      <c r="AJ405" s="85"/>
      <c r="AK405" s="85"/>
      <c r="AL405" s="85"/>
      <c r="AM405" s="85"/>
      <c r="AN405" s="85"/>
      <c r="AO405" s="85"/>
      <c r="AP405" s="85"/>
      <c r="AQ405" s="85"/>
      <c r="AR405" s="85"/>
      <c r="AS405" s="85"/>
      <c r="AT405" s="85"/>
      <c r="AU405" s="85"/>
      <c r="AV405" s="85"/>
      <c r="AW405" s="85"/>
      <c r="AX405" s="85"/>
      <c r="AY405" s="85"/>
      <c r="AZ405" s="85"/>
      <c r="BA405" s="85"/>
      <c r="BB405" s="85"/>
      <c r="BC405" s="85"/>
      <c r="BD405" s="85"/>
      <c r="BE405" s="85"/>
      <c r="BF405" s="85"/>
      <c r="BG405" s="85"/>
      <c r="BH405" s="85"/>
      <c r="BI405" s="85"/>
      <c r="BJ405" s="85"/>
      <c r="BK405" s="85"/>
      <c r="BL405" s="85"/>
      <c r="BM405" s="85"/>
      <c r="BN405" s="85"/>
      <c r="BO405" s="85"/>
      <c r="BP405" s="85"/>
      <c r="BQ405" s="85"/>
      <c r="BR405" s="85"/>
      <c r="BS405" s="85"/>
      <c r="BT405" s="85"/>
      <c r="BU405" s="85"/>
      <c r="BV405" s="85"/>
      <c r="BW405" s="85"/>
      <c r="BX405" s="85"/>
      <c r="BY405" s="85"/>
      <c r="BZ405" s="85"/>
      <c r="CA405" s="85"/>
      <c r="CB405" s="85"/>
      <c r="CC405" s="85"/>
      <c r="CD405" s="85"/>
      <c r="CE405" s="85"/>
      <c r="CF405" s="85"/>
      <c r="CG405" s="85"/>
      <c r="CH405" s="85"/>
      <c r="CI405" s="85"/>
      <c r="CJ405" s="85"/>
      <c r="CK405" s="85"/>
      <c r="CL405" s="85"/>
      <c r="CM405" s="85"/>
      <c r="CN405" s="85"/>
      <c r="CO405" s="85"/>
      <c r="CP405" s="85"/>
      <c r="CQ405" s="85"/>
      <c r="CR405" s="85"/>
      <c r="CS405" s="85"/>
      <c r="CT405" s="85"/>
      <c r="CU405" s="85"/>
      <c r="CV405" s="85"/>
      <c r="CW405" s="85"/>
      <c r="CX405" s="85"/>
      <c r="CY405" s="85"/>
      <c r="CZ405" s="85"/>
      <c r="DA405" s="85"/>
      <c r="DB405" s="85"/>
      <c r="DC405" s="85"/>
      <c r="DD405" s="85"/>
      <c r="DE405" s="85"/>
      <c r="DF405" s="85"/>
      <c r="DG405" s="85"/>
      <c r="DH405" s="85"/>
      <c r="DI405" s="85"/>
      <c r="DJ405" s="85"/>
      <c r="DK405" s="85"/>
      <c r="DL405" s="85"/>
      <c r="DM405" s="85"/>
      <c r="DN405" s="85"/>
      <c r="DO405" s="85"/>
      <c r="DP405" s="85"/>
      <c r="DQ405" s="85"/>
      <c r="DR405" s="85"/>
      <c r="DS405" s="85"/>
      <c r="DT405" s="85"/>
      <c r="DU405" s="85"/>
      <c r="DV405" s="85"/>
      <c r="DW405" s="85"/>
      <c r="DX405" s="85"/>
      <c r="DY405" s="85"/>
      <c r="DZ405" s="85"/>
      <c r="EA405" s="85"/>
      <c r="EB405" s="85"/>
      <c r="EC405" s="85"/>
      <c r="ED405" s="85"/>
      <c r="EE405" s="85"/>
      <c r="EF405" s="85"/>
      <c r="EG405" s="85"/>
      <c r="EH405" s="85"/>
      <c r="EI405" s="85"/>
      <c r="EJ405" s="85"/>
      <c r="EK405" s="85"/>
      <c r="EL405" s="85"/>
      <c r="EM405" s="85"/>
      <c r="EN405" s="85"/>
      <c r="EO405" s="85"/>
      <c r="EP405" s="85"/>
      <c r="EQ405" s="85"/>
      <c r="ER405" s="85"/>
      <c r="ES405" s="85"/>
      <c r="ET405" s="85"/>
      <c r="EU405" s="85"/>
      <c r="EV405" s="85"/>
      <c r="EW405" s="85"/>
      <c r="EX405" s="85"/>
      <c r="EY405" s="85"/>
      <c r="EZ405" s="85"/>
      <c r="FA405" s="85"/>
      <c r="FB405" s="85"/>
      <c r="FC405" s="85"/>
      <c r="FD405" s="85"/>
    </row>
    <row r="406" spans="1:161" x14ac:dyDescent="0.25">
      <c r="A406">
        <v>2361</v>
      </c>
      <c r="B406" t="s">
        <v>6149</v>
      </c>
      <c r="C406" s="90" t="s">
        <v>5271</v>
      </c>
      <c r="D406" s="91" t="s">
        <v>261</v>
      </c>
      <c r="E406">
        <v>0</v>
      </c>
      <c r="F406">
        <v>87</v>
      </c>
      <c r="G406" s="85" t="s">
        <v>177</v>
      </c>
      <c r="H406">
        <v>1</v>
      </c>
      <c r="I406" s="85" t="s">
        <v>213</v>
      </c>
      <c r="J406" s="85" t="s">
        <v>1817</v>
      </c>
      <c r="K406" s="85" t="s">
        <v>5272</v>
      </c>
      <c r="L406" s="85" t="s">
        <v>5271</v>
      </c>
      <c r="M406" s="85" t="s">
        <v>5273</v>
      </c>
      <c r="N406" s="85" t="s">
        <v>1817</v>
      </c>
      <c r="O406" s="85" t="s">
        <v>2624</v>
      </c>
      <c r="P406" s="85" t="s">
        <v>213</v>
      </c>
      <c r="Q406" s="85" t="s">
        <v>821</v>
      </c>
      <c r="R406" s="85"/>
      <c r="S406" s="85"/>
      <c r="T406" s="85" t="s">
        <v>218</v>
      </c>
      <c r="U406" s="97">
        <v>4</v>
      </c>
      <c r="V406" s="85" t="s">
        <v>181</v>
      </c>
      <c r="W406" s="85" t="s">
        <v>186</v>
      </c>
      <c r="X406" s="85"/>
      <c r="Y406">
        <v>0</v>
      </c>
      <c r="Z406" s="85" t="s">
        <v>181</v>
      </c>
      <c r="AA406" s="85" t="s">
        <v>186</v>
      </c>
      <c r="AB406" s="85" t="s">
        <v>180</v>
      </c>
      <c r="AC406" s="85" t="s">
        <v>181</v>
      </c>
      <c r="AD406" s="85" t="s">
        <v>181</v>
      </c>
      <c r="AE406" s="85" t="s">
        <v>181</v>
      </c>
      <c r="AF406" s="85"/>
      <c r="AG406" s="85" t="s">
        <v>181</v>
      </c>
      <c r="AH406" s="85"/>
      <c r="AI406" s="85" t="s">
        <v>181</v>
      </c>
      <c r="AJ406" s="85"/>
      <c r="AK406" s="85" t="s">
        <v>181</v>
      </c>
      <c r="AL406" s="85"/>
      <c r="AM406" s="85" t="s">
        <v>181</v>
      </c>
      <c r="AN406" s="85"/>
      <c r="AO406" s="85" t="s">
        <v>181</v>
      </c>
      <c r="AP406" s="85"/>
      <c r="AQ406" s="85" t="s">
        <v>179</v>
      </c>
      <c r="AR406" s="85"/>
      <c r="AS406" s="85" t="s">
        <v>179</v>
      </c>
      <c r="AT406" s="85"/>
      <c r="AU406" s="85" t="s">
        <v>179</v>
      </c>
      <c r="AV406" s="85"/>
      <c r="AW406" s="85" t="s">
        <v>179</v>
      </c>
      <c r="AX406" s="85"/>
      <c r="AY406" s="85" t="s">
        <v>179</v>
      </c>
      <c r="AZ406" s="85"/>
      <c r="BA406" s="85" t="s">
        <v>179</v>
      </c>
      <c r="BB406" s="85"/>
      <c r="BC406" s="85" t="s">
        <v>179</v>
      </c>
      <c r="BD406" s="85" t="s">
        <v>1821</v>
      </c>
      <c r="BE406" s="85" t="s">
        <v>179</v>
      </c>
      <c r="BF406" s="85"/>
      <c r="BG406" s="85" t="s">
        <v>179</v>
      </c>
      <c r="BH406" s="85"/>
      <c r="BI406" s="85" t="s">
        <v>179</v>
      </c>
      <c r="BJ406" s="85" t="s">
        <v>4950</v>
      </c>
      <c r="BK406" s="85" t="s">
        <v>179</v>
      </c>
      <c r="BL406" s="85"/>
      <c r="BM406" s="85" t="s">
        <v>179</v>
      </c>
      <c r="BN406" s="85"/>
      <c r="BO406" s="85" t="s">
        <v>179</v>
      </c>
      <c r="BP406" s="85"/>
      <c r="BQ406" s="85" t="s">
        <v>179</v>
      </c>
      <c r="BR406" s="85"/>
      <c r="BS406" s="85" t="s">
        <v>179</v>
      </c>
      <c r="BT406" s="85"/>
      <c r="BU406" s="85" t="s">
        <v>179</v>
      </c>
      <c r="BV406" s="85"/>
      <c r="BW406" s="85" t="s">
        <v>179</v>
      </c>
      <c r="BX406" s="85"/>
      <c r="BY406" s="85" t="s">
        <v>179</v>
      </c>
      <c r="BZ406" s="85"/>
      <c r="CA406" s="85" t="s">
        <v>179</v>
      </c>
      <c r="CB406" s="85"/>
      <c r="CC406" s="85" t="s">
        <v>179</v>
      </c>
      <c r="CD406" s="85"/>
      <c r="CE406" s="85" t="s">
        <v>179</v>
      </c>
      <c r="CF406" s="85"/>
      <c r="CG406" s="85" t="s">
        <v>181</v>
      </c>
      <c r="CH406" s="85"/>
      <c r="CI406" s="85" t="s">
        <v>181</v>
      </c>
      <c r="CJ406" s="85"/>
      <c r="CK406" s="85" t="s">
        <v>179</v>
      </c>
      <c r="CL406" s="85" t="s">
        <v>4296</v>
      </c>
      <c r="CM406" s="85" t="s">
        <v>179</v>
      </c>
      <c r="CN406" s="85"/>
      <c r="CO406" s="85" t="s">
        <v>179</v>
      </c>
      <c r="CP406" s="85"/>
      <c r="CQ406" s="85" t="s">
        <v>179</v>
      </c>
      <c r="CR406" s="85"/>
      <c r="CS406" s="85" t="s">
        <v>179</v>
      </c>
      <c r="CT406" s="85"/>
      <c r="CU406" s="85" t="s">
        <v>179</v>
      </c>
      <c r="CV406" s="85"/>
      <c r="CW406" s="85" t="s">
        <v>179</v>
      </c>
      <c r="CX406" s="85"/>
      <c r="CY406" s="85" t="s">
        <v>179</v>
      </c>
      <c r="CZ406" s="85" t="s">
        <v>5274</v>
      </c>
      <c r="DA406" s="85" t="s">
        <v>179</v>
      </c>
      <c r="DB406" s="85"/>
      <c r="DC406" s="85" t="s">
        <v>179</v>
      </c>
      <c r="DD406" s="85"/>
      <c r="DE406" s="85" t="s">
        <v>179</v>
      </c>
      <c r="DF406" s="85"/>
      <c r="DG406" s="85" t="s">
        <v>209</v>
      </c>
      <c r="DH406" s="85"/>
      <c r="DI406" s="85" t="s">
        <v>179</v>
      </c>
      <c r="DJ406" s="85" t="s">
        <v>5275</v>
      </c>
      <c r="DK406" s="85"/>
      <c r="DL406" s="85"/>
      <c r="DM406" s="85"/>
      <c r="DN406" s="85"/>
      <c r="DO406" s="85"/>
      <c r="DP406" s="85"/>
      <c r="DQ406" s="85"/>
      <c r="DR406" s="85"/>
      <c r="DS406" s="85"/>
      <c r="DT406" s="85"/>
      <c r="DU406" s="85"/>
      <c r="DV406" s="85"/>
      <c r="DW406" s="85"/>
      <c r="DX406" s="85"/>
      <c r="DY406" s="85"/>
      <c r="DZ406" s="85"/>
      <c r="EA406" s="85"/>
      <c r="EB406" s="85"/>
      <c r="EC406" s="85"/>
      <c r="ED406" s="85"/>
      <c r="EE406" s="85"/>
      <c r="EF406" s="85"/>
      <c r="EG406" s="85"/>
      <c r="EH406" s="85"/>
      <c r="EI406" s="85"/>
      <c r="EJ406" s="85"/>
      <c r="EK406" s="85"/>
      <c r="EL406" s="85"/>
      <c r="EM406" s="85"/>
      <c r="EN406" s="85"/>
      <c r="EO406" s="85"/>
      <c r="EP406" s="85"/>
      <c r="EQ406" s="85"/>
      <c r="ER406" s="85"/>
      <c r="ES406" s="85"/>
      <c r="ET406" s="85"/>
      <c r="EU406" s="85"/>
      <c r="EV406" s="85"/>
      <c r="EW406" s="85"/>
      <c r="EX406" s="85"/>
      <c r="EY406" s="85"/>
      <c r="EZ406" s="85"/>
      <c r="FA406" s="85" t="s">
        <v>181</v>
      </c>
      <c r="FB406" s="85"/>
      <c r="FC406" s="85" t="s">
        <v>181</v>
      </c>
      <c r="FD406" s="85" t="s">
        <v>182</v>
      </c>
      <c r="FE406" t="b">
        <v>0</v>
      </c>
    </row>
    <row r="407" spans="1:161" x14ac:dyDescent="0.25">
      <c r="A407">
        <v>2362</v>
      </c>
      <c r="B407" t="s">
        <v>6263</v>
      </c>
      <c r="C407" s="90" t="s">
        <v>5276</v>
      </c>
      <c r="D407" s="91" t="s">
        <v>175</v>
      </c>
      <c r="E407">
        <v>0</v>
      </c>
      <c r="G407" s="85" t="s">
        <v>177</v>
      </c>
      <c r="H407">
        <v>1</v>
      </c>
      <c r="I407" s="85" t="s">
        <v>213</v>
      </c>
      <c r="J407" s="85" t="s">
        <v>5277</v>
      </c>
      <c r="K407" s="85" t="s">
        <v>5277</v>
      </c>
      <c r="L407" s="85" t="s">
        <v>5276</v>
      </c>
      <c r="M407" s="85" t="s">
        <v>5278</v>
      </c>
      <c r="N407" s="85" t="s">
        <v>5277</v>
      </c>
      <c r="O407" s="85" t="s">
        <v>5279</v>
      </c>
      <c r="P407" s="85" t="s">
        <v>213</v>
      </c>
      <c r="Q407" s="85" t="s">
        <v>272</v>
      </c>
      <c r="R407" s="85" t="s">
        <v>5280</v>
      </c>
      <c r="S407" s="85"/>
      <c r="T407" s="85" t="s">
        <v>218</v>
      </c>
      <c r="U407" s="97">
        <v>15</v>
      </c>
      <c r="V407" s="85" t="s">
        <v>181</v>
      </c>
      <c r="W407" s="85" t="s">
        <v>1</v>
      </c>
      <c r="X407" s="85"/>
      <c r="Z407" s="85" t="s">
        <v>181</v>
      </c>
      <c r="AA407" s="85" t="s">
        <v>1</v>
      </c>
      <c r="AB407" s="85" t="s">
        <v>180</v>
      </c>
      <c r="AC407" s="85" t="s">
        <v>179</v>
      </c>
      <c r="AD407" s="85" t="s">
        <v>179</v>
      </c>
      <c r="AE407" s="85" t="s">
        <v>181</v>
      </c>
      <c r="AF407" s="85" t="s">
        <v>5281</v>
      </c>
      <c r="AG407" s="85" t="s">
        <v>181</v>
      </c>
      <c r="AH407" s="85" t="s">
        <v>5281</v>
      </c>
      <c r="AI407" s="85" t="s">
        <v>181</v>
      </c>
      <c r="AJ407" s="85" t="s">
        <v>5281</v>
      </c>
      <c r="AK407" s="85" t="s">
        <v>181</v>
      </c>
      <c r="AL407" s="85" t="s">
        <v>5281</v>
      </c>
      <c r="AM407" s="85" t="s">
        <v>181</v>
      </c>
      <c r="AN407" s="85" t="s">
        <v>5281</v>
      </c>
      <c r="AO407" s="85" t="s">
        <v>181</v>
      </c>
      <c r="AP407" s="85" t="s">
        <v>5281</v>
      </c>
      <c r="AQ407" s="85" t="s">
        <v>179</v>
      </c>
      <c r="AR407" s="85" t="s">
        <v>5282</v>
      </c>
      <c r="AS407" s="85" t="s">
        <v>179</v>
      </c>
      <c r="AT407" s="85" t="s">
        <v>5283</v>
      </c>
      <c r="AU407" s="85" t="s">
        <v>179</v>
      </c>
      <c r="AV407" s="85"/>
      <c r="AW407" s="85" t="s">
        <v>179</v>
      </c>
      <c r="AX407" s="85" t="s">
        <v>5284</v>
      </c>
      <c r="AY407" s="85" t="s">
        <v>179</v>
      </c>
      <c r="AZ407" s="85" t="s">
        <v>5285</v>
      </c>
      <c r="BA407" s="85" t="s">
        <v>179</v>
      </c>
      <c r="BB407" s="85" t="s">
        <v>5286</v>
      </c>
      <c r="BC407" s="85" t="s">
        <v>179</v>
      </c>
      <c r="BD407" s="85" t="s">
        <v>5287</v>
      </c>
      <c r="BE407" s="85" t="s">
        <v>179</v>
      </c>
      <c r="BF407" s="85"/>
      <c r="BG407" s="85" t="s">
        <v>179</v>
      </c>
      <c r="BH407" s="85"/>
      <c r="BI407" s="85" t="s">
        <v>179</v>
      </c>
      <c r="BJ407" s="85" t="s">
        <v>5288</v>
      </c>
      <c r="BK407" s="85" t="s">
        <v>179</v>
      </c>
      <c r="BL407" s="85"/>
      <c r="BM407" s="85" t="s">
        <v>179</v>
      </c>
      <c r="BN407" s="85"/>
      <c r="BO407" s="85" t="s">
        <v>179</v>
      </c>
      <c r="BP407" s="85"/>
      <c r="BQ407" s="85" t="s">
        <v>179</v>
      </c>
      <c r="BR407" s="85" t="s">
        <v>5289</v>
      </c>
      <c r="BS407" s="85" t="s">
        <v>179</v>
      </c>
      <c r="BT407" s="85"/>
      <c r="BU407" s="85" t="s">
        <v>179</v>
      </c>
      <c r="BV407" s="85"/>
      <c r="BW407" s="85" t="s">
        <v>179</v>
      </c>
      <c r="BX407" s="85" t="s">
        <v>5290</v>
      </c>
      <c r="BY407" s="85" t="s">
        <v>179</v>
      </c>
      <c r="BZ407" s="85" t="s">
        <v>5291</v>
      </c>
      <c r="CA407" s="85" t="s">
        <v>179</v>
      </c>
      <c r="CB407" s="85" t="s">
        <v>5292</v>
      </c>
      <c r="CC407" s="85" t="s">
        <v>179</v>
      </c>
      <c r="CD407" s="85"/>
      <c r="CE407" s="85" t="s">
        <v>181</v>
      </c>
      <c r="CF407" s="85" t="s">
        <v>5284</v>
      </c>
      <c r="CG407" s="85" t="s">
        <v>181</v>
      </c>
      <c r="CH407" s="85"/>
      <c r="CI407" s="85" t="s">
        <v>181</v>
      </c>
      <c r="CJ407" s="85" t="s">
        <v>5284</v>
      </c>
      <c r="CK407" s="85" t="s">
        <v>179</v>
      </c>
      <c r="CL407" s="85" t="s">
        <v>5293</v>
      </c>
      <c r="CM407" s="85" t="s">
        <v>179</v>
      </c>
      <c r="CN407" s="85"/>
      <c r="CO407" s="85" t="s">
        <v>179</v>
      </c>
      <c r="CP407" s="85"/>
      <c r="CQ407" s="85" t="s">
        <v>179</v>
      </c>
      <c r="CR407" s="85"/>
      <c r="CS407" s="85" t="s">
        <v>179</v>
      </c>
      <c r="CT407" s="85"/>
      <c r="CU407" s="85" t="s">
        <v>179</v>
      </c>
      <c r="CV407" s="85"/>
      <c r="CW407" s="85" t="s">
        <v>179</v>
      </c>
      <c r="CX407" s="85"/>
      <c r="CY407" s="85" t="s">
        <v>179</v>
      </c>
      <c r="CZ407" s="85" t="s">
        <v>5294</v>
      </c>
      <c r="DA407" s="85" t="s">
        <v>179</v>
      </c>
      <c r="DB407" s="85"/>
      <c r="DC407" s="85" t="s">
        <v>179</v>
      </c>
      <c r="DD407" s="85"/>
      <c r="DE407" s="85" t="s">
        <v>179</v>
      </c>
      <c r="DF407" s="85"/>
      <c r="DG407" s="85" t="s">
        <v>179</v>
      </c>
      <c r="DH407" s="85" t="s">
        <v>5295</v>
      </c>
      <c r="DI407" s="85" t="s">
        <v>179</v>
      </c>
      <c r="DJ407" s="85" t="s">
        <v>5296</v>
      </c>
      <c r="DK407" s="85"/>
      <c r="DL407" s="85"/>
      <c r="DM407" s="85"/>
      <c r="DN407" s="85"/>
      <c r="DO407" s="85"/>
      <c r="DP407" s="85"/>
      <c r="DQ407" s="85"/>
      <c r="DR407" s="85"/>
      <c r="DS407" s="85"/>
      <c r="DT407" s="85"/>
      <c r="DU407" s="85"/>
      <c r="DV407" s="85"/>
      <c r="DW407" s="85"/>
      <c r="DX407" s="85"/>
      <c r="DY407" s="85"/>
      <c r="DZ407" s="85"/>
      <c r="EA407" s="85"/>
      <c r="EB407" s="85"/>
      <c r="EC407" s="85"/>
      <c r="ED407" s="85"/>
      <c r="EE407" s="85"/>
      <c r="EF407" s="85"/>
      <c r="EG407" s="85"/>
      <c r="EH407" s="85"/>
      <c r="EI407" s="85"/>
      <c r="EJ407" s="85"/>
      <c r="EK407" s="85"/>
      <c r="EL407" s="85"/>
      <c r="EM407" s="85"/>
      <c r="EN407" s="85"/>
      <c r="EO407" s="85"/>
      <c r="EP407" s="85"/>
      <c r="EQ407" s="85"/>
      <c r="ER407" s="85"/>
      <c r="ES407" s="85"/>
      <c r="ET407" s="85"/>
      <c r="EU407" s="85"/>
      <c r="EV407" s="85"/>
      <c r="EW407" s="85"/>
      <c r="EX407" s="85"/>
      <c r="EY407" s="85"/>
      <c r="EZ407" s="85"/>
      <c r="FA407" s="85" t="s">
        <v>181</v>
      </c>
      <c r="FB407" s="85"/>
      <c r="FC407" s="85" t="s">
        <v>181</v>
      </c>
      <c r="FD407" s="85" t="s">
        <v>182</v>
      </c>
      <c r="FE407" t="b">
        <v>0</v>
      </c>
    </row>
    <row r="408" spans="1:161" x14ac:dyDescent="0.25">
      <c r="A408">
        <v>10937</v>
      </c>
      <c r="B408" t="s">
        <v>6109</v>
      </c>
      <c r="C408" s="90" t="s">
        <v>5297</v>
      </c>
      <c r="D408" s="91" t="s">
        <v>175</v>
      </c>
      <c r="E408">
        <v>0</v>
      </c>
      <c r="F408">
        <v>90</v>
      </c>
      <c r="G408" s="85" t="s">
        <v>187</v>
      </c>
      <c r="H408">
        <v>1</v>
      </c>
      <c r="I408" s="85" t="s">
        <v>213</v>
      </c>
      <c r="J408" s="85" t="s">
        <v>1413</v>
      </c>
      <c r="K408" s="85" t="s">
        <v>5298</v>
      </c>
      <c r="L408" s="85" t="s">
        <v>5297</v>
      </c>
      <c r="M408" s="85" t="s">
        <v>5299</v>
      </c>
      <c r="N408" s="85" t="s">
        <v>1413</v>
      </c>
      <c r="O408" s="85" t="s">
        <v>922</v>
      </c>
      <c r="P408" s="85" t="s">
        <v>213</v>
      </c>
      <c r="Q408" s="85" t="s">
        <v>175</v>
      </c>
      <c r="R408" s="85"/>
      <c r="S408" s="85"/>
      <c r="T408" s="85" t="s">
        <v>803</v>
      </c>
      <c r="U408" s="97">
        <v>20</v>
      </c>
      <c r="V408" s="85" t="s">
        <v>179</v>
      </c>
      <c r="W408" s="85" t="s">
        <v>1457</v>
      </c>
      <c r="X408" s="85" t="s">
        <v>5300</v>
      </c>
      <c r="Y408">
        <v>18</v>
      </c>
      <c r="Z408" s="85" t="s">
        <v>179</v>
      </c>
      <c r="AA408" s="85" t="s">
        <v>1416</v>
      </c>
      <c r="AB408" s="85" t="s">
        <v>180</v>
      </c>
      <c r="AC408" s="85" t="s">
        <v>179</v>
      </c>
      <c r="AD408" s="85" t="s">
        <v>179</v>
      </c>
      <c r="AE408" s="85" t="s">
        <v>181</v>
      </c>
      <c r="AF408" s="85"/>
      <c r="AG408" s="85" t="s">
        <v>181</v>
      </c>
      <c r="AH408" s="85"/>
      <c r="AI408" s="85" t="s">
        <v>181</v>
      </c>
      <c r="AJ408" s="85"/>
      <c r="AK408" s="85" t="s">
        <v>181</v>
      </c>
      <c r="AL408" s="85"/>
      <c r="AM408" s="85" t="s">
        <v>181</v>
      </c>
      <c r="AN408" s="85"/>
      <c r="AO408" s="85" t="s">
        <v>181</v>
      </c>
      <c r="AP408" s="85"/>
      <c r="AQ408" s="85" t="s">
        <v>179</v>
      </c>
      <c r="AR408" s="85" t="s">
        <v>5301</v>
      </c>
      <c r="AS408" s="85" t="s">
        <v>179</v>
      </c>
      <c r="AT408" s="85" t="s">
        <v>5302</v>
      </c>
      <c r="AU408" s="85" t="s">
        <v>179</v>
      </c>
      <c r="AV408" s="85" t="s">
        <v>5303</v>
      </c>
      <c r="AW408" s="85" t="s">
        <v>179</v>
      </c>
      <c r="AX408" s="85" t="s">
        <v>5304</v>
      </c>
      <c r="AY408" s="85" t="s">
        <v>179</v>
      </c>
      <c r="AZ408" s="85" t="s">
        <v>5305</v>
      </c>
      <c r="BA408" s="85" t="s">
        <v>179</v>
      </c>
      <c r="BB408" s="85" t="s">
        <v>5306</v>
      </c>
      <c r="BC408" s="85" t="s">
        <v>179</v>
      </c>
      <c r="BD408" s="85" t="s">
        <v>5307</v>
      </c>
      <c r="BE408" s="85" t="s">
        <v>179</v>
      </c>
      <c r="BF408" s="85" t="s">
        <v>932</v>
      </c>
      <c r="BG408" s="85" t="s">
        <v>179</v>
      </c>
      <c r="BH408" s="85" t="s">
        <v>5308</v>
      </c>
      <c r="BI408" s="85" t="s">
        <v>179</v>
      </c>
      <c r="BJ408" s="85" t="s">
        <v>5309</v>
      </c>
      <c r="BK408" s="85" t="s">
        <v>179</v>
      </c>
      <c r="BL408" s="85" t="s">
        <v>5310</v>
      </c>
      <c r="BM408" s="85" t="s">
        <v>179</v>
      </c>
      <c r="BN408" s="85" t="s">
        <v>5311</v>
      </c>
      <c r="BO408" s="85" t="s">
        <v>179</v>
      </c>
      <c r="BP408" s="85" t="s">
        <v>5312</v>
      </c>
      <c r="BQ408" s="85" t="s">
        <v>179</v>
      </c>
      <c r="BR408" s="85" t="s">
        <v>5313</v>
      </c>
      <c r="BS408" s="85" t="s">
        <v>179</v>
      </c>
      <c r="BT408" s="85" t="s">
        <v>5314</v>
      </c>
      <c r="BU408" s="85" t="s">
        <v>179</v>
      </c>
      <c r="BV408" s="85" t="s">
        <v>5315</v>
      </c>
      <c r="BW408" s="85" t="s">
        <v>179</v>
      </c>
      <c r="BX408" s="85" t="s">
        <v>5316</v>
      </c>
      <c r="BY408" s="85" t="s">
        <v>179</v>
      </c>
      <c r="BZ408" s="85" t="s">
        <v>5317</v>
      </c>
      <c r="CA408" s="85" t="s">
        <v>179</v>
      </c>
      <c r="CB408" s="85" t="s">
        <v>5318</v>
      </c>
      <c r="CC408" s="85" t="s">
        <v>179</v>
      </c>
      <c r="CD408" s="85" t="s">
        <v>5319</v>
      </c>
      <c r="CE408" s="85" t="s">
        <v>179</v>
      </c>
      <c r="CF408" s="85" t="s">
        <v>5320</v>
      </c>
      <c r="CG408" s="85" t="s">
        <v>181</v>
      </c>
      <c r="CH408" s="85" t="s">
        <v>5321</v>
      </c>
      <c r="CI408" s="85" t="s">
        <v>181</v>
      </c>
      <c r="CJ408" s="85" t="s">
        <v>543</v>
      </c>
      <c r="CK408" s="85" t="s">
        <v>179</v>
      </c>
      <c r="CL408" s="85" t="s">
        <v>5322</v>
      </c>
      <c r="CM408" s="85" t="s">
        <v>179</v>
      </c>
      <c r="CN408" s="85" t="s">
        <v>5323</v>
      </c>
      <c r="CO408" s="85" t="s">
        <v>227</v>
      </c>
      <c r="CP408" s="85" t="s">
        <v>5324</v>
      </c>
      <c r="CQ408" s="85" t="s">
        <v>179</v>
      </c>
      <c r="CR408" s="85" t="s">
        <v>5325</v>
      </c>
      <c r="CS408" s="85" t="s">
        <v>179</v>
      </c>
      <c r="CT408" s="85" t="s">
        <v>5326</v>
      </c>
      <c r="CU408" s="85" t="s">
        <v>179</v>
      </c>
      <c r="CV408" s="85" t="s">
        <v>5327</v>
      </c>
      <c r="CW408" s="85" t="s">
        <v>179</v>
      </c>
      <c r="CX408" s="85" t="s">
        <v>5328</v>
      </c>
      <c r="CY408" s="85" t="s">
        <v>179</v>
      </c>
      <c r="CZ408" s="85" t="s">
        <v>5329</v>
      </c>
      <c r="DA408" s="85" t="s">
        <v>179</v>
      </c>
      <c r="DB408" s="85" t="s">
        <v>5330</v>
      </c>
      <c r="DC408" s="85" t="s">
        <v>179</v>
      </c>
      <c r="DD408" s="85" t="s">
        <v>5331</v>
      </c>
      <c r="DE408" s="85" t="s">
        <v>179</v>
      </c>
      <c r="DF408" s="85"/>
      <c r="DG408" s="85" t="s">
        <v>179</v>
      </c>
      <c r="DH408" s="85" t="s">
        <v>5332</v>
      </c>
      <c r="DI408" s="85" t="s">
        <v>179</v>
      </c>
      <c r="DJ408" s="85" t="s">
        <v>5333</v>
      </c>
      <c r="DK408" s="85"/>
      <c r="DL408" s="85"/>
      <c r="DM408" s="85"/>
      <c r="DN408" s="85"/>
      <c r="DO408" s="85"/>
      <c r="DP408" s="85"/>
      <c r="DQ408" s="85"/>
      <c r="DR408" s="85"/>
      <c r="DS408" s="85"/>
      <c r="DT408" s="85"/>
      <c r="DU408" s="85"/>
      <c r="DV408" s="85"/>
      <c r="DW408" s="85"/>
      <c r="DX408" s="85"/>
      <c r="DY408" s="85"/>
      <c r="DZ408" s="85"/>
      <c r="EA408" s="85"/>
      <c r="EB408" s="85"/>
      <c r="EC408" s="85"/>
      <c r="ED408" s="85"/>
      <c r="EE408" s="85"/>
      <c r="EF408" s="85"/>
      <c r="EG408" s="85"/>
      <c r="EH408" s="85"/>
      <c r="EI408" s="85"/>
      <c r="EJ408" s="85"/>
      <c r="EK408" s="85"/>
      <c r="EL408" s="85"/>
      <c r="EM408" s="85"/>
      <c r="EN408" s="85"/>
      <c r="EO408" s="85"/>
      <c r="EP408" s="85"/>
      <c r="EQ408" s="85"/>
      <c r="ER408" s="85"/>
      <c r="ES408" s="85"/>
      <c r="ET408" s="85"/>
      <c r="EU408" s="85"/>
      <c r="EV408" s="85"/>
      <c r="EW408" s="85"/>
      <c r="EX408" s="85"/>
      <c r="EY408" s="85"/>
      <c r="EZ408" s="85"/>
      <c r="FA408" s="85" t="s">
        <v>181</v>
      </c>
      <c r="FB408" s="85"/>
      <c r="FC408" s="85" t="s">
        <v>181</v>
      </c>
      <c r="FD408" s="85" t="s">
        <v>182</v>
      </c>
      <c r="FE408" t="b">
        <v>0</v>
      </c>
    </row>
    <row r="409" spans="1:161" x14ac:dyDescent="0.25">
      <c r="A409">
        <v>10932</v>
      </c>
      <c r="B409" t="s">
        <v>6264</v>
      </c>
      <c r="C409" s="90" t="s">
        <v>5334</v>
      </c>
      <c r="D409" s="91" t="s">
        <v>175</v>
      </c>
      <c r="E409">
        <v>0</v>
      </c>
      <c r="F409">
        <v>90</v>
      </c>
      <c r="G409" s="85" t="s">
        <v>177</v>
      </c>
      <c r="H409">
        <v>1</v>
      </c>
      <c r="I409" s="85" t="s">
        <v>213</v>
      </c>
      <c r="J409" s="85" t="s">
        <v>5335</v>
      </c>
      <c r="K409" s="85" t="s">
        <v>5336</v>
      </c>
      <c r="L409" s="85" t="s">
        <v>5334</v>
      </c>
      <c r="M409" s="85" t="s">
        <v>5337</v>
      </c>
      <c r="N409" s="85" t="s">
        <v>5338</v>
      </c>
      <c r="O409" s="85" t="s">
        <v>5339</v>
      </c>
      <c r="P409" s="85" t="s">
        <v>213</v>
      </c>
      <c r="Q409" s="85" t="s">
        <v>175</v>
      </c>
      <c r="R409" s="85"/>
      <c r="S409" s="85"/>
      <c r="T409" s="85" t="s">
        <v>218</v>
      </c>
      <c r="U409" s="97">
        <v>3</v>
      </c>
      <c r="V409" s="85" t="s">
        <v>179</v>
      </c>
      <c r="W409" s="85" t="s">
        <v>191</v>
      </c>
      <c r="X409" s="85" t="s">
        <v>5340</v>
      </c>
      <c r="Y409">
        <v>3</v>
      </c>
      <c r="Z409" s="85" t="s">
        <v>179</v>
      </c>
      <c r="AA409" s="85" t="s">
        <v>191</v>
      </c>
      <c r="AB409" s="85" t="s">
        <v>180</v>
      </c>
      <c r="AC409" s="85" t="s">
        <v>179</v>
      </c>
      <c r="AD409" s="85" t="s">
        <v>179</v>
      </c>
      <c r="AE409" s="85" t="s">
        <v>181</v>
      </c>
      <c r="AF409" s="85"/>
      <c r="AG409" s="85" t="s">
        <v>181</v>
      </c>
      <c r="AH409" s="85"/>
      <c r="AI409" s="85" t="s">
        <v>181</v>
      </c>
      <c r="AJ409" s="85"/>
      <c r="AK409" s="85" t="s">
        <v>181</v>
      </c>
      <c r="AL409" s="85"/>
      <c r="AM409" s="85" t="s">
        <v>181</v>
      </c>
      <c r="AN409" s="85"/>
      <c r="AO409" s="85" t="s">
        <v>181</v>
      </c>
      <c r="AP409" s="85"/>
      <c r="AQ409" s="85" t="s">
        <v>179</v>
      </c>
      <c r="AR409" s="85"/>
      <c r="AS409" s="85" t="s">
        <v>179</v>
      </c>
      <c r="AT409" s="85"/>
      <c r="AU409" s="85" t="s">
        <v>179</v>
      </c>
      <c r="AV409" s="85"/>
      <c r="AW409" s="85" t="s">
        <v>179</v>
      </c>
      <c r="AX409" s="85"/>
      <c r="AY409" s="85" t="s">
        <v>179</v>
      </c>
      <c r="AZ409" s="85"/>
      <c r="BA409" s="85" t="s">
        <v>179</v>
      </c>
      <c r="BB409" s="85"/>
      <c r="BC409" s="85" t="s">
        <v>179</v>
      </c>
      <c r="BD409" s="85" t="s">
        <v>5341</v>
      </c>
      <c r="BE409" s="85" t="s">
        <v>179</v>
      </c>
      <c r="BF409" s="85"/>
      <c r="BG409" s="85" t="s">
        <v>179</v>
      </c>
      <c r="BH409" s="85"/>
      <c r="BI409" s="85" t="s">
        <v>179</v>
      </c>
      <c r="BJ409" s="85" t="s">
        <v>5341</v>
      </c>
      <c r="BK409" s="85" t="s">
        <v>179</v>
      </c>
      <c r="BL409" s="85"/>
      <c r="BM409" s="85" t="s">
        <v>179</v>
      </c>
      <c r="BN409" s="85"/>
      <c r="BO409" s="85" t="s">
        <v>179</v>
      </c>
      <c r="BP409" s="85"/>
      <c r="BQ409" s="85" t="s">
        <v>179</v>
      </c>
      <c r="BR409" s="85"/>
      <c r="BS409" s="85" t="s">
        <v>179</v>
      </c>
      <c r="BT409" s="85"/>
      <c r="BU409" s="85" t="s">
        <v>179</v>
      </c>
      <c r="BV409" s="85"/>
      <c r="BW409" s="85" t="s">
        <v>179</v>
      </c>
      <c r="BX409" s="85"/>
      <c r="BY409" s="85" t="s">
        <v>179</v>
      </c>
      <c r="BZ409" s="85"/>
      <c r="CA409" s="85" t="s">
        <v>179</v>
      </c>
      <c r="CB409" s="85"/>
      <c r="CC409" s="85" t="s">
        <v>179</v>
      </c>
      <c r="CD409" s="85"/>
      <c r="CE409" s="85" t="s">
        <v>179</v>
      </c>
      <c r="CF409" s="85"/>
      <c r="CG409" s="85" t="s">
        <v>179</v>
      </c>
      <c r="CH409" s="85"/>
      <c r="CI409" s="85" t="s">
        <v>179</v>
      </c>
      <c r="CJ409" s="85"/>
      <c r="CK409" s="85" t="s">
        <v>179</v>
      </c>
      <c r="CL409" s="85" t="s">
        <v>5341</v>
      </c>
      <c r="CM409" s="85" t="s">
        <v>179</v>
      </c>
      <c r="CN409" s="85"/>
      <c r="CO409" s="85" t="s">
        <v>179</v>
      </c>
      <c r="CP409" s="85"/>
      <c r="CQ409" s="85" t="s">
        <v>179</v>
      </c>
      <c r="CR409" s="85"/>
      <c r="CS409" s="85" t="s">
        <v>179</v>
      </c>
      <c r="CT409" s="85"/>
      <c r="CU409" s="85" t="s">
        <v>179</v>
      </c>
      <c r="CV409" s="85"/>
      <c r="CW409" s="85" t="s">
        <v>179</v>
      </c>
      <c r="CX409" s="85"/>
      <c r="CY409" s="85" t="s">
        <v>179</v>
      </c>
      <c r="CZ409" s="85" t="s">
        <v>5341</v>
      </c>
      <c r="DA409" s="85" t="s">
        <v>179</v>
      </c>
      <c r="DB409" s="85"/>
      <c r="DC409" s="85" t="s">
        <v>179</v>
      </c>
      <c r="DD409" s="85"/>
      <c r="DE409" s="85" t="s">
        <v>179</v>
      </c>
      <c r="DF409" s="85"/>
      <c r="DG409" s="85" t="s">
        <v>179</v>
      </c>
      <c r="DH409" s="85"/>
      <c r="DI409" s="85" t="s">
        <v>179</v>
      </c>
      <c r="DJ409" s="85" t="s">
        <v>5341</v>
      </c>
      <c r="DK409" s="85"/>
      <c r="DL409" s="85"/>
      <c r="DM409" s="85"/>
      <c r="DN409" s="85"/>
      <c r="DO409" s="85"/>
      <c r="DP409" s="85"/>
      <c r="DQ409" s="85"/>
      <c r="DR409" s="85"/>
      <c r="DS409" s="85"/>
      <c r="DT409" s="85"/>
      <c r="DU409" s="85"/>
      <c r="DV409" s="85"/>
      <c r="DW409" s="85"/>
      <c r="DX409" s="85"/>
      <c r="DY409" s="85"/>
      <c r="DZ409" s="85"/>
      <c r="EA409" s="85"/>
      <c r="EB409" s="85"/>
      <c r="EC409" s="85"/>
      <c r="ED409" s="85"/>
      <c r="EE409" s="85"/>
      <c r="EF409" s="85"/>
      <c r="EG409" s="85"/>
      <c r="EH409" s="85"/>
      <c r="EI409" s="85"/>
      <c r="EJ409" s="85"/>
      <c r="EK409" s="85"/>
      <c r="EL409" s="85"/>
      <c r="EM409" s="85"/>
      <c r="EN409" s="85"/>
      <c r="EO409" s="85"/>
      <c r="EP409" s="85"/>
      <c r="EQ409" s="85"/>
      <c r="ER409" s="85"/>
      <c r="ES409" s="85"/>
      <c r="ET409" s="85"/>
      <c r="EU409" s="85"/>
      <c r="EV409" s="85"/>
      <c r="EW409" s="85"/>
      <c r="EX409" s="85"/>
      <c r="EY409" s="85"/>
      <c r="EZ409" s="85"/>
      <c r="FA409" s="85" t="s">
        <v>181</v>
      </c>
      <c r="FB409" s="85"/>
      <c r="FC409" s="85" t="s">
        <v>179</v>
      </c>
      <c r="FD409" s="85" t="s">
        <v>182</v>
      </c>
      <c r="FE409" t="b">
        <v>0</v>
      </c>
    </row>
    <row r="410" spans="1:161" x14ac:dyDescent="0.25">
      <c r="A410">
        <v>2365</v>
      </c>
      <c r="B410" t="s">
        <v>6265</v>
      </c>
      <c r="C410" s="90" t="s">
        <v>5342</v>
      </c>
      <c r="D410" s="91" t="s">
        <v>175</v>
      </c>
      <c r="E410">
        <v>0</v>
      </c>
      <c r="F410">
        <v>90</v>
      </c>
      <c r="G410" s="85" t="s">
        <v>177</v>
      </c>
      <c r="H410">
        <v>1</v>
      </c>
      <c r="I410" s="85" t="s">
        <v>213</v>
      </c>
      <c r="J410" s="85" t="s">
        <v>5343</v>
      </c>
      <c r="K410" s="85" t="s">
        <v>5344</v>
      </c>
      <c r="L410" s="85" t="s">
        <v>5342</v>
      </c>
      <c r="M410" s="85" t="s">
        <v>5345</v>
      </c>
      <c r="N410" s="85" t="s">
        <v>5343</v>
      </c>
      <c r="O410" s="85" t="s">
        <v>5346</v>
      </c>
      <c r="P410" s="85" t="s">
        <v>213</v>
      </c>
      <c r="Q410" s="85" t="s">
        <v>272</v>
      </c>
      <c r="R410" s="85"/>
      <c r="S410" s="85"/>
      <c r="T410" s="85" t="s">
        <v>5347</v>
      </c>
      <c r="U410" s="97">
        <v>491</v>
      </c>
      <c r="V410" s="85" t="s">
        <v>179</v>
      </c>
      <c r="W410" s="85" t="s">
        <v>191</v>
      </c>
      <c r="X410" s="85" t="s">
        <v>5348</v>
      </c>
      <c r="Y410">
        <v>491</v>
      </c>
      <c r="Z410" s="85" t="s">
        <v>179</v>
      </c>
      <c r="AA410" s="85" t="s">
        <v>191</v>
      </c>
      <c r="AB410" s="85" t="s">
        <v>180</v>
      </c>
      <c r="AC410" s="85" t="s">
        <v>181</v>
      </c>
      <c r="AD410" s="85" t="s">
        <v>179</v>
      </c>
      <c r="AE410" s="85" t="s">
        <v>181</v>
      </c>
      <c r="AF410" s="85"/>
      <c r="AG410" s="85" t="s">
        <v>181</v>
      </c>
      <c r="AH410" s="85"/>
      <c r="AI410" s="85" t="s">
        <v>181</v>
      </c>
      <c r="AJ410" s="85"/>
      <c r="AK410" s="85" t="s">
        <v>181</v>
      </c>
      <c r="AL410" s="85"/>
      <c r="AM410" s="85" t="s">
        <v>181</v>
      </c>
      <c r="AN410" s="85"/>
      <c r="AO410" s="85" t="s">
        <v>181</v>
      </c>
      <c r="AP410" s="85"/>
      <c r="AQ410" s="85" t="s">
        <v>179</v>
      </c>
      <c r="AR410" s="85"/>
      <c r="AS410" s="85" t="s">
        <v>179</v>
      </c>
      <c r="AT410" s="85"/>
      <c r="AU410" s="85" t="s">
        <v>179</v>
      </c>
      <c r="AV410" s="85"/>
      <c r="AW410" s="85" t="s">
        <v>179</v>
      </c>
      <c r="AX410" s="85"/>
      <c r="AY410" s="85" t="s">
        <v>179</v>
      </c>
      <c r="AZ410" s="85"/>
      <c r="BA410" s="85" t="s">
        <v>179</v>
      </c>
      <c r="BB410" s="85"/>
      <c r="BC410" s="85" t="s">
        <v>179</v>
      </c>
      <c r="BD410" s="85" t="s">
        <v>5349</v>
      </c>
      <c r="BE410" s="85" t="s">
        <v>179</v>
      </c>
      <c r="BF410" s="85"/>
      <c r="BG410" s="85" t="s">
        <v>179</v>
      </c>
      <c r="BH410" s="85"/>
      <c r="BI410" s="85" t="s">
        <v>179</v>
      </c>
      <c r="BJ410" s="85" t="s">
        <v>5350</v>
      </c>
      <c r="BK410" s="85" t="s">
        <v>179</v>
      </c>
      <c r="BL410" s="85"/>
      <c r="BM410" s="85" t="s">
        <v>179</v>
      </c>
      <c r="BN410" s="85"/>
      <c r="BO410" s="85" t="s">
        <v>179</v>
      </c>
      <c r="BP410" s="85"/>
      <c r="BQ410" s="85" t="s">
        <v>179</v>
      </c>
      <c r="BR410" s="85"/>
      <c r="BS410" s="85" t="s">
        <v>179</v>
      </c>
      <c r="BT410" s="85"/>
      <c r="BU410" s="85" t="s">
        <v>179</v>
      </c>
      <c r="BV410" s="85"/>
      <c r="BW410" s="85" t="s">
        <v>179</v>
      </c>
      <c r="BX410" s="85"/>
      <c r="BY410" s="85" t="s">
        <v>179</v>
      </c>
      <c r="BZ410" s="85"/>
      <c r="CA410" s="85" t="s">
        <v>179</v>
      </c>
      <c r="CB410" s="85"/>
      <c r="CC410" s="85" t="s">
        <v>179</v>
      </c>
      <c r="CD410" s="85"/>
      <c r="CE410" s="85" t="s">
        <v>181</v>
      </c>
      <c r="CF410" s="85" t="s">
        <v>5351</v>
      </c>
      <c r="CG410" s="85" t="s">
        <v>181</v>
      </c>
      <c r="CH410" s="85"/>
      <c r="CI410" s="85" t="s">
        <v>179</v>
      </c>
      <c r="CJ410" s="85" t="s">
        <v>5351</v>
      </c>
      <c r="CK410" s="85" t="s">
        <v>179</v>
      </c>
      <c r="CL410" s="85" t="s">
        <v>5352</v>
      </c>
      <c r="CM410" s="85" t="s">
        <v>179</v>
      </c>
      <c r="CN410" s="85"/>
      <c r="CO410" s="85" t="s">
        <v>179</v>
      </c>
      <c r="CP410" s="85"/>
      <c r="CQ410" s="85" t="s">
        <v>179</v>
      </c>
      <c r="CR410" s="85"/>
      <c r="CS410" s="85" t="s">
        <v>179</v>
      </c>
      <c r="CT410" s="85"/>
      <c r="CU410" s="85" t="s">
        <v>179</v>
      </c>
      <c r="CV410" s="85"/>
      <c r="CW410" s="85" t="s">
        <v>179</v>
      </c>
      <c r="CX410" s="85"/>
      <c r="CY410" s="85" t="s">
        <v>179</v>
      </c>
      <c r="CZ410" s="85" t="s">
        <v>5353</v>
      </c>
      <c r="DA410" s="85" t="s">
        <v>179</v>
      </c>
      <c r="DB410" s="85"/>
      <c r="DC410" s="85" t="s">
        <v>179</v>
      </c>
      <c r="DD410" s="85"/>
      <c r="DE410" s="85" t="s">
        <v>179</v>
      </c>
      <c r="DF410" s="85"/>
      <c r="DG410" s="85" t="s">
        <v>209</v>
      </c>
      <c r="DH410" s="85"/>
      <c r="DI410" s="85" t="s">
        <v>179</v>
      </c>
      <c r="DJ410" s="85" t="s">
        <v>5354</v>
      </c>
      <c r="DK410" s="85"/>
      <c r="DL410" s="85"/>
      <c r="DM410" s="85"/>
      <c r="DN410" s="85"/>
      <c r="DO410" s="85"/>
      <c r="DP410" s="85"/>
      <c r="DQ410" s="85"/>
      <c r="DR410" s="85"/>
      <c r="DS410" s="85"/>
      <c r="DT410" s="85"/>
      <c r="DU410" s="85"/>
      <c r="DV410" s="85"/>
      <c r="DW410" s="85"/>
      <c r="DX410" s="85"/>
      <c r="DY410" s="85"/>
      <c r="DZ410" s="85"/>
      <c r="EA410" s="85"/>
      <c r="EB410" s="85"/>
      <c r="EC410" s="85"/>
      <c r="ED410" s="85"/>
      <c r="EE410" s="85"/>
      <c r="EF410" s="85"/>
      <c r="EG410" s="85"/>
      <c r="EH410" s="85"/>
      <c r="EI410" s="85"/>
      <c r="EJ410" s="85"/>
      <c r="EK410" s="85"/>
      <c r="EL410" s="85"/>
      <c r="EM410" s="85"/>
      <c r="EN410" s="85"/>
      <c r="EO410" s="85"/>
      <c r="EP410" s="85"/>
      <c r="EQ410" s="85"/>
      <c r="ER410" s="85"/>
      <c r="ES410" s="85"/>
      <c r="ET410" s="85"/>
      <c r="EU410" s="85"/>
      <c r="EV410" s="85"/>
      <c r="EW410" s="85"/>
      <c r="EX410" s="85"/>
      <c r="EY410" s="85"/>
      <c r="EZ410" s="85"/>
      <c r="FA410" s="85" t="s">
        <v>181</v>
      </c>
      <c r="FB410" s="85"/>
      <c r="FC410" s="85" t="s">
        <v>181</v>
      </c>
      <c r="FD410" s="85" t="s">
        <v>182</v>
      </c>
      <c r="FE410" t="b">
        <v>0</v>
      </c>
    </row>
    <row r="411" spans="1:161" x14ac:dyDescent="0.25">
      <c r="A411">
        <v>10952</v>
      </c>
      <c r="B411" t="s">
        <v>6281</v>
      </c>
      <c r="C411" s="90" t="s">
        <v>5355</v>
      </c>
      <c r="D411" s="91" t="s">
        <v>175</v>
      </c>
      <c r="E411">
        <v>0</v>
      </c>
      <c r="F411">
        <v>90</v>
      </c>
      <c r="G411" s="85" t="s">
        <v>187</v>
      </c>
      <c r="H411">
        <v>1</v>
      </c>
      <c r="I411" s="85" t="s">
        <v>213</v>
      </c>
      <c r="J411" s="85" t="s">
        <v>5356</v>
      </c>
      <c r="K411" s="85" t="s">
        <v>5357</v>
      </c>
      <c r="L411" s="85" t="s">
        <v>5355</v>
      </c>
      <c r="M411" s="85" t="s">
        <v>5358</v>
      </c>
      <c r="N411" s="85" t="s">
        <v>5356</v>
      </c>
      <c r="O411" s="85" t="s">
        <v>5359</v>
      </c>
      <c r="P411" s="85" t="s">
        <v>213</v>
      </c>
      <c r="Q411" s="85" t="s">
        <v>175</v>
      </c>
      <c r="R411" s="85"/>
      <c r="S411" s="85"/>
      <c r="T411" s="85" t="s">
        <v>5360</v>
      </c>
      <c r="U411" s="97">
        <v>30</v>
      </c>
      <c r="V411" s="85" t="s">
        <v>179</v>
      </c>
      <c r="W411" s="85" t="s">
        <v>186</v>
      </c>
      <c r="X411" s="85" t="s">
        <v>5361</v>
      </c>
      <c r="Y411">
        <v>20</v>
      </c>
      <c r="Z411" s="85" t="s">
        <v>179</v>
      </c>
      <c r="AA411" s="85" t="s">
        <v>186</v>
      </c>
      <c r="AB411" s="85" t="s">
        <v>179</v>
      </c>
      <c r="AC411" s="85" t="s">
        <v>179</v>
      </c>
      <c r="AD411" s="85" t="s">
        <v>179</v>
      </c>
      <c r="AE411" s="85" t="s">
        <v>181</v>
      </c>
      <c r="AF411" s="85"/>
      <c r="AG411" s="85" t="s">
        <v>181</v>
      </c>
      <c r="AH411" s="85"/>
      <c r="AI411" s="85" t="s">
        <v>181</v>
      </c>
      <c r="AJ411" s="85"/>
      <c r="AK411" s="85" t="s">
        <v>181</v>
      </c>
      <c r="AL411" s="85"/>
      <c r="AM411" s="85" t="s">
        <v>181</v>
      </c>
      <c r="AN411" s="85"/>
      <c r="AO411" s="85" t="s">
        <v>181</v>
      </c>
      <c r="AP411" s="85"/>
      <c r="AQ411" s="85" t="s">
        <v>179</v>
      </c>
      <c r="AR411" s="85" t="s">
        <v>5362</v>
      </c>
      <c r="AS411" s="85" t="s">
        <v>179</v>
      </c>
      <c r="AT411" s="85" t="s">
        <v>5363</v>
      </c>
      <c r="AU411" s="85" t="s">
        <v>179</v>
      </c>
      <c r="AV411" s="85" t="s">
        <v>5364</v>
      </c>
      <c r="AW411" s="85" t="s">
        <v>179</v>
      </c>
      <c r="AX411" s="85" t="s">
        <v>5365</v>
      </c>
      <c r="AY411" s="85" t="s">
        <v>179</v>
      </c>
      <c r="AZ411" s="85" t="s">
        <v>5366</v>
      </c>
      <c r="BA411" s="85" t="s">
        <v>179</v>
      </c>
      <c r="BB411" s="85" t="s">
        <v>5367</v>
      </c>
      <c r="BC411" s="85" t="s">
        <v>179</v>
      </c>
      <c r="BD411" s="85" t="s">
        <v>5368</v>
      </c>
      <c r="BE411" s="85" t="s">
        <v>179</v>
      </c>
      <c r="BF411" s="85" t="s">
        <v>5369</v>
      </c>
      <c r="BG411" s="85" t="s">
        <v>179</v>
      </c>
      <c r="BH411" s="85" t="s">
        <v>5370</v>
      </c>
      <c r="BI411" s="85" t="s">
        <v>179</v>
      </c>
      <c r="BJ411" s="85" t="s">
        <v>5371</v>
      </c>
      <c r="BK411" s="85" t="s">
        <v>179</v>
      </c>
      <c r="BL411" s="85" t="s">
        <v>5372</v>
      </c>
      <c r="BM411" s="85" t="s">
        <v>179</v>
      </c>
      <c r="BN411" s="85" t="s">
        <v>5373</v>
      </c>
      <c r="BO411" s="85" t="s">
        <v>179</v>
      </c>
      <c r="BP411" s="85" t="s">
        <v>5374</v>
      </c>
      <c r="BQ411" s="85" t="s">
        <v>179</v>
      </c>
      <c r="BR411" s="85" t="s">
        <v>5375</v>
      </c>
      <c r="BS411" s="85" t="s">
        <v>179</v>
      </c>
      <c r="BT411" s="85" t="s">
        <v>5376</v>
      </c>
      <c r="BU411" s="85" t="s">
        <v>179</v>
      </c>
      <c r="BV411" s="85" t="s">
        <v>5377</v>
      </c>
      <c r="BW411" s="85" t="s">
        <v>179</v>
      </c>
      <c r="BX411" s="85" t="s">
        <v>5378</v>
      </c>
      <c r="BY411" s="85" t="s">
        <v>179</v>
      </c>
      <c r="BZ411" s="85" t="s">
        <v>5379</v>
      </c>
      <c r="CA411" s="85" t="s">
        <v>179</v>
      </c>
      <c r="CB411" s="85"/>
      <c r="CC411" s="85" t="s">
        <v>179</v>
      </c>
      <c r="CD411" s="85"/>
      <c r="CE411" s="85" t="s">
        <v>181</v>
      </c>
      <c r="CF411" s="85"/>
      <c r="CG411" s="85" t="s">
        <v>181</v>
      </c>
      <c r="CH411" s="85"/>
      <c r="CI411" s="85" t="s">
        <v>181</v>
      </c>
      <c r="CJ411" s="85"/>
      <c r="CK411" s="85" t="s">
        <v>179</v>
      </c>
      <c r="CL411" s="85" t="s">
        <v>5380</v>
      </c>
      <c r="CM411" s="85" t="s">
        <v>179</v>
      </c>
      <c r="CN411" s="85" t="s">
        <v>5381</v>
      </c>
      <c r="CO411" s="85" t="s">
        <v>179</v>
      </c>
      <c r="CP411" s="85" t="s">
        <v>5382</v>
      </c>
      <c r="CQ411" s="85" t="s">
        <v>179</v>
      </c>
      <c r="CR411" s="85" t="s">
        <v>5383</v>
      </c>
      <c r="CS411" s="85" t="s">
        <v>179</v>
      </c>
      <c r="CT411" s="85" t="s">
        <v>5384</v>
      </c>
      <c r="CU411" s="85" t="s">
        <v>179</v>
      </c>
      <c r="CV411" s="85" t="s">
        <v>5385</v>
      </c>
      <c r="CW411" s="85" t="s">
        <v>179</v>
      </c>
      <c r="CX411" s="85" t="s">
        <v>5386</v>
      </c>
      <c r="CY411" s="85" t="s">
        <v>179</v>
      </c>
      <c r="CZ411" s="85" t="s">
        <v>5387</v>
      </c>
      <c r="DA411" s="85" t="s">
        <v>179</v>
      </c>
      <c r="DB411" s="85" t="s">
        <v>5388</v>
      </c>
      <c r="DC411" s="85" t="s">
        <v>179</v>
      </c>
      <c r="DD411" s="85" t="s">
        <v>5389</v>
      </c>
      <c r="DE411" s="85" t="s">
        <v>179</v>
      </c>
      <c r="DF411" s="85" t="s">
        <v>5390</v>
      </c>
      <c r="DG411" s="85" t="s">
        <v>209</v>
      </c>
      <c r="DH411" s="85"/>
      <c r="DI411" s="85" t="s">
        <v>179</v>
      </c>
      <c r="DJ411" s="85" t="s">
        <v>5391</v>
      </c>
      <c r="DK411" s="85"/>
      <c r="DL411" s="85"/>
      <c r="DM411" s="85"/>
      <c r="DN411" s="85"/>
      <c r="DO411" s="85"/>
      <c r="DP411" s="85"/>
      <c r="DQ411" s="85"/>
      <c r="DR411" s="85"/>
      <c r="DS411" s="85"/>
      <c r="DT411" s="85"/>
      <c r="DU411" s="85"/>
      <c r="DV411" s="85"/>
      <c r="DW411" s="85"/>
      <c r="DX411" s="85"/>
      <c r="DY411" s="85"/>
      <c r="DZ411" s="85"/>
      <c r="EA411" s="85"/>
      <c r="EB411" s="85"/>
      <c r="EC411" s="85"/>
      <c r="ED411" s="85"/>
      <c r="EE411" s="85"/>
      <c r="EF411" s="85"/>
      <c r="EG411" s="85"/>
      <c r="EH411" s="85"/>
      <c r="EI411" s="85"/>
      <c r="EJ411" s="85"/>
      <c r="EK411" s="85"/>
      <c r="EL411" s="85"/>
      <c r="EM411" s="85"/>
      <c r="EN411" s="85"/>
      <c r="EO411" s="85"/>
      <c r="EP411" s="85"/>
      <c r="EQ411" s="85"/>
      <c r="ER411" s="85"/>
      <c r="ES411" s="85"/>
      <c r="ET411" s="85"/>
      <c r="EU411" s="85"/>
      <c r="EV411" s="85"/>
      <c r="EW411" s="85"/>
      <c r="EX411" s="85"/>
      <c r="EY411" s="85"/>
      <c r="EZ411" s="85"/>
      <c r="FA411" s="85" t="s">
        <v>181</v>
      </c>
      <c r="FB411" s="85"/>
      <c r="FC411" s="85" t="s">
        <v>181</v>
      </c>
      <c r="FD411" s="85" t="s">
        <v>182</v>
      </c>
      <c r="FE411" t="b">
        <v>0</v>
      </c>
    </row>
    <row r="412" spans="1:161" x14ac:dyDescent="0.25">
      <c r="A412">
        <v>2368</v>
      </c>
      <c r="B412" t="s">
        <v>6160</v>
      </c>
      <c r="C412" s="90" t="s">
        <v>5395</v>
      </c>
      <c r="D412" s="91" t="s">
        <v>175</v>
      </c>
      <c r="E412">
        <v>0</v>
      </c>
      <c r="F412">
        <v>90</v>
      </c>
      <c r="G412" s="85" t="s">
        <v>177</v>
      </c>
      <c r="H412">
        <v>1</v>
      </c>
      <c r="I412" s="85" t="s">
        <v>213</v>
      </c>
      <c r="J412" s="85" t="s">
        <v>1491</v>
      </c>
      <c r="K412" s="85" t="s">
        <v>2117</v>
      </c>
      <c r="L412" s="85" t="s">
        <v>5395</v>
      </c>
      <c r="M412" s="85" t="s">
        <v>2118</v>
      </c>
      <c r="N412" s="85" t="s">
        <v>2119</v>
      </c>
      <c r="O412" s="85" t="s">
        <v>5396</v>
      </c>
      <c r="P412" s="85" t="s">
        <v>213</v>
      </c>
      <c r="Q412" s="85" t="s">
        <v>272</v>
      </c>
      <c r="R412" s="85"/>
      <c r="S412" s="85"/>
      <c r="T412" s="85" t="s">
        <v>218</v>
      </c>
      <c r="U412" s="97">
        <v>21</v>
      </c>
      <c r="V412" s="85" t="s">
        <v>179</v>
      </c>
      <c r="W412" s="85" t="s">
        <v>191</v>
      </c>
      <c r="X412" s="85" t="s">
        <v>2121</v>
      </c>
      <c r="Y412">
        <v>15</v>
      </c>
      <c r="Z412" s="85" t="s">
        <v>179</v>
      </c>
      <c r="AA412" s="85" t="s">
        <v>191</v>
      </c>
      <c r="AB412" s="85" t="s">
        <v>180</v>
      </c>
      <c r="AC412" s="85" t="s">
        <v>179</v>
      </c>
      <c r="AD412" s="85" t="s">
        <v>180</v>
      </c>
      <c r="AE412" s="85" t="s">
        <v>181</v>
      </c>
      <c r="AF412" s="85"/>
      <c r="AG412" s="85" t="s">
        <v>181</v>
      </c>
      <c r="AH412" s="85"/>
      <c r="AI412" s="85" t="s">
        <v>181</v>
      </c>
      <c r="AJ412" s="85"/>
      <c r="AK412" s="85" t="s">
        <v>181</v>
      </c>
      <c r="AL412" s="85"/>
      <c r="AM412" s="85" t="s">
        <v>181</v>
      </c>
      <c r="AN412" s="85"/>
      <c r="AO412" s="85" t="s">
        <v>181</v>
      </c>
      <c r="AP412" s="85"/>
      <c r="AQ412" s="85" t="s">
        <v>179</v>
      </c>
      <c r="AR412" s="85"/>
      <c r="AS412" s="85" t="s">
        <v>179</v>
      </c>
      <c r="AT412" s="85"/>
      <c r="AU412" s="85" t="s">
        <v>179</v>
      </c>
      <c r="AV412" s="85"/>
      <c r="AW412" s="85" t="s">
        <v>179</v>
      </c>
      <c r="AX412" s="85"/>
      <c r="AY412" s="85" t="s">
        <v>179</v>
      </c>
      <c r="AZ412" s="85"/>
      <c r="BA412" s="85" t="s">
        <v>265</v>
      </c>
      <c r="BB412" s="85" t="s">
        <v>5397</v>
      </c>
      <c r="BC412" s="85" t="s">
        <v>179</v>
      </c>
      <c r="BD412" s="85" t="s">
        <v>5398</v>
      </c>
      <c r="BE412" s="85" t="s">
        <v>179</v>
      </c>
      <c r="BF412" s="85"/>
      <c r="BG412" s="85" t="s">
        <v>179</v>
      </c>
      <c r="BH412" s="85"/>
      <c r="BI412" s="85" t="s">
        <v>179</v>
      </c>
      <c r="BJ412" s="85" t="s">
        <v>5399</v>
      </c>
      <c r="BK412" s="85" t="s">
        <v>179</v>
      </c>
      <c r="BL412" s="85"/>
      <c r="BM412" s="85" t="s">
        <v>179</v>
      </c>
      <c r="BN412" s="85" t="s">
        <v>5400</v>
      </c>
      <c r="BO412" s="85" t="s">
        <v>179</v>
      </c>
      <c r="BP412" s="85"/>
      <c r="BQ412" s="85" t="s">
        <v>179</v>
      </c>
      <c r="BR412" s="85"/>
      <c r="BS412" s="85" t="s">
        <v>179</v>
      </c>
      <c r="BT412" s="85"/>
      <c r="BU412" s="85" t="s">
        <v>179</v>
      </c>
      <c r="BV412" s="85"/>
      <c r="BW412" s="85" t="s">
        <v>179</v>
      </c>
      <c r="BX412" s="85"/>
      <c r="BY412" s="85" t="s">
        <v>179</v>
      </c>
      <c r="BZ412" s="85"/>
      <c r="CA412" s="85" t="s">
        <v>179</v>
      </c>
      <c r="CB412" s="85"/>
      <c r="CC412" s="85" t="s">
        <v>179</v>
      </c>
      <c r="CD412" s="85"/>
      <c r="CE412" s="85" t="s">
        <v>181</v>
      </c>
      <c r="CF412" s="85"/>
      <c r="CG412" s="85" t="s">
        <v>181</v>
      </c>
      <c r="CH412" s="85"/>
      <c r="CI412" s="85" t="s">
        <v>181</v>
      </c>
      <c r="CJ412" s="85"/>
      <c r="CK412" s="85" t="s">
        <v>179</v>
      </c>
      <c r="CL412" s="85" t="s">
        <v>5401</v>
      </c>
      <c r="CM412" s="85" t="s">
        <v>179</v>
      </c>
      <c r="CN412" s="85"/>
      <c r="CO412" s="85" t="s">
        <v>179</v>
      </c>
      <c r="CP412" s="85"/>
      <c r="CQ412" s="85" t="s">
        <v>179</v>
      </c>
      <c r="CR412" s="85"/>
      <c r="CS412" s="85" t="s">
        <v>179</v>
      </c>
      <c r="CT412" s="85"/>
      <c r="CU412" s="85" t="s">
        <v>179</v>
      </c>
      <c r="CV412" s="85"/>
      <c r="CW412" s="85" t="s">
        <v>179</v>
      </c>
      <c r="CX412" s="85"/>
      <c r="CY412" s="85" t="s">
        <v>179</v>
      </c>
      <c r="CZ412" s="85" t="s">
        <v>5402</v>
      </c>
      <c r="DA412" s="85" t="s">
        <v>179</v>
      </c>
      <c r="DB412" s="85"/>
      <c r="DC412" s="85" t="s">
        <v>179</v>
      </c>
      <c r="DD412" s="85"/>
      <c r="DE412" s="85" t="s">
        <v>179</v>
      </c>
      <c r="DF412" s="85"/>
      <c r="DG412" s="85" t="s">
        <v>179</v>
      </c>
      <c r="DH412" s="85"/>
      <c r="DI412" s="85" t="s">
        <v>179</v>
      </c>
      <c r="DJ412" s="85" t="s">
        <v>5403</v>
      </c>
      <c r="DK412" s="85"/>
      <c r="DL412" s="85"/>
      <c r="DM412" s="85"/>
      <c r="DN412" s="85"/>
      <c r="DO412" s="85"/>
      <c r="DP412" s="85"/>
      <c r="DQ412" s="85"/>
      <c r="DR412" s="85"/>
      <c r="DS412" s="85"/>
      <c r="DT412" s="85"/>
      <c r="DU412" s="85"/>
      <c r="DV412" s="85"/>
      <c r="DW412" s="85"/>
      <c r="DX412" s="85"/>
      <c r="DY412" s="85"/>
      <c r="DZ412" s="85"/>
      <c r="EA412" s="85"/>
      <c r="EB412" s="85"/>
      <c r="EC412" s="85"/>
      <c r="ED412" s="85"/>
      <c r="EE412" s="85"/>
      <c r="EF412" s="85"/>
      <c r="EG412" s="85"/>
      <c r="EH412" s="85"/>
      <c r="EI412" s="85"/>
      <c r="EJ412" s="85"/>
      <c r="EK412" s="85"/>
      <c r="EL412" s="85"/>
      <c r="EM412" s="85"/>
      <c r="EN412" s="85"/>
      <c r="EO412" s="85"/>
      <c r="EP412" s="85"/>
      <c r="EQ412" s="85"/>
      <c r="ER412" s="85"/>
      <c r="ES412" s="85"/>
      <c r="ET412" s="85"/>
      <c r="EU412" s="85"/>
      <c r="EV412" s="85"/>
      <c r="EW412" s="85"/>
      <c r="EX412" s="85"/>
      <c r="EY412" s="85"/>
      <c r="EZ412" s="85"/>
      <c r="FA412" s="85" t="s">
        <v>181</v>
      </c>
      <c r="FB412" s="85"/>
      <c r="FC412" s="85" t="s">
        <v>179</v>
      </c>
      <c r="FD412" s="85" t="s">
        <v>182</v>
      </c>
      <c r="FE412" t="b">
        <v>0</v>
      </c>
    </row>
    <row r="413" spans="1:161" x14ac:dyDescent="0.25">
      <c r="A413">
        <v>2369</v>
      </c>
      <c r="B413" t="s">
        <v>6147</v>
      </c>
      <c r="C413" s="90" t="s">
        <v>5404</v>
      </c>
      <c r="D413" s="91" t="s">
        <v>175</v>
      </c>
      <c r="E413">
        <v>0</v>
      </c>
      <c r="F413">
        <v>90</v>
      </c>
      <c r="G413" s="85" t="s">
        <v>187</v>
      </c>
      <c r="H413">
        <v>1</v>
      </c>
      <c r="I413" s="85" t="s">
        <v>213</v>
      </c>
      <c r="J413" s="85" t="s">
        <v>1792</v>
      </c>
      <c r="K413" s="85" t="s">
        <v>1793</v>
      </c>
      <c r="L413" s="85" t="s">
        <v>5404</v>
      </c>
      <c r="M413" s="85" t="s">
        <v>1794</v>
      </c>
      <c r="N413" s="85" t="s">
        <v>1792</v>
      </c>
      <c r="O413" s="85" t="s">
        <v>1795</v>
      </c>
      <c r="P413" s="85" t="s">
        <v>213</v>
      </c>
      <c r="Q413" s="85" t="s">
        <v>272</v>
      </c>
      <c r="R413" s="85"/>
      <c r="S413" s="85"/>
      <c r="T413" s="85" t="s">
        <v>218</v>
      </c>
      <c r="U413" s="97">
        <v>8</v>
      </c>
      <c r="V413" s="85" t="s">
        <v>179</v>
      </c>
      <c r="W413" s="85" t="s">
        <v>191</v>
      </c>
      <c r="X413" s="85" t="s">
        <v>1796</v>
      </c>
      <c r="Y413">
        <v>8</v>
      </c>
      <c r="Z413" s="85" t="s">
        <v>179</v>
      </c>
      <c r="AA413" s="85" t="s">
        <v>191</v>
      </c>
      <c r="AB413" s="85" t="s">
        <v>180</v>
      </c>
      <c r="AC413" s="85" t="s">
        <v>179</v>
      </c>
      <c r="AD413" s="85" t="s">
        <v>179</v>
      </c>
      <c r="AE413" s="85" t="s">
        <v>181</v>
      </c>
      <c r="AF413" s="85"/>
      <c r="AG413" s="85" t="s">
        <v>181</v>
      </c>
      <c r="AH413" s="85"/>
      <c r="AI413" s="85" t="s">
        <v>181</v>
      </c>
      <c r="AJ413" s="85"/>
      <c r="AK413" s="85" t="s">
        <v>181</v>
      </c>
      <c r="AL413" s="85"/>
      <c r="AM413" s="85" t="s">
        <v>181</v>
      </c>
      <c r="AN413" s="85"/>
      <c r="AO413" s="85" t="s">
        <v>181</v>
      </c>
      <c r="AP413" s="85"/>
      <c r="AQ413" s="85" t="s">
        <v>179</v>
      </c>
      <c r="AR413" s="85"/>
      <c r="AS413" s="85" t="s">
        <v>179</v>
      </c>
      <c r="AT413" s="85"/>
      <c r="AU413" s="85" t="s">
        <v>179</v>
      </c>
      <c r="AV413" s="85"/>
      <c r="AW413" s="85" t="s">
        <v>179</v>
      </c>
      <c r="AX413" s="85"/>
      <c r="AY413" s="85" t="s">
        <v>179</v>
      </c>
      <c r="AZ413" s="85"/>
      <c r="BA413" s="85" t="s">
        <v>179</v>
      </c>
      <c r="BB413" s="85"/>
      <c r="BC413" s="85" t="s">
        <v>179</v>
      </c>
      <c r="BD413" s="85" t="s">
        <v>5405</v>
      </c>
      <c r="BE413" s="85" t="s">
        <v>179</v>
      </c>
      <c r="BF413" s="85"/>
      <c r="BG413" s="85" t="s">
        <v>179</v>
      </c>
      <c r="BH413" s="85"/>
      <c r="BI413" s="85" t="s">
        <v>179</v>
      </c>
      <c r="BJ413" s="85" t="s">
        <v>5406</v>
      </c>
      <c r="BK413" s="85" t="s">
        <v>179</v>
      </c>
      <c r="BL413" s="85"/>
      <c r="BM413" s="85" t="s">
        <v>179</v>
      </c>
      <c r="BN413" s="85"/>
      <c r="BO413" s="85" t="s">
        <v>179</v>
      </c>
      <c r="BP413" s="85"/>
      <c r="BQ413" s="85" t="s">
        <v>179</v>
      </c>
      <c r="BR413" s="85"/>
      <c r="BS413" s="85" t="s">
        <v>179</v>
      </c>
      <c r="BT413" s="85"/>
      <c r="BU413" s="85" t="s">
        <v>179</v>
      </c>
      <c r="BV413" s="85"/>
      <c r="BW413" s="85" t="s">
        <v>179</v>
      </c>
      <c r="BX413" s="85"/>
      <c r="BY413" s="85" t="s">
        <v>179</v>
      </c>
      <c r="BZ413" s="85"/>
      <c r="CA413" s="85" t="s">
        <v>179</v>
      </c>
      <c r="CB413" s="85"/>
      <c r="CC413" s="85" t="s">
        <v>179</v>
      </c>
      <c r="CD413" s="85"/>
      <c r="CE413" s="85" t="s">
        <v>181</v>
      </c>
      <c r="CF413" s="85"/>
      <c r="CG413" s="85" t="s">
        <v>181</v>
      </c>
      <c r="CH413" s="85"/>
      <c r="CI413" s="85" t="s">
        <v>181</v>
      </c>
      <c r="CJ413" s="85"/>
      <c r="CK413" s="85" t="s">
        <v>179</v>
      </c>
      <c r="CL413" s="85" t="s">
        <v>5407</v>
      </c>
      <c r="CM413" s="85" t="s">
        <v>179</v>
      </c>
      <c r="CN413" s="85"/>
      <c r="CO413" s="85" t="s">
        <v>179</v>
      </c>
      <c r="CP413" s="85"/>
      <c r="CQ413" s="85" t="s">
        <v>179</v>
      </c>
      <c r="CR413" s="85"/>
      <c r="CS413" s="85" t="s">
        <v>179</v>
      </c>
      <c r="CT413" s="85"/>
      <c r="CU413" s="85" t="s">
        <v>179</v>
      </c>
      <c r="CV413" s="85"/>
      <c r="CW413" s="85" t="s">
        <v>179</v>
      </c>
      <c r="CX413" s="85"/>
      <c r="CY413" s="85" t="s">
        <v>179</v>
      </c>
      <c r="CZ413" s="85" t="s">
        <v>5408</v>
      </c>
      <c r="DA413" s="85" t="s">
        <v>179</v>
      </c>
      <c r="DB413" s="85"/>
      <c r="DC413" s="85" t="s">
        <v>179</v>
      </c>
      <c r="DD413" s="85"/>
      <c r="DE413" s="85" t="s">
        <v>179</v>
      </c>
      <c r="DF413" s="85"/>
      <c r="DG413" s="85" t="s">
        <v>179</v>
      </c>
      <c r="DH413" s="85"/>
      <c r="DI413" s="85" t="s">
        <v>179</v>
      </c>
      <c r="DJ413" s="85" t="s">
        <v>5409</v>
      </c>
      <c r="DK413" s="85"/>
      <c r="DL413" s="85"/>
      <c r="DM413" s="85"/>
      <c r="DN413" s="85"/>
      <c r="DO413" s="85"/>
      <c r="DP413" s="85"/>
      <c r="DQ413" s="85"/>
      <c r="DR413" s="85"/>
      <c r="DS413" s="85"/>
      <c r="DT413" s="85"/>
      <c r="DU413" s="85"/>
      <c r="DV413" s="85"/>
      <c r="DW413" s="85"/>
      <c r="DX413" s="85"/>
      <c r="DY413" s="85"/>
      <c r="DZ413" s="85"/>
      <c r="EA413" s="85"/>
      <c r="EB413" s="85"/>
      <c r="EC413" s="85"/>
      <c r="ED413" s="85"/>
      <c r="EE413" s="85"/>
      <c r="EF413" s="85"/>
      <c r="EG413" s="85"/>
      <c r="EH413" s="85"/>
      <c r="EI413" s="85"/>
      <c r="EJ413" s="85"/>
      <c r="EK413" s="85"/>
      <c r="EL413" s="85"/>
      <c r="EM413" s="85"/>
      <c r="EN413" s="85"/>
      <c r="EO413" s="85"/>
      <c r="EP413" s="85"/>
      <c r="EQ413" s="85"/>
      <c r="ER413" s="85"/>
      <c r="ES413" s="85"/>
      <c r="ET413" s="85"/>
      <c r="EU413" s="85"/>
      <c r="EV413" s="85"/>
      <c r="EW413" s="85"/>
      <c r="EX413" s="85"/>
      <c r="EY413" s="85"/>
      <c r="EZ413" s="85"/>
      <c r="FA413" s="85" t="s">
        <v>181</v>
      </c>
      <c r="FB413" s="85"/>
      <c r="FC413" s="85" t="s">
        <v>179</v>
      </c>
      <c r="FD413" s="85" t="s">
        <v>182</v>
      </c>
      <c r="FE413" t="b">
        <v>0</v>
      </c>
    </row>
    <row r="414" spans="1:161" x14ac:dyDescent="0.25">
      <c r="A414">
        <v>2370</v>
      </c>
      <c r="B414" t="s">
        <v>6172</v>
      </c>
      <c r="C414" s="90" t="s">
        <v>5410</v>
      </c>
      <c r="D414" s="91" t="s">
        <v>175</v>
      </c>
      <c r="E414">
        <v>0</v>
      </c>
      <c r="F414">
        <v>90</v>
      </c>
      <c r="G414" s="85" t="s">
        <v>187</v>
      </c>
      <c r="H414">
        <v>1</v>
      </c>
      <c r="I414" s="85" t="s">
        <v>213</v>
      </c>
      <c r="J414" s="85" t="s">
        <v>2384</v>
      </c>
      <c r="K414" s="85" t="s">
        <v>2385</v>
      </c>
      <c r="L414" s="85" t="s">
        <v>5410</v>
      </c>
      <c r="M414" s="85" t="s">
        <v>2386</v>
      </c>
      <c r="N414" s="85" t="s">
        <v>2384</v>
      </c>
      <c r="O414" s="85" t="s">
        <v>2387</v>
      </c>
      <c r="P414" s="85" t="s">
        <v>213</v>
      </c>
      <c r="Q414" s="85" t="s">
        <v>272</v>
      </c>
      <c r="R414" s="85"/>
      <c r="S414" s="85"/>
      <c r="T414" s="85" t="s">
        <v>218</v>
      </c>
      <c r="U414" s="97">
        <v>3</v>
      </c>
      <c r="V414" s="85" t="s">
        <v>179</v>
      </c>
      <c r="W414" s="85" t="s">
        <v>191</v>
      </c>
      <c r="X414" s="85" t="s">
        <v>1796</v>
      </c>
      <c r="Y414">
        <v>3</v>
      </c>
      <c r="Z414" s="85" t="s">
        <v>179</v>
      </c>
      <c r="AA414" s="85" t="s">
        <v>191</v>
      </c>
      <c r="AB414" s="85" t="s">
        <v>180</v>
      </c>
      <c r="AC414" s="85" t="s">
        <v>179</v>
      </c>
      <c r="AD414" s="85" t="s">
        <v>179</v>
      </c>
      <c r="AE414" s="85" t="s">
        <v>181</v>
      </c>
      <c r="AF414" s="85"/>
      <c r="AG414" s="85" t="s">
        <v>181</v>
      </c>
      <c r="AH414" s="85"/>
      <c r="AI414" s="85" t="s">
        <v>181</v>
      </c>
      <c r="AJ414" s="85"/>
      <c r="AK414" s="85" t="s">
        <v>181</v>
      </c>
      <c r="AL414" s="85"/>
      <c r="AM414" s="85" t="s">
        <v>181</v>
      </c>
      <c r="AN414" s="85"/>
      <c r="AO414" s="85" t="s">
        <v>181</v>
      </c>
      <c r="AP414" s="85"/>
      <c r="AQ414" s="85" t="s">
        <v>179</v>
      </c>
      <c r="AR414" s="85"/>
      <c r="AS414" s="85" t="s">
        <v>179</v>
      </c>
      <c r="AT414" s="85"/>
      <c r="AU414" s="85" t="s">
        <v>179</v>
      </c>
      <c r="AV414" s="85"/>
      <c r="AW414" s="85" t="s">
        <v>179</v>
      </c>
      <c r="AX414" s="85"/>
      <c r="AY414" s="85" t="s">
        <v>179</v>
      </c>
      <c r="AZ414" s="85"/>
      <c r="BA414" s="85" t="s">
        <v>179</v>
      </c>
      <c r="BB414" s="85"/>
      <c r="BC414" s="85" t="s">
        <v>179</v>
      </c>
      <c r="BD414" s="85" t="s">
        <v>5411</v>
      </c>
      <c r="BE414" s="85" t="s">
        <v>179</v>
      </c>
      <c r="BF414" s="85"/>
      <c r="BG414" s="85" t="s">
        <v>179</v>
      </c>
      <c r="BH414" s="85"/>
      <c r="BI414" s="85" t="s">
        <v>179</v>
      </c>
      <c r="BJ414" s="85" t="s">
        <v>5406</v>
      </c>
      <c r="BK414" s="85" t="s">
        <v>179</v>
      </c>
      <c r="BL414" s="85"/>
      <c r="BM414" s="85" t="s">
        <v>179</v>
      </c>
      <c r="BN414" s="85"/>
      <c r="BO414" s="85" t="s">
        <v>179</v>
      </c>
      <c r="BP414" s="85"/>
      <c r="BQ414" s="85" t="s">
        <v>179</v>
      </c>
      <c r="BR414" s="85"/>
      <c r="BS414" s="85" t="s">
        <v>179</v>
      </c>
      <c r="BT414" s="85"/>
      <c r="BU414" s="85" t="s">
        <v>179</v>
      </c>
      <c r="BV414" s="85"/>
      <c r="BW414" s="85" t="s">
        <v>179</v>
      </c>
      <c r="BX414" s="85"/>
      <c r="BY414" s="85" t="s">
        <v>179</v>
      </c>
      <c r="BZ414" s="85"/>
      <c r="CA414" s="85" t="s">
        <v>179</v>
      </c>
      <c r="CB414" s="85"/>
      <c r="CC414" s="85" t="s">
        <v>179</v>
      </c>
      <c r="CD414" s="85"/>
      <c r="CE414" s="85" t="s">
        <v>181</v>
      </c>
      <c r="CF414" s="85"/>
      <c r="CG414" s="85" t="s">
        <v>181</v>
      </c>
      <c r="CH414" s="85"/>
      <c r="CI414" s="85" t="s">
        <v>181</v>
      </c>
      <c r="CJ414" s="85"/>
      <c r="CK414" s="85" t="s">
        <v>179</v>
      </c>
      <c r="CL414" s="85" t="s">
        <v>5412</v>
      </c>
      <c r="CM414" s="85" t="s">
        <v>179</v>
      </c>
      <c r="CN414" s="85"/>
      <c r="CO414" s="85" t="s">
        <v>179</v>
      </c>
      <c r="CP414" s="85"/>
      <c r="CQ414" s="85" t="s">
        <v>179</v>
      </c>
      <c r="CR414" s="85"/>
      <c r="CS414" s="85" t="s">
        <v>179</v>
      </c>
      <c r="CT414" s="85"/>
      <c r="CU414" s="85" t="s">
        <v>179</v>
      </c>
      <c r="CV414" s="85"/>
      <c r="CW414" s="85" t="s">
        <v>179</v>
      </c>
      <c r="CX414" s="85"/>
      <c r="CY414" s="85" t="s">
        <v>179</v>
      </c>
      <c r="CZ414" s="85" t="s">
        <v>5413</v>
      </c>
      <c r="DA414" s="85" t="s">
        <v>179</v>
      </c>
      <c r="DB414" s="85"/>
      <c r="DC414" s="85" t="s">
        <v>179</v>
      </c>
      <c r="DD414" s="85"/>
      <c r="DE414" s="85" t="s">
        <v>179</v>
      </c>
      <c r="DF414" s="85"/>
      <c r="DG414" s="85" t="s">
        <v>179</v>
      </c>
      <c r="DH414" s="85"/>
      <c r="DI414" s="85" t="s">
        <v>179</v>
      </c>
      <c r="DJ414" s="85" t="s">
        <v>5414</v>
      </c>
      <c r="DK414" s="85"/>
      <c r="DL414" s="85"/>
      <c r="DM414" s="85"/>
      <c r="DN414" s="85"/>
      <c r="DO414" s="85"/>
      <c r="DP414" s="85"/>
      <c r="DQ414" s="85"/>
      <c r="DR414" s="85"/>
      <c r="DS414" s="85"/>
      <c r="DT414" s="85"/>
      <c r="DU414" s="85"/>
      <c r="DV414" s="85"/>
      <c r="DW414" s="85"/>
      <c r="DX414" s="85"/>
      <c r="DY414" s="85"/>
      <c r="DZ414" s="85"/>
      <c r="EA414" s="85"/>
      <c r="EB414" s="85"/>
      <c r="EC414" s="85"/>
      <c r="ED414" s="85"/>
      <c r="EE414" s="85"/>
      <c r="EF414" s="85"/>
      <c r="EG414" s="85"/>
      <c r="EH414" s="85"/>
      <c r="EI414" s="85"/>
      <c r="EJ414" s="85"/>
      <c r="EK414" s="85"/>
      <c r="EL414" s="85"/>
      <c r="EM414" s="85"/>
      <c r="EN414" s="85"/>
      <c r="EO414" s="85"/>
      <c r="EP414" s="85"/>
      <c r="EQ414" s="85"/>
      <c r="ER414" s="85"/>
      <c r="ES414" s="85"/>
      <c r="ET414" s="85"/>
      <c r="EU414" s="85"/>
      <c r="EV414" s="85"/>
      <c r="EW414" s="85"/>
      <c r="EX414" s="85"/>
      <c r="EY414" s="85"/>
      <c r="EZ414" s="85"/>
      <c r="FA414" s="85" t="s">
        <v>181</v>
      </c>
      <c r="FB414" s="85"/>
      <c r="FC414" s="85" t="s">
        <v>179</v>
      </c>
      <c r="FD414" s="85" t="s">
        <v>182</v>
      </c>
      <c r="FE414" t="b">
        <v>0</v>
      </c>
    </row>
    <row r="415" spans="1:161" x14ac:dyDescent="0.25">
      <c r="A415">
        <v>10512</v>
      </c>
      <c r="B415" t="s">
        <v>6266</v>
      </c>
      <c r="C415" s="90" t="s">
        <v>5415</v>
      </c>
      <c r="D415" s="91" t="s">
        <v>175</v>
      </c>
      <c r="E415">
        <v>0</v>
      </c>
      <c r="F415">
        <v>90</v>
      </c>
      <c r="G415" s="85" t="s">
        <v>187</v>
      </c>
      <c r="H415">
        <v>1</v>
      </c>
      <c r="I415" s="85" t="s">
        <v>213</v>
      </c>
      <c r="J415" s="85" t="s">
        <v>5416</v>
      </c>
      <c r="K415" s="85" t="s">
        <v>5416</v>
      </c>
      <c r="L415" s="85" t="s">
        <v>5415</v>
      </c>
      <c r="M415" s="85" t="s">
        <v>5417</v>
      </c>
      <c r="N415" s="85" t="s">
        <v>5418</v>
      </c>
      <c r="O415" s="85" t="s">
        <v>5419</v>
      </c>
      <c r="P415" s="85" t="s">
        <v>213</v>
      </c>
      <c r="Q415" s="85" t="s">
        <v>175</v>
      </c>
      <c r="R415" s="85" t="s">
        <v>5420</v>
      </c>
      <c r="S415" s="85"/>
      <c r="T415" s="85" t="s">
        <v>218</v>
      </c>
      <c r="U415" s="97">
        <v>31</v>
      </c>
      <c r="V415" s="85" t="s">
        <v>179</v>
      </c>
      <c r="W415" s="85" t="s">
        <v>191</v>
      </c>
      <c r="X415" s="85" t="s">
        <v>5421</v>
      </c>
      <c r="Y415">
        <v>5</v>
      </c>
      <c r="Z415" s="85" t="s">
        <v>179</v>
      </c>
      <c r="AA415" s="85" t="s">
        <v>357</v>
      </c>
      <c r="AB415" s="85" t="s">
        <v>179</v>
      </c>
      <c r="AC415" s="85" t="s">
        <v>179</v>
      </c>
      <c r="AD415" s="85" t="s">
        <v>179</v>
      </c>
      <c r="AE415" s="85" t="s">
        <v>181</v>
      </c>
      <c r="AF415" s="85"/>
      <c r="AG415" s="85" t="s">
        <v>181</v>
      </c>
      <c r="AH415" s="85"/>
      <c r="AI415" s="85" t="s">
        <v>181</v>
      </c>
      <c r="AJ415" s="85"/>
      <c r="AK415" s="85" t="s">
        <v>181</v>
      </c>
      <c r="AL415" s="85"/>
      <c r="AM415" s="85" t="s">
        <v>181</v>
      </c>
      <c r="AN415" s="85"/>
      <c r="AO415" s="85" t="s">
        <v>181</v>
      </c>
      <c r="AP415" s="85"/>
      <c r="AQ415" s="85" t="s">
        <v>179</v>
      </c>
      <c r="AR415" s="85" t="s">
        <v>5422</v>
      </c>
      <c r="AS415" s="85" t="s">
        <v>179</v>
      </c>
      <c r="AT415" s="85" t="s">
        <v>5423</v>
      </c>
      <c r="AU415" s="85" t="s">
        <v>179</v>
      </c>
      <c r="AV415" s="85" t="s">
        <v>5424</v>
      </c>
      <c r="AW415" s="85" t="s">
        <v>179</v>
      </c>
      <c r="AX415" s="85" t="s">
        <v>5425</v>
      </c>
      <c r="AY415" s="85" t="s">
        <v>179</v>
      </c>
      <c r="AZ415" s="85" t="s">
        <v>5426</v>
      </c>
      <c r="BA415" s="85" t="s">
        <v>179</v>
      </c>
      <c r="BB415" s="85" t="s">
        <v>5427</v>
      </c>
      <c r="BC415" s="85" t="s">
        <v>179</v>
      </c>
      <c r="BD415" s="85" t="s">
        <v>5428</v>
      </c>
      <c r="BE415" s="85" t="s">
        <v>179</v>
      </c>
      <c r="BF415" s="85"/>
      <c r="BG415" s="85" t="s">
        <v>179</v>
      </c>
      <c r="BH415" s="85"/>
      <c r="BI415" s="85" t="s">
        <v>179</v>
      </c>
      <c r="BJ415" s="85" t="s">
        <v>5429</v>
      </c>
      <c r="BK415" s="85" t="s">
        <v>179</v>
      </c>
      <c r="BL415" s="85"/>
      <c r="BM415" s="85" t="s">
        <v>179</v>
      </c>
      <c r="BN415" s="85"/>
      <c r="BO415" s="85" t="s">
        <v>179</v>
      </c>
      <c r="BP415" s="85"/>
      <c r="BQ415" s="85" t="s">
        <v>179</v>
      </c>
      <c r="BR415" s="85"/>
      <c r="BS415" s="85" t="s">
        <v>179</v>
      </c>
      <c r="BT415" s="85"/>
      <c r="BU415" s="85" t="s">
        <v>179</v>
      </c>
      <c r="BV415" s="85"/>
      <c r="BW415" s="85" t="s">
        <v>179</v>
      </c>
      <c r="BX415" s="85"/>
      <c r="BY415" s="85" t="s">
        <v>179</v>
      </c>
      <c r="BZ415" s="85"/>
      <c r="CA415" s="85" t="s">
        <v>179</v>
      </c>
      <c r="CB415" s="85"/>
      <c r="CC415" s="85" t="s">
        <v>179</v>
      </c>
      <c r="CD415" s="85"/>
      <c r="CE415" s="85" t="s">
        <v>179</v>
      </c>
      <c r="CF415" s="85"/>
      <c r="CG415" s="85" t="s">
        <v>181</v>
      </c>
      <c r="CH415" s="85"/>
      <c r="CI415" s="85" t="s">
        <v>181</v>
      </c>
      <c r="CJ415" s="85"/>
      <c r="CK415" s="85" t="s">
        <v>179</v>
      </c>
      <c r="CL415" s="85" t="s">
        <v>260</v>
      </c>
      <c r="CM415" s="85" t="s">
        <v>179</v>
      </c>
      <c r="CN415" s="85"/>
      <c r="CO415" s="85" t="s">
        <v>179</v>
      </c>
      <c r="CP415" s="85"/>
      <c r="CQ415" s="85" t="s">
        <v>179</v>
      </c>
      <c r="CR415" s="85"/>
      <c r="CS415" s="85" t="s">
        <v>179</v>
      </c>
      <c r="CT415" s="85"/>
      <c r="CU415" s="85" t="s">
        <v>179</v>
      </c>
      <c r="CV415" s="85"/>
      <c r="CW415" s="85" t="s">
        <v>179</v>
      </c>
      <c r="CX415" s="85"/>
      <c r="CY415" s="85" t="s">
        <v>179</v>
      </c>
      <c r="CZ415" s="85" t="s">
        <v>260</v>
      </c>
      <c r="DA415" s="85" t="s">
        <v>179</v>
      </c>
      <c r="DB415" s="85"/>
      <c r="DC415" s="85" t="s">
        <v>179</v>
      </c>
      <c r="DD415" s="85"/>
      <c r="DE415" s="85" t="s">
        <v>179</v>
      </c>
      <c r="DF415" s="85"/>
      <c r="DG415" s="85" t="s">
        <v>179</v>
      </c>
      <c r="DH415" s="85"/>
      <c r="DI415" s="85" t="s">
        <v>179</v>
      </c>
      <c r="DJ415" s="85" t="s">
        <v>5430</v>
      </c>
      <c r="DK415" s="85"/>
      <c r="DL415" s="85"/>
      <c r="DM415" s="85"/>
      <c r="DN415" s="85"/>
      <c r="DO415" s="85"/>
      <c r="DP415" s="85"/>
      <c r="DQ415" s="85"/>
      <c r="DR415" s="85"/>
      <c r="DS415" s="85"/>
      <c r="DT415" s="85"/>
      <c r="DU415" s="85"/>
      <c r="DV415" s="85"/>
      <c r="DW415" s="85"/>
      <c r="DX415" s="85"/>
      <c r="DY415" s="85"/>
      <c r="DZ415" s="85"/>
      <c r="EA415" s="85"/>
      <c r="EB415" s="85"/>
      <c r="EC415" s="85"/>
      <c r="ED415" s="85"/>
      <c r="EE415" s="85"/>
      <c r="EF415" s="85"/>
      <c r="EG415" s="85"/>
      <c r="EH415" s="85"/>
      <c r="EI415" s="85"/>
      <c r="EJ415" s="85"/>
      <c r="EK415" s="85"/>
      <c r="EL415" s="85"/>
      <c r="EM415" s="85"/>
      <c r="EN415" s="85"/>
      <c r="EO415" s="85"/>
      <c r="EP415" s="85"/>
      <c r="EQ415" s="85"/>
      <c r="ER415" s="85"/>
      <c r="ES415" s="85"/>
      <c r="ET415" s="85"/>
      <c r="EU415" s="85"/>
      <c r="EV415" s="85"/>
      <c r="EW415" s="85"/>
      <c r="EX415" s="85"/>
      <c r="EY415" s="85"/>
      <c r="EZ415" s="85"/>
      <c r="FA415" s="85" t="s">
        <v>181</v>
      </c>
      <c r="FB415" s="85"/>
      <c r="FC415" s="85" t="s">
        <v>179</v>
      </c>
      <c r="FD415" s="85" t="s">
        <v>182</v>
      </c>
      <c r="FE415" t="b">
        <v>0</v>
      </c>
    </row>
    <row r="416" spans="1:161" x14ac:dyDescent="0.25">
      <c r="A416">
        <v>2372</v>
      </c>
      <c r="B416" t="s">
        <v>6267</v>
      </c>
      <c r="C416" s="90" t="s">
        <v>5431</v>
      </c>
      <c r="D416" s="91" t="s">
        <v>175</v>
      </c>
      <c r="E416">
        <v>0</v>
      </c>
      <c r="F416">
        <v>90</v>
      </c>
      <c r="G416" s="85" t="s">
        <v>187</v>
      </c>
      <c r="H416">
        <v>1</v>
      </c>
      <c r="I416" s="85" t="s">
        <v>213</v>
      </c>
      <c r="J416" s="85" t="s">
        <v>5432</v>
      </c>
      <c r="K416" s="85" t="s">
        <v>5433</v>
      </c>
      <c r="L416" s="85" t="s">
        <v>5431</v>
      </c>
      <c r="M416" s="85" t="s">
        <v>5434</v>
      </c>
      <c r="N416" s="85" t="s">
        <v>5432</v>
      </c>
      <c r="O416" s="85" t="s">
        <v>5435</v>
      </c>
      <c r="P416" s="85" t="s">
        <v>213</v>
      </c>
      <c r="Q416" s="85" t="s">
        <v>272</v>
      </c>
      <c r="R416" s="85"/>
      <c r="S416" s="85"/>
      <c r="T416" s="85" t="s">
        <v>797</v>
      </c>
      <c r="U416" s="97">
        <v>12</v>
      </c>
      <c r="V416" s="85" t="s">
        <v>179</v>
      </c>
      <c r="W416" s="85" t="s">
        <v>191</v>
      </c>
      <c r="X416" s="85" t="s">
        <v>5436</v>
      </c>
      <c r="Y416">
        <v>12</v>
      </c>
      <c r="Z416" s="85" t="s">
        <v>179</v>
      </c>
      <c r="AA416" s="85" t="s">
        <v>186</v>
      </c>
      <c r="AB416" s="85" t="s">
        <v>179</v>
      </c>
      <c r="AC416" s="85" t="s">
        <v>179</v>
      </c>
      <c r="AD416" s="85" t="s">
        <v>179</v>
      </c>
      <c r="AE416" s="85" t="s">
        <v>181</v>
      </c>
      <c r="AF416" s="85"/>
      <c r="AG416" s="85" t="s">
        <v>181</v>
      </c>
      <c r="AH416" s="85"/>
      <c r="AI416" s="85" t="s">
        <v>181</v>
      </c>
      <c r="AJ416" s="85"/>
      <c r="AK416" s="85" t="s">
        <v>181</v>
      </c>
      <c r="AL416" s="85"/>
      <c r="AM416" s="85" t="s">
        <v>181</v>
      </c>
      <c r="AN416" s="85"/>
      <c r="AO416" s="85" t="s">
        <v>181</v>
      </c>
      <c r="AP416" s="85"/>
      <c r="AQ416" s="85" t="s">
        <v>179</v>
      </c>
      <c r="AR416" s="85"/>
      <c r="AS416" s="85" t="s">
        <v>179</v>
      </c>
      <c r="AT416" s="85"/>
      <c r="AU416" s="85" t="s">
        <v>179</v>
      </c>
      <c r="AV416" s="85"/>
      <c r="AW416" s="85" t="s">
        <v>179</v>
      </c>
      <c r="AX416" s="85"/>
      <c r="AY416" s="85" t="s">
        <v>179</v>
      </c>
      <c r="AZ416" s="85"/>
      <c r="BA416" s="85" t="s">
        <v>179</v>
      </c>
      <c r="BB416" s="85"/>
      <c r="BC416" s="85" t="s">
        <v>179</v>
      </c>
      <c r="BD416" s="85" t="s">
        <v>5437</v>
      </c>
      <c r="BE416" s="85" t="s">
        <v>179</v>
      </c>
      <c r="BF416" s="85"/>
      <c r="BG416" s="85" t="s">
        <v>179</v>
      </c>
      <c r="BH416" s="85"/>
      <c r="BI416" s="85" t="s">
        <v>179</v>
      </c>
      <c r="BJ416" s="85" t="s">
        <v>5438</v>
      </c>
      <c r="BK416" s="85" t="s">
        <v>179</v>
      </c>
      <c r="BL416" s="85"/>
      <c r="BM416" s="85" t="s">
        <v>179</v>
      </c>
      <c r="BN416" s="85"/>
      <c r="BO416" s="85" t="s">
        <v>179</v>
      </c>
      <c r="BP416" s="85"/>
      <c r="BQ416" s="85" t="s">
        <v>179</v>
      </c>
      <c r="BR416" s="85"/>
      <c r="BS416" s="85" t="s">
        <v>179</v>
      </c>
      <c r="BT416" s="85"/>
      <c r="BU416" s="85" t="s">
        <v>179</v>
      </c>
      <c r="BV416" s="85"/>
      <c r="BW416" s="85" t="s">
        <v>179</v>
      </c>
      <c r="BX416" s="85"/>
      <c r="BY416" s="85" t="s">
        <v>179</v>
      </c>
      <c r="BZ416" s="85"/>
      <c r="CA416" s="85" t="s">
        <v>179</v>
      </c>
      <c r="CB416" s="85"/>
      <c r="CC416" s="85" t="s">
        <v>179</v>
      </c>
      <c r="CD416" s="85"/>
      <c r="CE416" s="85" t="s">
        <v>179</v>
      </c>
      <c r="CF416" s="85"/>
      <c r="CG416" s="85" t="s">
        <v>181</v>
      </c>
      <c r="CH416" s="85"/>
      <c r="CI416" s="85" t="s">
        <v>179</v>
      </c>
      <c r="CJ416" s="85"/>
      <c r="CK416" s="85" t="s">
        <v>179</v>
      </c>
      <c r="CL416" s="85" t="s">
        <v>5439</v>
      </c>
      <c r="CM416" s="85" t="s">
        <v>179</v>
      </c>
      <c r="CN416" s="85"/>
      <c r="CO416" s="85" t="s">
        <v>179</v>
      </c>
      <c r="CP416" s="85"/>
      <c r="CQ416" s="85" t="s">
        <v>179</v>
      </c>
      <c r="CR416" s="85"/>
      <c r="CS416" s="85" t="s">
        <v>179</v>
      </c>
      <c r="CT416" s="85"/>
      <c r="CU416" s="85" t="s">
        <v>179</v>
      </c>
      <c r="CV416" s="85"/>
      <c r="CW416" s="85" t="s">
        <v>179</v>
      </c>
      <c r="CX416" s="85"/>
      <c r="CY416" s="85" t="s">
        <v>179</v>
      </c>
      <c r="CZ416" s="85" t="s">
        <v>5440</v>
      </c>
      <c r="DA416" s="85" t="s">
        <v>179</v>
      </c>
      <c r="DB416" s="85"/>
      <c r="DC416" s="85" t="s">
        <v>179</v>
      </c>
      <c r="DD416" s="85"/>
      <c r="DE416" s="85" t="s">
        <v>179</v>
      </c>
      <c r="DF416" s="85"/>
      <c r="DG416" s="85" t="s">
        <v>179</v>
      </c>
      <c r="DH416" s="85"/>
      <c r="DI416" s="85" t="s">
        <v>179</v>
      </c>
      <c r="DJ416" s="85" t="s">
        <v>5441</v>
      </c>
      <c r="DK416" s="85"/>
      <c r="DL416" s="85"/>
      <c r="DM416" s="85"/>
      <c r="DN416" s="85"/>
      <c r="DO416" s="85"/>
      <c r="DP416" s="85"/>
      <c r="DQ416" s="85"/>
      <c r="DR416" s="85"/>
      <c r="DS416" s="85"/>
      <c r="DT416" s="85"/>
      <c r="DU416" s="85"/>
      <c r="DV416" s="85"/>
      <c r="DW416" s="85"/>
      <c r="DX416" s="85"/>
      <c r="DY416" s="85"/>
      <c r="DZ416" s="85"/>
      <c r="EA416" s="85"/>
      <c r="EB416" s="85"/>
      <c r="EC416" s="85"/>
      <c r="ED416" s="85"/>
      <c r="EE416" s="85"/>
      <c r="EF416" s="85"/>
      <c r="EG416" s="85"/>
      <c r="EH416" s="85"/>
      <c r="EI416" s="85"/>
      <c r="EJ416" s="85"/>
      <c r="EK416" s="85"/>
      <c r="EL416" s="85"/>
      <c r="EM416" s="85"/>
      <c r="EN416" s="85"/>
      <c r="EO416" s="85"/>
      <c r="EP416" s="85"/>
      <c r="EQ416" s="85"/>
      <c r="ER416" s="85"/>
      <c r="ES416" s="85"/>
      <c r="ET416" s="85"/>
      <c r="EU416" s="85"/>
      <c r="EV416" s="85"/>
      <c r="EW416" s="85"/>
      <c r="EX416" s="85"/>
      <c r="EY416" s="85"/>
      <c r="EZ416" s="85"/>
      <c r="FA416" s="85" t="s">
        <v>181</v>
      </c>
      <c r="FB416" s="85"/>
      <c r="FC416" s="85" t="s">
        <v>179</v>
      </c>
      <c r="FD416" s="85" t="s">
        <v>182</v>
      </c>
      <c r="FE416" t="b">
        <v>0</v>
      </c>
    </row>
    <row r="417" spans="1:161" x14ac:dyDescent="0.25">
      <c r="A417">
        <v>2373</v>
      </c>
      <c r="B417" t="s">
        <v>6226</v>
      </c>
      <c r="C417" s="90" t="s">
        <v>5442</v>
      </c>
      <c r="D417" s="91" t="s">
        <v>175</v>
      </c>
      <c r="E417">
        <v>0</v>
      </c>
      <c r="F417">
        <v>87</v>
      </c>
      <c r="G417" s="85" t="s">
        <v>187</v>
      </c>
      <c r="H417">
        <v>1</v>
      </c>
      <c r="I417" s="85" t="s">
        <v>213</v>
      </c>
      <c r="J417" s="85" t="s">
        <v>4102</v>
      </c>
      <c r="K417" s="85" t="s">
        <v>4103</v>
      </c>
      <c r="L417" s="85" t="s">
        <v>5442</v>
      </c>
      <c r="M417" s="85" t="s">
        <v>5443</v>
      </c>
      <c r="N417" s="85" t="s">
        <v>4102</v>
      </c>
      <c r="O417" s="85" t="s">
        <v>4105</v>
      </c>
      <c r="P417" s="85" t="s">
        <v>213</v>
      </c>
      <c r="Q417" s="85" t="s">
        <v>272</v>
      </c>
      <c r="R417" s="85"/>
      <c r="S417" s="85"/>
      <c r="T417" s="85" t="s">
        <v>218</v>
      </c>
      <c r="U417" s="97">
        <v>0</v>
      </c>
      <c r="V417" s="85" t="s">
        <v>181</v>
      </c>
      <c r="W417" s="85"/>
      <c r="X417" s="85"/>
      <c r="Y417">
        <v>0</v>
      </c>
      <c r="Z417" s="85" t="s">
        <v>181</v>
      </c>
      <c r="AA417" s="85"/>
      <c r="AB417" s="85" t="s">
        <v>181</v>
      </c>
      <c r="AC417" s="85" t="s">
        <v>181</v>
      </c>
      <c r="AD417" s="85" t="s">
        <v>181</v>
      </c>
      <c r="AE417" s="85" t="s">
        <v>181</v>
      </c>
      <c r="AF417" s="85"/>
      <c r="AG417" s="85" t="s">
        <v>181</v>
      </c>
      <c r="AH417" s="85"/>
      <c r="AI417" s="85" t="s">
        <v>181</v>
      </c>
      <c r="AJ417" s="85"/>
      <c r="AK417" s="85" t="s">
        <v>181</v>
      </c>
      <c r="AL417" s="85"/>
      <c r="AM417" s="85" t="s">
        <v>181</v>
      </c>
      <c r="AN417" s="85"/>
      <c r="AO417" s="85" t="s">
        <v>181</v>
      </c>
      <c r="AP417" s="85"/>
      <c r="AQ417" s="85" t="s">
        <v>181</v>
      </c>
      <c r="AR417" s="85" t="s">
        <v>5444</v>
      </c>
      <c r="AS417" s="85" t="s">
        <v>181</v>
      </c>
      <c r="AT417" s="85" t="s">
        <v>5444</v>
      </c>
      <c r="AU417" s="85" t="s">
        <v>181</v>
      </c>
      <c r="AV417" s="85" t="s">
        <v>5444</v>
      </c>
      <c r="AW417" s="85" t="s">
        <v>181</v>
      </c>
      <c r="AX417" s="85" t="s">
        <v>5444</v>
      </c>
      <c r="AY417" s="85" t="s">
        <v>181</v>
      </c>
      <c r="AZ417" s="85" t="s">
        <v>5444</v>
      </c>
      <c r="BA417" s="85" t="s">
        <v>181</v>
      </c>
      <c r="BB417" s="85" t="s">
        <v>5444</v>
      </c>
      <c r="BC417" s="85" t="s">
        <v>179</v>
      </c>
      <c r="BD417" s="85" t="s">
        <v>5444</v>
      </c>
      <c r="BE417" s="85" t="s">
        <v>181</v>
      </c>
      <c r="BF417" s="85" t="s">
        <v>5444</v>
      </c>
      <c r="BG417" s="85" t="s">
        <v>181</v>
      </c>
      <c r="BH417" s="85" t="s">
        <v>5444</v>
      </c>
      <c r="BI417" s="85" t="s">
        <v>181</v>
      </c>
      <c r="BJ417" s="85" t="s">
        <v>5444</v>
      </c>
      <c r="BK417" s="85" t="s">
        <v>181</v>
      </c>
      <c r="BL417" s="85" t="s">
        <v>5444</v>
      </c>
      <c r="BM417" s="85" t="s">
        <v>181</v>
      </c>
      <c r="BN417" s="85" t="s">
        <v>5444</v>
      </c>
      <c r="BO417" s="85" t="s">
        <v>181</v>
      </c>
      <c r="BP417" s="85" t="s">
        <v>5444</v>
      </c>
      <c r="BQ417" s="85" t="s">
        <v>181</v>
      </c>
      <c r="BR417" s="85" t="s">
        <v>5444</v>
      </c>
      <c r="BS417" s="85" t="s">
        <v>181</v>
      </c>
      <c r="BT417" s="85" t="s">
        <v>5444</v>
      </c>
      <c r="BU417" s="85" t="s">
        <v>181</v>
      </c>
      <c r="BV417" s="85" t="s">
        <v>5444</v>
      </c>
      <c r="BW417" s="85" t="s">
        <v>181</v>
      </c>
      <c r="BX417" s="85" t="s">
        <v>5444</v>
      </c>
      <c r="BY417" s="85" t="s">
        <v>181</v>
      </c>
      <c r="BZ417" s="85" t="s">
        <v>5444</v>
      </c>
      <c r="CA417" s="85" t="s">
        <v>181</v>
      </c>
      <c r="CB417" s="85" t="s">
        <v>5444</v>
      </c>
      <c r="CC417" s="85" t="s">
        <v>181</v>
      </c>
      <c r="CD417" s="85" t="s">
        <v>5444</v>
      </c>
      <c r="CE417" s="85" t="s">
        <v>181</v>
      </c>
      <c r="CF417" s="85" t="s">
        <v>5444</v>
      </c>
      <c r="CG417" s="85" t="s">
        <v>181</v>
      </c>
      <c r="CH417" s="85"/>
      <c r="CI417" s="85" t="s">
        <v>181</v>
      </c>
      <c r="CJ417" s="85"/>
      <c r="CK417" s="85" t="s">
        <v>181</v>
      </c>
      <c r="CL417" s="85" t="s">
        <v>5444</v>
      </c>
      <c r="CM417" s="85" t="s">
        <v>181</v>
      </c>
      <c r="CN417" s="85" t="s">
        <v>5444</v>
      </c>
      <c r="CO417" s="85" t="s">
        <v>181</v>
      </c>
      <c r="CP417" s="85" t="s">
        <v>5444</v>
      </c>
      <c r="CQ417" s="85" t="s">
        <v>181</v>
      </c>
      <c r="CR417" s="85" t="s">
        <v>5444</v>
      </c>
      <c r="CS417" s="85" t="s">
        <v>181</v>
      </c>
      <c r="CT417" s="85" t="s">
        <v>5444</v>
      </c>
      <c r="CU417" s="85" t="s">
        <v>179</v>
      </c>
      <c r="CV417" s="85" t="s">
        <v>5444</v>
      </c>
      <c r="CW417" s="85" t="s">
        <v>179</v>
      </c>
      <c r="CX417" s="85" t="s">
        <v>5444</v>
      </c>
      <c r="CY417" s="85" t="s">
        <v>181</v>
      </c>
      <c r="CZ417" s="85" t="s">
        <v>5444</v>
      </c>
      <c r="DA417" s="85" t="s">
        <v>179</v>
      </c>
      <c r="DB417" s="85" t="s">
        <v>5444</v>
      </c>
      <c r="DC417" s="85" t="s">
        <v>179</v>
      </c>
      <c r="DD417" s="85" t="s">
        <v>5444</v>
      </c>
      <c r="DE417" s="85" t="s">
        <v>181</v>
      </c>
      <c r="DF417" s="85" t="s">
        <v>5444</v>
      </c>
      <c r="DG417" s="85" t="s">
        <v>209</v>
      </c>
      <c r="DH417" s="85"/>
      <c r="DI417" s="85" t="s">
        <v>181</v>
      </c>
      <c r="DJ417" s="85" t="s">
        <v>5444</v>
      </c>
      <c r="DK417" s="85"/>
      <c r="DL417" s="85"/>
      <c r="DM417" s="85"/>
      <c r="DN417" s="85"/>
      <c r="DO417" s="85"/>
      <c r="DP417" s="85"/>
      <c r="DQ417" s="85"/>
      <c r="DR417" s="85"/>
      <c r="DS417" s="85"/>
      <c r="DT417" s="85"/>
      <c r="DU417" s="85"/>
      <c r="DV417" s="85"/>
      <c r="DW417" s="85"/>
      <c r="DX417" s="85"/>
      <c r="DY417" s="85"/>
      <c r="DZ417" s="85"/>
      <c r="EA417" s="85"/>
      <c r="EB417" s="85"/>
      <c r="EC417" s="85"/>
      <c r="ED417" s="85"/>
      <c r="EE417" s="85"/>
      <c r="EF417" s="85"/>
      <c r="EG417" s="85"/>
      <c r="EH417" s="85"/>
      <c r="EI417" s="85"/>
      <c r="EJ417" s="85"/>
      <c r="EK417" s="85"/>
      <c r="EL417" s="85"/>
      <c r="EM417" s="85"/>
      <c r="EN417" s="85"/>
      <c r="EO417" s="85"/>
      <c r="EP417" s="85"/>
      <c r="EQ417" s="85"/>
      <c r="ER417" s="85"/>
      <c r="ES417" s="85"/>
      <c r="ET417" s="85"/>
      <c r="EU417" s="85"/>
      <c r="EV417" s="85"/>
      <c r="EW417" s="85"/>
      <c r="EX417" s="85"/>
      <c r="EY417" s="85"/>
      <c r="EZ417" s="85"/>
      <c r="FA417" s="85" t="s">
        <v>179</v>
      </c>
      <c r="FB417" s="85" t="s">
        <v>5444</v>
      </c>
      <c r="FC417" s="85" t="s">
        <v>181</v>
      </c>
      <c r="FD417" s="85" t="s">
        <v>182</v>
      </c>
      <c r="FE417" t="b">
        <v>0</v>
      </c>
    </row>
    <row r="418" spans="1:161" x14ac:dyDescent="0.25">
      <c r="A418" t="s">
        <v>6486</v>
      </c>
      <c r="B418" t="s">
        <v>6701</v>
      </c>
      <c r="C418" s="90" t="s">
        <v>5445</v>
      </c>
      <c r="D418" s="91" t="s">
        <v>175</v>
      </c>
      <c r="G418" s="85" t="s">
        <v>177</v>
      </c>
      <c r="I418" t="s">
        <v>213</v>
      </c>
      <c r="J418" s="85"/>
      <c r="K418" s="85" t="s">
        <v>6698</v>
      </c>
      <c r="L418" s="85"/>
      <c r="M418" s="85" t="s">
        <v>6551</v>
      </c>
      <c r="N418" s="85" t="s">
        <v>6699</v>
      </c>
      <c r="O418" s="85" t="s">
        <v>6700</v>
      </c>
      <c r="P418" s="85"/>
      <c r="Q418" s="85"/>
      <c r="R418" s="85"/>
      <c r="S418" s="85"/>
      <c r="T418" s="85"/>
      <c r="U418" s="97" t="s">
        <v>198</v>
      </c>
      <c r="V418" s="85"/>
      <c r="W418" s="85"/>
      <c r="X418" s="85"/>
      <c r="Z418" s="85"/>
      <c r="AA418" s="85"/>
      <c r="AB418" s="85"/>
      <c r="AC418" s="85"/>
      <c r="AD418" s="85"/>
      <c r="AE418" t="s">
        <v>1497</v>
      </c>
      <c r="AG418" t="s">
        <v>1497</v>
      </c>
      <c r="AI418" t="s">
        <v>1497</v>
      </c>
      <c r="AK418" t="s">
        <v>1497</v>
      </c>
      <c r="AM418" t="s">
        <v>1497</v>
      </c>
      <c r="AN418" s="85"/>
      <c r="AO418" s="85"/>
      <c r="AP418" s="85"/>
      <c r="AQ418" s="85"/>
      <c r="AR418" s="85"/>
      <c r="AS418" s="85"/>
      <c r="AT418" s="85"/>
      <c r="AU418" s="85"/>
      <c r="AV418" s="85"/>
      <c r="AW418" s="85"/>
      <c r="AX418" s="85"/>
      <c r="AY418" s="85"/>
      <c r="AZ418" s="85"/>
      <c r="BA418" s="85"/>
      <c r="BB418" s="85"/>
      <c r="BC418" t="s">
        <v>182</v>
      </c>
      <c r="BD418" s="85"/>
      <c r="BE418" s="85"/>
      <c r="BF418" s="85"/>
      <c r="BG418" s="85"/>
      <c r="BH418" s="85"/>
      <c r="BI418" t="s">
        <v>182</v>
      </c>
      <c r="BJ418" s="85"/>
      <c r="BK418" s="85"/>
      <c r="BL418" s="85"/>
      <c r="BM418" s="85"/>
      <c r="BN418" s="85"/>
      <c r="BO418" s="85"/>
      <c r="BP418" s="85"/>
      <c r="BQ418" s="85"/>
      <c r="BR418" s="85"/>
      <c r="BS418" s="85"/>
      <c r="BT418" s="85"/>
      <c r="BU418" s="85"/>
      <c r="BV418" s="85"/>
      <c r="BW418" s="85"/>
      <c r="BX418" s="85"/>
      <c r="BY418" s="85"/>
      <c r="BZ418" s="85"/>
      <c r="CA418" s="85"/>
      <c r="CB418" s="85"/>
      <c r="CC418" s="85"/>
      <c r="CD418" s="85"/>
      <c r="CE418" s="85"/>
      <c r="CF418" s="85"/>
      <c r="CG418" s="85"/>
      <c r="CH418" s="85"/>
      <c r="CI418" s="85"/>
      <c r="CJ418" s="85"/>
      <c r="CK418" t="s">
        <v>182</v>
      </c>
      <c r="CL418" s="85"/>
      <c r="CM418" s="85"/>
      <c r="CN418" s="85"/>
      <c r="CO418" s="85"/>
      <c r="CP418" s="85"/>
      <c r="CQ418" s="85"/>
      <c r="CR418" s="85"/>
      <c r="CS418" s="85"/>
      <c r="CT418" s="85"/>
      <c r="CU418" s="85"/>
      <c r="CV418" s="85"/>
      <c r="CW418" s="85"/>
      <c r="CX418" s="85"/>
      <c r="CY418" t="s">
        <v>182</v>
      </c>
      <c r="CZ418" s="85"/>
      <c r="DA418" s="85"/>
      <c r="DB418" s="85"/>
      <c r="DC418" s="85"/>
      <c r="DD418" s="85"/>
      <c r="DE418" s="85"/>
      <c r="DF418" s="85"/>
      <c r="DG418" s="85"/>
      <c r="DH418" s="85"/>
      <c r="DI418" t="s">
        <v>182</v>
      </c>
      <c r="DJ418" s="85"/>
      <c r="DK418" s="85"/>
      <c r="DL418" s="85"/>
      <c r="DM418" s="85"/>
      <c r="DN418" s="85"/>
      <c r="DO418" s="85"/>
      <c r="DP418" s="85"/>
      <c r="DQ418" t="s">
        <v>6087</v>
      </c>
      <c r="DR418" s="85"/>
      <c r="DS418" s="85"/>
      <c r="DT418" s="85"/>
      <c r="DU418" s="85"/>
      <c r="DV418" s="85"/>
      <c r="DW418" s="85"/>
      <c r="DX418" s="85"/>
      <c r="DY418" s="85"/>
      <c r="DZ418" s="85"/>
      <c r="EA418" s="85"/>
      <c r="EB418" s="85"/>
      <c r="EC418" t="s">
        <v>6087</v>
      </c>
      <c r="ED418" s="85"/>
      <c r="EE418" s="85"/>
      <c r="EF418" s="85"/>
      <c r="EG418" s="85"/>
      <c r="EH418" s="85"/>
      <c r="EI418" s="85"/>
      <c r="EJ418" s="85"/>
      <c r="EK418" s="85"/>
      <c r="EL418" s="85"/>
      <c r="EM418" s="85"/>
      <c r="EN418" s="85"/>
      <c r="EO418" s="85"/>
      <c r="EP418" s="85"/>
      <c r="EQ418" s="85"/>
      <c r="ER418" s="85"/>
      <c r="ES418" t="s">
        <v>6087</v>
      </c>
      <c r="ET418" s="85"/>
      <c r="EU418" s="85"/>
      <c r="EV418" s="85"/>
      <c r="EW418" s="85"/>
      <c r="EX418" s="85"/>
      <c r="EY418" t="s">
        <v>182</v>
      </c>
      <c r="EZ418" s="85"/>
      <c r="FA418" t="s">
        <v>1497</v>
      </c>
      <c r="FB418" s="85"/>
      <c r="FC418" s="85" t="s">
        <v>182</v>
      </c>
      <c r="FD418" s="85"/>
      <c r="FE418" t="b">
        <v>0</v>
      </c>
    </row>
    <row r="419" spans="1:161" x14ac:dyDescent="0.25">
      <c r="A419" t="s">
        <v>6486</v>
      </c>
      <c r="B419" t="s">
        <v>6105</v>
      </c>
      <c r="C419" s="90" t="s">
        <v>5446</v>
      </c>
      <c r="D419" s="91" t="s">
        <v>175</v>
      </c>
      <c r="G419" s="85" t="s">
        <v>177</v>
      </c>
      <c r="I419" t="s">
        <v>213</v>
      </c>
      <c r="J419" s="85"/>
      <c r="K419" s="85" t="s">
        <v>6702</v>
      </c>
      <c r="L419" s="85"/>
      <c r="M419" s="85" t="s">
        <v>6552</v>
      </c>
      <c r="N419" s="85" t="s">
        <v>4488</v>
      </c>
      <c r="O419" s="85" t="s">
        <v>6703</v>
      </c>
      <c r="P419" s="85"/>
      <c r="Q419" s="85"/>
      <c r="R419" s="85"/>
      <c r="S419" s="85"/>
      <c r="T419" s="85"/>
      <c r="U419" s="97" t="s">
        <v>197</v>
      </c>
      <c r="V419" s="85"/>
      <c r="W419" s="85"/>
      <c r="X419" s="85"/>
      <c r="Z419" s="85"/>
      <c r="AA419" s="85"/>
      <c r="AB419" s="85"/>
      <c r="AC419" s="85"/>
      <c r="AD419" s="85"/>
      <c r="AE419" t="s">
        <v>1497</v>
      </c>
      <c r="AG419" t="s">
        <v>1497</v>
      </c>
      <c r="AI419" t="s">
        <v>1497</v>
      </c>
      <c r="AK419" t="s">
        <v>1497</v>
      </c>
      <c r="AM419" t="s">
        <v>1497</v>
      </c>
      <c r="AN419" s="85"/>
      <c r="AO419" s="85"/>
      <c r="AP419" s="85"/>
      <c r="AQ419" s="85"/>
      <c r="AR419" s="85"/>
      <c r="AS419" s="85"/>
      <c r="AT419" s="85"/>
      <c r="AU419" s="85"/>
      <c r="AV419" s="85"/>
      <c r="AW419" s="85"/>
      <c r="AX419" s="85"/>
      <c r="AY419" s="85"/>
      <c r="AZ419" s="85"/>
      <c r="BA419" s="85"/>
      <c r="BB419" s="85"/>
      <c r="BC419" t="s">
        <v>182</v>
      </c>
      <c r="BD419" s="85"/>
      <c r="BE419" s="85"/>
      <c r="BF419" s="85"/>
      <c r="BG419" s="85"/>
      <c r="BH419" s="85"/>
      <c r="BI419" t="s">
        <v>203</v>
      </c>
      <c r="BJ419" s="85"/>
      <c r="BK419" s="85"/>
      <c r="BL419" s="85"/>
      <c r="BM419" s="85"/>
      <c r="BN419" s="85"/>
      <c r="BO419" s="85"/>
      <c r="BP419" s="85"/>
      <c r="BQ419" s="85"/>
      <c r="BR419" s="85"/>
      <c r="BS419" s="85"/>
      <c r="BT419" s="85"/>
      <c r="BU419" s="85"/>
      <c r="BV419" s="85"/>
      <c r="BW419" s="85"/>
      <c r="BX419" s="85"/>
      <c r="BY419" s="85"/>
      <c r="BZ419" s="85"/>
      <c r="CA419" s="85"/>
      <c r="CB419" s="85"/>
      <c r="CC419" s="85"/>
      <c r="CD419" s="85"/>
      <c r="CE419" s="85"/>
      <c r="CF419" s="85"/>
      <c r="CG419" s="85"/>
      <c r="CH419" s="85"/>
      <c r="CI419" s="85"/>
      <c r="CJ419" s="85"/>
      <c r="CK419" t="s">
        <v>182</v>
      </c>
      <c r="CL419" s="85"/>
      <c r="CM419" s="85"/>
      <c r="CN419" s="85"/>
      <c r="CO419" s="85"/>
      <c r="CP419" s="85"/>
      <c r="CQ419" s="85"/>
      <c r="CR419" s="85"/>
      <c r="CS419" s="85"/>
      <c r="CT419" s="85"/>
      <c r="CU419" s="85"/>
      <c r="CV419" s="85"/>
      <c r="CW419" s="85"/>
      <c r="CX419" s="85"/>
      <c r="CY419" t="s">
        <v>182</v>
      </c>
      <c r="CZ419" s="85"/>
      <c r="DA419" s="85"/>
      <c r="DB419" s="85"/>
      <c r="DC419" s="85"/>
      <c r="DD419" s="85"/>
      <c r="DE419" s="85"/>
      <c r="DF419" s="85"/>
      <c r="DG419" s="85"/>
      <c r="DH419" s="85"/>
      <c r="DI419" t="s">
        <v>182</v>
      </c>
      <c r="DJ419" s="85"/>
      <c r="DK419" s="85"/>
      <c r="DL419" s="85"/>
      <c r="DM419" s="85"/>
      <c r="DN419" s="85"/>
      <c r="DO419" s="85"/>
      <c r="DP419" s="85"/>
      <c r="DQ419" t="s">
        <v>6087</v>
      </c>
      <c r="DR419" s="85"/>
      <c r="DS419" s="85"/>
      <c r="DT419" s="85"/>
      <c r="DU419" s="85"/>
      <c r="DV419" s="85"/>
      <c r="DW419" s="85"/>
      <c r="DX419" s="85"/>
      <c r="DY419" s="85"/>
      <c r="DZ419" s="85"/>
      <c r="EA419" s="85"/>
      <c r="EB419" s="85"/>
      <c r="EC419" t="s">
        <v>6087</v>
      </c>
      <c r="ED419" s="85"/>
      <c r="EE419" s="85"/>
      <c r="EF419" s="85"/>
      <c r="EG419" s="85"/>
      <c r="EH419" s="85"/>
      <c r="EI419" s="85"/>
      <c r="EJ419" s="85"/>
      <c r="EK419" s="85"/>
      <c r="EL419" s="85"/>
      <c r="EM419" s="85"/>
      <c r="EN419" s="85"/>
      <c r="EO419" s="85"/>
      <c r="EP419" s="85"/>
      <c r="EQ419" s="85"/>
      <c r="ER419" s="85"/>
      <c r="ES419" t="s">
        <v>6087</v>
      </c>
      <c r="ET419" s="85"/>
      <c r="EU419" s="85"/>
      <c r="EV419" s="85"/>
      <c r="EW419" s="85"/>
      <c r="EX419" s="85"/>
      <c r="EY419" t="s">
        <v>182</v>
      </c>
      <c r="EZ419" s="85"/>
      <c r="FA419" t="s">
        <v>182</v>
      </c>
      <c r="FB419" s="85"/>
      <c r="FC419" s="85" t="s">
        <v>182</v>
      </c>
      <c r="FD419" s="85"/>
      <c r="FE419" t="b">
        <v>0</v>
      </c>
    </row>
    <row r="420" spans="1:161" x14ac:dyDescent="0.25">
      <c r="A420">
        <v>2376</v>
      </c>
      <c r="B420" t="s">
        <v>6268</v>
      </c>
      <c r="C420" s="90" t="s">
        <v>5447</v>
      </c>
      <c r="D420" s="91" t="s">
        <v>175</v>
      </c>
      <c r="E420">
        <v>0</v>
      </c>
      <c r="F420">
        <v>90</v>
      </c>
      <c r="G420" s="85" t="s">
        <v>177</v>
      </c>
      <c r="H420">
        <v>1</v>
      </c>
      <c r="I420" s="85" t="s">
        <v>213</v>
      </c>
      <c r="J420" s="85" t="s">
        <v>5448</v>
      </c>
      <c r="K420" s="85" t="s">
        <v>5449</v>
      </c>
      <c r="L420" s="85" t="s">
        <v>5447</v>
      </c>
      <c r="M420" s="85" t="s">
        <v>5450</v>
      </c>
      <c r="N420" s="85" t="s">
        <v>5448</v>
      </c>
      <c r="O420" s="85" t="s">
        <v>5451</v>
      </c>
      <c r="P420" s="85" t="s">
        <v>213</v>
      </c>
      <c r="Q420" s="85" t="s">
        <v>272</v>
      </c>
      <c r="R420" s="85"/>
      <c r="S420" s="85"/>
      <c r="T420" s="85" t="s">
        <v>218</v>
      </c>
      <c r="U420" s="97">
        <v>20</v>
      </c>
      <c r="V420" s="85" t="s">
        <v>179</v>
      </c>
      <c r="W420" s="85" t="s">
        <v>357</v>
      </c>
      <c r="X420" s="85" t="s">
        <v>5452</v>
      </c>
      <c r="Y420">
        <v>20</v>
      </c>
      <c r="Z420" s="85" t="s">
        <v>179</v>
      </c>
      <c r="AA420" s="85" t="s">
        <v>186</v>
      </c>
      <c r="AB420" s="85" t="s">
        <v>180</v>
      </c>
      <c r="AC420" s="85" t="s">
        <v>179</v>
      </c>
      <c r="AD420" s="85" t="s">
        <v>179</v>
      </c>
      <c r="AE420" s="85" t="s">
        <v>181</v>
      </c>
      <c r="AF420" s="85"/>
      <c r="AG420" s="85" t="s">
        <v>181</v>
      </c>
      <c r="AH420" s="85"/>
      <c r="AI420" s="85" t="s">
        <v>181</v>
      </c>
      <c r="AJ420" s="85"/>
      <c r="AK420" s="85" t="s">
        <v>181</v>
      </c>
      <c r="AL420" s="85"/>
      <c r="AM420" s="85" t="s">
        <v>181</v>
      </c>
      <c r="AN420" s="85"/>
      <c r="AO420" s="85" t="s">
        <v>181</v>
      </c>
      <c r="AP420" s="85"/>
      <c r="AQ420" s="85" t="s">
        <v>179</v>
      </c>
      <c r="AR420" s="85" t="s">
        <v>5453</v>
      </c>
      <c r="AS420" s="85" t="s">
        <v>179</v>
      </c>
      <c r="AT420" s="85" t="s">
        <v>5454</v>
      </c>
      <c r="AU420" s="85" t="s">
        <v>179</v>
      </c>
      <c r="AV420" s="85" t="s">
        <v>5455</v>
      </c>
      <c r="AW420" s="85" t="s">
        <v>179</v>
      </c>
      <c r="AX420" s="85" t="s">
        <v>5456</v>
      </c>
      <c r="AY420" s="85" t="s">
        <v>179</v>
      </c>
      <c r="AZ420" s="85" t="s">
        <v>5457</v>
      </c>
      <c r="BA420" s="85" t="s">
        <v>179</v>
      </c>
      <c r="BB420" s="85"/>
      <c r="BC420" s="85" t="s">
        <v>179</v>
      </c>
      <c r="BD420" s="85" t="s">
        <v>5458</v>
      </c>
      <c r="BE420" s="85" t="s">
        <v>179</v>
      </c>
      <c r="BF420" s="85"/>
      <c r="BG420" s="85" t="s">
        <v>181</v>
      </c>
      <c r="BH420" s="85" t="s">
        <v>5459</v>
      </c>
      <c r="BI420" s="85" t="s">
        <v>203</v>
      </c>
      <c r="BJ420" s="85" t="s">
        <v>5460</v>
      </c>
      <c r="BK420" s="85" t="s">
        <v>179</v>
      </c>
      <c r="BL420" s="85"/>
      <c r="BM420" s="85" t="s">
        <v>179</v>
      </c>
      <c r="BN420" s="85"/>
      <c r="BO420" s="85" t="s">
        <v>179</v>
      </c>
      <c r="BP420" s="85" t="s">
        <v>5461</v>
      </c>
      <c r="BQ420" s="85" t="s">
        <v>179</v>
      </c>
      <c r="BR420" s="85" t="s">
        <v>5462</v>
      </c>
      <c r="BS420" s="85" t="s">
        <v>179</v>
      </c>
      <c r="BT420" s="85"/>
      <c r="BU420" s="85" t="s">
        <v>179</v>
      </c>
      <c r="BV420" s="85"/>
      <c r="BW420" s="85" t="s">
        <v>179</v>
      </c>
      <c r="BX420" s="85" t="s">
        <v>5463</v>
      </c>
      <c r="BY420" s="85" t="s">
        <v>179</v>
      </c>
      <c r="BZ420" s="85" t="s">
        <v>5464</v>
      </c>
      <c r="CA420" s="85" t="s">
        <v>179</v>
      </c>
      <c r="CB420" s="85"/>
      <c r="CC420" s="85" t="s">
        <v>179</v>
      </c>
      <c r="CD420" s="85"/>
      <c r="CE420" s="85" t="s">
        <v>181</v>
      </c>
      <c r="CF420" s="85"/>
      <c r="CG420" s="85" t="s">
        <v>181</v>
      </c>
      <c r="CH420" s="85"/>
      <c r="CI420" s="85" t="s">
        <v>181</v>
      </c>
      <c r="CJ420" s="85"/>
      <c r="CK420" s="85" t="s">
        <v>179</v>
      </c>
      <c r="CL420" s="85" t="s">
        <v>5465</v>
      </c>
      <c r="CM420" s="85" t="s">
        <v>179</v>
      </c>
      <c r="CN420" s="85"/>
      <c r="CO420" s="85" t="s">
        <v>179</v>
      </c>
      <c r="CP420" s="85"/>
      <c r="CQ420" s="85" t="s">
        <v>179</v>
      </c>
      <c r="CR420" s="85"/>
      <c r="CS420" s="85" t="s">
        <v>179</v>
      </c>
      <c r="CT420" s="85"/>
      <c r="CU420" s="85" t="s">
        <v>179</v>
      </c>
      <c r="CV420" s="85"/>
      <c r="CW420" s="85" t="s">
        <v>179</v>
      </c>
      <c r="CX420" s="85"/>
      <c r="CY420" s="85" t="s">
        <v>179</v>
      </c>
      <c r="CZ420" s="85" t="s">
        <v>5466</v>
      </c>
      <c r="DA420" s="85" t="s">
        <v>179</v>
      </c>
      <c r="DB420" s="85" t="s">
        <v>5467</v>
      </c>
      <c r="DC420" s="85" t="s">
        <v>179</v>
      </c>
      <c r="DD420" s="85"/>
      <c r="DE420" s="85" t="s">
        <v>179</v>
      </c>
      <c r="DF420" s="85"/>
      <c r="DG420" s="85" t="s">
        <v>179</v>
      </c>
      <c r="DH420" s="85"/>
      <c r="DI420" s="85" t="s">
        <v>179</v>
      </c>
      <c r="DJ420" s="85" t="s">
        <v>5468</v>
      </c>
      <c r="DK420" s="85"/>
      <c r="DL420" s="85"/>
      <c r="DM420" s="85"/>
      <c r="DN420" s="85"/>
      <c r="DO420" s="85"/>
      <c r="DP420" s="85"/>
      <c r="DQ420" s="85"/>
      <c r="DR420" s="85"/>
      <c r="DS420" s="85"/>
      <c r="DT420" s="85"/>
      <c r="DU420" s="85"/>
      <c r="DV420" s="85"/>
      <c r="DW420" s="85"/>
      <c r="DX420" s="85"/>
      <c r="DY420" s="85"/>
      <c r="DZ420" s="85"/>
      <c r="EA420" s="85"/>
      <c r="EB420" s="85"/>
      <c r="EC420" s="85"/>
      <c r="ED420" s="85"/>
      <c r="EE420" s="85"/>
      <c r="EF420" s="85"/>
      <c r="EG420" s="85"/>
      <c r="EH420" s="85"/>
      <c r="EI420" s="85"/>
      <c r="EJ420" s="85"/>
      <c r="EK420" s="85"/>
      <c r="EL420" s="85"/>
      <c r="EM420" s="85"/>
      <c r="EN420" s="85"/>
      <c r="EO420" s="85"/>
      <c r="EP420" s="85"/>
      <c r="EQ420" s="85"/>
      <c r="ER420" s="85"/>
      <c r="ES420" s="85"/>
      <c r="ET420" s="85"/>
      <c r="EU420" s="85"/>
      <c r="EV420" s="85"/>
      <c r="EW420" s="85"/>
      <c r="EX420" s="85"/>
      <c r="EY420" s="85"/>
      <c r="EZ420" s="85"/>
      <c r="FA420" s="85" t="s">
        <v>179</v>
      </c>
      <c r="FB420" s="85" t="s">
        <v>5469</v>
      </c>
      <c r="FC420" s="85" t="s">
        <v>181</v>
      </c>
      <c r="FD420" s="85" t="s">
        <v>182</v>
      </c>
      <c r="FE420" t="b">
        <v>0</v>
      </c>
    </row>
    <row r="421" spans="1:161" x14ac:dyDescent="0.25">
      <c r="A421" t="s">
        <v>6486</v>
      </c>
      <c r="B421" t="s">
        <v>6707</v>
      </c>
      <c r="C421" s="90" t="s">
        <v>5470</v>
      </c>
      <c r="D421" s="91" t="s">
        <v>175</v>
      </c>
      <c r="G421" s="85" t="s">
        <v>177</v>
      </c>
      <c r="I421" t="s">
        <v>213</v>
      </c>
      <c r="J421" s="85"/>
      <c r="K421" s="85" t="s">
        <v>6704</v>
      </c>
      <c r="L421" s="85"/>
      <c r="M421" s="85" t="s">
        <v>6553</v>
      </c>
      <c r="N421" s="85" t="s">
        <v>6705</v>
      </c>
      <c r="O421" s="85" t="s">
        <v>6706</v>
      </c>
      <c r="P421" s="85"/>
      <c r="Q421" s="85"/>
      <c r="R421" s="85"/>
      <c r="S421" s="85"/>
      <c r="T421" s="85"/>
      <c r="U421" s="97" t="s">
        <v>6605</v>
      </c>
      <c r="V421" s="85"/>
      <c r="W421" s="85"/>
      <c r="X421" s="85"/>
      <c r="Z421" s="85"/>
      <c r="AA421" s="85"/>
      <c r="AB421" s="85"/>
      <c r="AC421" s="85"/>
      <c r="AD421" s="85"/>
      <c r="AE421" t="s">
        <v>1497</v>
      </c>
      <c r="AG421" t="s">
        <v>1497</v>
      </c>
      <c r="AI421" t="s">
        <v>1497</v>
      </c>
      <c r="AK421" t="s">
        <v>1497</v>
      </c>
      <c r="AM421" t="s">
        <v>1497</v>
      </c>
      <c r="AN421" s="85"/>
      <c r="AO421" s="85"/>
      <c r="AP421" s="85"/>
      <c r="AQ421" s="85"/>
      <c r="AR421" s="85"/>
      <c r="AS421" s="85"/>
      <c r="AT421" s="85"/>
      <c r="AU421" s="85"/>
      <c r="AV421" s="85"/>
      <c r="AW421" s="85"/>
      <c r="AX421" s="85"/>
      <c r="AY421" s="85"/>
      <c r="AZ421" s="85"/>
      <c r="BA421" s="85"/>
      <c r="BB421" s="85"/>
      <c r="BC421" t="s">
        <v>182</v>
      </c>
      <c r="BD421" s="85"/>
      <c r="BE421" s="85"/>
      <c r="BF421" s="85"/>
      <c r="BG421" s="85"/>
      <c r="BH421" s="85"/>
      <c r="BI421" t="s">
        <v>203</v>
      </c>
      <c r="BJ421" s="85"/>
      <c r="BK421" s="85"/>
      <c r="BL421" s="85"/>
      <c r="BM421" s="85"/>
      <c r="BN421" s="85"/>
      <c r="BO421" s="85"/>
      <c r="BP421" s="85"/>
      <c r="BQ421" s="85"/>
      <c r="BR421" s="85"/>
      <c r="BS421" s="85"/>
      <c r="BT421" s="85"/>
      <c r="BU421" s="85"/>
      <c r="BV421" s="85"/>
      <c r="BW421" s="85"/>
      <c r="BX421" s="85"/>
      <c r="BY421" s="85"/>
      <c r="BZ421" s="85"/>
      <c r="CA421" s="85"/>
      <c r="CB421" s="85"/>
      <c r="CC421" s="85"/>
      <c r="CD421" s="85"/>
      <c r="CE421" s="85"/>
      <c r="CF421" s="85"/>
      <c r="CG421" s="85"/>
      <c r="CH421" s="85"/>
      <c r="CI421" s="85"/>
      <c r="CJ421" s="85"/>
      <c r="CK421" t="s">
        <v>203</v>
      </c>
      <c r="CL421" s="85"/>
      <c r="CM421" s="85"/>
      <c r="CN421" s="85"/>
      <c r="CO421" s="85"/>
      <c r="CP421" s="85"/>
      <c r="CQ421" s="85"/>
      <c r="CR421" s="85"/>
      <c r="CS421" s="85"/>
      <c r="CT421" s="85"/>
      <c r="CU421" s="85"/>
      <c r="CV421" s="85"/>
      <c r="CW421" s="85"/>
      <c r="CX421" s="85"/>
      <c r="CY421" t="s">
        <v>182</v>
      </c>
      <c r="CZ421" s="85"/>
      <c r="DA421" s="85"/>
      <c r="DB421" s="85"/>
      <c r="DC421" s="85"/>
      <c r="DD421" s="85"/>
      <c r="DE421" s="85"/>
      <c r="DF421" s="85"/>
      <c r="DG421" s="85"/>
      <c r="DH421" s="85"/>
      <c r="DI421" t="s">
        <v>203</v>
      </c>
      <c r="DJ421" s="85"/>
      <c r="DK421" s="85"/>
      <c r="DL421" s="85"/>
      <c r="DM421" s="85"/>
      <c r="DN421" s="85"/>
      <c r="DO421" s="85"/>
      <c r="DP421" s="85"/>
      <c r="DQ421" t="s">
        <v>6087</v>
      </c>
      <c r="DR421" s="85"/>
      <c r="DS421" s="85"/>
      <c r="DT421" s="85"/>
      <c r="DU421" s="85"/>
      <c r="DV421" s="85"/>
      <c r="DW421" s="85"/>
      <c r="DX421" s="85"/>
      <c r="DY421" s="85"/>
      <c r="DZ421" s="85"/>
      <c r="EA421" s="85"/>
      <c r="EB421" s="85"/>
      <c r="EC421" t="s">
        <v>6087</v>
      </c>
      <c r="ED421" s="85"/>
      <c r="EE421" s="85"/>
      <c r="EF421" s="85"/>
      <c r="EG421" s="85"/>
      <c r="EH421" s="85"/>
      <c r="EI421" s="85"/>
      <c r="EJ421" s="85"/>
      <c r="EK421" s="85"/>
      <c r="EL421" s="85"/>
      <c r="EM421" s="85"/>
      <c r="EN421" s="85"/>
      <c r="EO421" s="85"/>
      <c r="EP421" s="85"/>
      <c r="EQ421" s="85"/>
      <c r="ER421" s="85"/>
      <c r="ES421" t="s">
        <v>6087</v>
      </c>
      <c r="ET421" s="85"/>
      <c r="EU421" s="85"/>
      <c r="EV421" s="85"/>
      <c r="EW421" s="85"/>
      <c r="EX421" s="85"/>
      <c r="EY421" t="s">
        <v>182</v>
      </c>
      <c r="EZ421" s="85"/>
      <c r="FA421" t="s">
        <v>182</v>
      </c>
      <c r="FB421" s="85"/>
      <c r="FC421" s="85" t="s">
        <v>182</v>
      </c>
      <c r="FD421" s="85"/>
      <c r="FE421" t="b">
        <v>0</v>
      </c>
    </row>
    <row r="422" spans="1:161" x14ac:dyDescent="0.25">
      <c r="A422">
        <v>2378</v>
      </c>
      <c r="B422" t="s">
        <v>6076</v>
      </c>
      <c r="C422" s="90" t="s">
        <v>5471</v>
      </c>
      <c r="D422" s="91" t="s">
        <v>175</v>
      </c>
      <c r="E422">
        <v>0</v>
      </c>
      <c r="F422">
        <v>90</v>
      </c>
      <c r="G422" s="85" t="s">
        <v>187</v>
      </c>
      <c r="H422">
        <v>1</v>
      </c>
      <c r="I422" s="85" t="s">
        <v>213</v>
      </c>
      <c r="J422" s="85" t="s">
        <v>294</v>
      </c>
      <c r="K422" s="85" t="s">
        <v>5472</v>
      </c>
      <c r="L422" s="85" t="s">
        <v>5471</v>
      </c>
      <c r="M422" s="85" t="s">
        <v>295</v>
      </c>
      <c r="N422" s="85" t="s">
        <v>294</v>
      </c>
      <c r="O422" s="85" t="s">
        <v>296</v>
      </c>
      <c r="P422" s="85" t="s">
        <v>213</v>
      </c>
      <c r="Q422" s="85" t="s">
        <v>272</v>
      </c>
      <c r="R422" s="85"/>
      <c r="S422" s="85"/>
      <c r="T422" s="85" t="s">
        <v>5473</v>
      </c>
      <c r="U422" s="97">
        <v>6</v>
      </c>
      <c r="V422" s="85" t="s">
        <v>179</v>
      </c>
      <c r="W422" s="85" t="s">
        <v>191</v>
      </c>
      <c r="X422" s="85" t="s">
        <v>298</v>
      </c>
      <c r="Y422">
        <v>6</v>
      </c>
      <c r="Z422" s="85" t="s">
        <v>179</v>
      </c>
      <c r="AA422" s="85" t="s">
        <v>186</v>
      </c>
      <c r="AB422" s="85" t="s">
        <v>181</v>
      </c>
      <c r="AC422" s="85" t="s">
        <v>179</v>
      </c>
      <c r="AD422" s="85" t="s">
        <v>179</v>
      </c>
      <c r="AE422" s="85" t="s">
        <v>181</v>
      </c>
      <c r="AF422" s="85"/>
      <c r="AG422" s="85" t="s">
        <v>181</v>
      </c>
      <c r="AH422" s="85"/>
      <c r="AI422" s="85" t="s">
        <v>181</v>
      </c>
      <c r="AJ422" s="85"/>
      <c r="AK422" s="85" t="s">
        <v>181</v>
      </c>
      <c r="AL422" s="85"/>
      <c r="AM422" s="85" t="s">
        <v>181</v>
      </c>
      <c r="AN422" s="85"/>
      <c r="AO422" s="85" t="s">
        <v>181</v>
      </c>
      <c r="AP422" s="85"/>
      <c r="AQ422" s="85" t="s">
        <v>179</v>
      </c>
      <c r="AR422" s="85"/>
      <c r="AS422" s="85" t="s">
        <v>179</v>
      </c>
      <c r="AT422" s="85"/>
      <c r="AU422" s="85" t="s">
        <v>179</v>
      </c>
      <c r="AV422" s="85"/>
      <c r="AW422" s="85" t="s">
        <v>179</v>
      </c>
      <c r="AX422" s="85"/>
      <c r="AY422" s="85" t="s">
        <v>179</v>
      </c>
      <c r="AZ422" s="85"/>
      <c r="BA422" s="85" t="s">
        <v>179</v>
      </c>
      <c r="BB422" s="85"/>
      <c r="BC422" s="85" t="s">
        <v>179</v>
      </c>
      <c r="BD422" s="85" t="s">
        <v>299</v>
      </c>
      <c r="BE422" s="85" t="s">
        <v>179</v>
      </c>
      <c r="BF422" s="85"/>
      <c r="BG422" s="85" t="s">
        <v>179</v>
      </c>
      <c r="BH422" s="85"/>
      <c r="BI422" s="85" t="s">
        <v>179</v>
      </c>
      <c r="BJ422" s="85" t="s">
        <v>300</v>
      </c>
      <c r="BK422" s="85" t="s">
        <v>179</v>
      </c>
      <c r="BL422" s="85"/>
      <c r="BM422" s="85" t="s">
        <v>179</v>
      </c>
      <c r="BN422" s="85"/>
      <c r="BO422" s="85" t="s">
        <v>179</v>
      </c>
      <c r="BP422" s="85"/>
      <c r="BQ422" s="85" t="s">
        <v>179</v>
      </c>
      <c r="BR422" s="85"/>
      <c r="BS422" s="85" t="s">
        <v>179</v>
      </c>
      <c r="BT422" s="85"/>
      <c r="BU422" s="85" t="s">
        <v>179</v>
      </c>
      <c r="BV422" s="85"/>
      <c r="BW422" s="85" t="s">
        <v>179</v>
      </c>
      <c r="BX422" s="85"/>
      <c r="BY422" s="85" t="s">
        <v>179</v>
      </c>
      <c r="BZ422" s="85"/>
      <c r="CA422" s="85" t="s">
        <v>179</v>
      </c>
      <c r="CB422" s="85"/>
      <c r="CC422" s="85" t="s">
        <v>179</v>
      </c>
      <c r="CD422" s="85"/>
      <c r="CE422" s="85" t="s">
        <v>181</v>
      </c>
      <c r="CF422" s="85"/>
      <c r="CG422" s="85" t="s">
        <v>181</v>
      </c>
      <c r="CH422" s="85"/>
      <c r="CI422" s="85" t="s">
        <v>181</v>
      </c>
      <c r="CJ422" s="85"/>
      <c r="CK422" s="85" t="s">
        <v>179</v>
      </c>
      <c r="CL422" s="85" t="s">
        <v>5474</v>
      </c>
      <c r="CM422" s="85" t="s">
        <v>179</v>
      </c>
      <c r="CN422" s="85"/>
      <c r="CO422" s="85" t="s">
        <v>179</v>
      </c>
      <c r="CP422" s="85"/>
      <c r="CQ422" s="85" t="s">
        <v>179</v>
      </c>
      <c r="CR422" s="85"/>
      <c r="CS422" s="85" t="s">
        <v>179</v>
      </c>
      <c r="CT422" s="85"/>
      <c r="CU422" s="85" t="s">
        <v>179</v>
      </c>
      <c r="CV422" s="85"/>
      <c r="CW422" s="85" t="s">
        <v>179</v>
      </c>
      <c r="CX422" s="85"/>
      <c r="CY422" s="85" t="s">
        <v>179</v>
      </c>
      <c r="CZ422" s="85" t="s">
        <v>302</v>
      </c>
      <c r="DA422" s="85" t="s">
        <v>179</v>
      </c>
      <c r="DB422" s="85"/>
      <c r="DC422" s="85" t="s">
        <v>179</v>
      </c>
      <c r="DD422" s="85"/>
      <c r="DE422" s="85" t="s">
        <v>179</v>
      </c>
      <c r="DF422" s="85"/>
      <c r="DG422" s="85" t="s">
        <v>179</v>
      </c>
      <c r="DH422" s="85"/>
      <c r="DI422" s="85" t="s">
        <v>179</v>
      </c>
      <c r="DJ422" s="85" t="s">
        <v>5475</v>
      </c>
      <c r="DK422" s="85"/>
      <c r="DL422" s="85"/>
      <c r="DM422" s="85"/>
      <c r="DN422" s="85"/>
      <c r="DO422" s="85"/>
      <c r="DP422" s="85"/>
      <c r="DQ422" s="85"/>
      <c r="DR422" s="85"/>
      <c r="DS422" s="85"/>
      <c r="DT422" s="85"/>
      <c r="DU422" s="85"/>
      <c r="DV422" s="85"/>
      <c r="DW422" s="85"/>
      <c r="DX422" s="85"/>
      <c r="DY422" s="85"/>
      <c r="DZ422" s="85"/>
      <c r="EA422" s="85"/>
      <c r="EB422" s="85"/>
      <c r="EC422" s="85"/>
      <c r="ED422" s="85"/>
      <c r="EE422" s="85"/>
      <c r="EF422" s="85"/>
      <c r="EG422" s="85"/>
      <c r="EH422" s="85"/>
      <c r="EI422" s="85"/>
      <c r="EJ422" s="85"/>
      <c r="EK422" s="85"/>
      <c r="EL422" s="85"/>
      <c r="EM422" s="85"/>
      <c r="EN422" s="85"/>
      <c r="EO422" s="85"/>
      <c r="EP422" s="85"/>
      <c r="EQ422" s="85"/>
      <c r="ER422" s="85"/>
      <c r="ES422" s="85"/>
      <c r="ET422" s="85"/>
      <c r="EU422" s="85"/>
      <c r="EV422" s="85"/>
      <c r="EW422" s="85"/>
      <c r="EX422" s="85"/>
      <c r="EY422" s="85"/>
      <c r="EZ422" s="85"/>
      <c r="FA422" s="85" t="s">
        <v>181</v>
      </c>
      <c r="FB422" s="85"/>
      <c r="FC422" s="85" t="s">
        <v>179</v>
      </c>
      <c r="FD422" s="85" t="s">
        <v>182</v>
      </c>
      <c r="FE422" t="b">
        <v>0</v>
      </c>
    </row>
    <row r="423" spans="1:161" x14ac:dyDescent="0.25">
      <c r="A423">
        <v>2379</v>
      </c>
      <c r="B423" t="s">
        <v>6258</v>
      </c>
      <c r="C423" s="90" t="s">
        <v>5476</v>
      </c>
      <c r="D423" s="91" t="s">
        <v>175</v>
      </c>
      <c r="E423">
        <v>0</v>
      </c>
      <c r="F423">
        <v>90</v>
      </c>
      <c r="G423" s="85" t="s">
        <v>187</v>
      </c>
      <c r="H423">
        <v>1</v>
      </c>
      <c r="I423" s="85" t="s">
        <v>213</v>
      </c>
      <c r="J423" s="85" t="s">
        <v>513</v>
      </c>
      <c r="K423" s="85" t="s">
        <v>830</v>
      </c>
      <c r="L423" s="85" t="s">
        <v>5476</v>
      </c>
      <c r="M423" s="85" t="s">
        <v>5477</v>
      </c>
      <c r="N423" s="85" t="s">
        <v>5101</v>
      </c>
      <c r="O423" s="85" t="s">
        <v>5105</v>
      </c>
      <c r="P423" s="85" t="s">
        <v>213</v>
      </c>
      <c r="Q423" s="85" t="s">
        <v>272</v>
      </c>
      <c r="R423" s="85"/>
      <c r="S423" s="85"/>
      <c r="T423" s="85" t="s">
        <v>514</v>
      </c>
      <c r="U423" s="97">
        <v>14</v>
      </c>
      <c r="V423" s="85" t="s">
        <v>179</v>
      </c>
      <c r="W423" s="85" t="s">
        <v>186</v>
      </c>
      <c r="X423" s="85" t="s">
        <v>515</v>
      </c>
      <c r="Y423">
        <v>5</v>
      </c>
      <c r="Z423" s="85" t="s">
        <v>179</v>
      </c>
      <c r="AA423" s="85" t="s">
        <v>186</v>
      </c>
      <c r="AB423" s="85" t="s">
        <v>179</v>
      </c>
      <c r="AC423" s="85" t="s">
        <v>179</v>
      </c>
      <c r="AD423" s="85" t="s">
        <v>179</v>
      </c>
      <c r="AE423" s="85" t="s">
        <v>181</v>
      </c>
      <c r="AF423" s="85"/>
      <c r="AG423" s="85" t="s">
        <v>181</v>
      </c>
      <c r="AH423" s="85"/>
      <c r="AI423" s="85" t="s">
        <v>181</v>
      </c>
      <c r="AJ423" s="85" t="s">
        <v>516</v>
      </c>
      <c r="AK423" s="85" t="s">
        <v>181</v>
      </c>
      <c r="AL423" s="85"/>
      <c r="AM423" s="85" t="s">
        <v>181</v>
      </c>
      <c r="AN423" s="85"/>
      <c r="AO423" s="85" t="s">
        <v>181</v>
      </c>
      <c r="AP423" s="85"/>
      <c r="AQ423" s="85" t="s">
        <v>265</v>
      </c>
      <c r="AR423" s="85" t="s">
        <v>820</v>
      </c>
      <c r="AS423" s="85" t="s">
        <v>179</v>
      </c>
      <c r="AT423" s="85" t="s">
        <v>5478</v>
      </c>
      <c r="AU423" s="85" t="s">
        <v>179</v>
      </c>
      <c r="AV423" s="85" t="s">
        <v>517</v>
      </c>
      <c r="AW423" s="85" t="s">
        <v>179</v>
      </c>
      <c r="AX423" s="85" t="s">
        <v>518</v>
      </c>
      <c r="AY423" s="85" t="s">
        <v>179</v>
      </c>
      <c r="AZ423" s="85" t="s">
        <v>5102</v>
      </c>
      <c r="BA423" s="85" t="s">
        <v>179</v>
      </c>
      <c r="BB423" s="85" t="s">
        <v>519</v>
      </c>
      <c r="BC423" s="85" t="s">
        <v>179</v>
      </c>
      <c r="BD423" s="85" t="s">
        <v>5097</v>
      </c>
      <c r="BE423" s="85" t="s">
        <v>181</v>
      </c>
      <c r="BF423" s="85" t="s">
        <v>536</v>
      </c>
      <c r="BG423" s="85" t="s">
        <v>265</v>
      </c>
      <c r="BH423" s="85" t="s">
        <v>520</v>
      </c>
      <c r="BI423" s="85" t="s">
        <v>203</v>
      </c>
      <c r="BJ423" s="85" t="s">
        <v>520</v>
      </c>
      <c r="BK423" s="85" t="s">
        <v>179</v>
      </c>
      <c r="BL423" s="85" t="s">
        <v>5479</v>
      </c>
      <c r="BM423" s="85" t="s">
        <v>179</v>
      </c>
      <c r="BN423" s="85" t="s">
        <v>521</v>
      </c>
      <c r="BO423" s="85" t="s">
        <v>179</v>
      </c>
      <c r="BP423" s="85" t="s">
        <v>5060</v>
      </c>
      <c r="BQ423" s="85" t="s">
        <v>179</v>
      </c>
      <c r="BR423" s="85" t="s">
        <v>522</v>
      </c>
      <c r="BS423" s="85" t="s">
        <v>179</v>
      </c>
      <c r="BT423" s="85" t="s">
        <v>5480</v>
      </c>
      <c r="BU423" s="85" t="s">
        <v>179</v>
      </c>
      <c r="BV423" s="85" t="s">
        <v>5098</v>
      </c>
      <c r="BW423" s="85" t="s">
        <v>179</v>
      </c>
      <c r="BX423" s="85" t="s">
        <v>523</v>
      </c>
      <c r="BY423" s="85" t="s">
        <v>179</v>
      </c>
      <c r="BZ423" s="85" t="s">
        <v>5481</v>
      </c>
      <c r="CA423" s="85" t="s">
        <v>179</v>
      </c>
      <c r="CB423" s="85" t="s">
        <v>524</v>
      </c>
      <c r="CC423" s="85" t="s">
        <v>179</v>
      </c>
      <c r="CD423" s="85" t="s">
        <v>525</v>
      </c>
      <c r="CE423" s="85" t="s">
        <v>181</v>
      </c>
      <c r="CF423" s="85" t="s">
        <v>526</v>
      </c>
      <c r="CG423" s="85" t="s">
        <v>181</v>
      </c>
      <c r="CH423" s="85" t="s">
        <v>5103</v>
      </c>
      <c r="CI423" s="85" t="s">
        <v>181</v>
      </c>
      <c r="CJ423" s="85"/>
      <c r="CK423" s="85" t="s">
        <v>179</v>
      </c>
      <c r="CL423" s="85" t="s">
        <v>537</v>
      </c>
      <c r="CM423" s="85" t="s">
        <v>179</v>
      </c>
      <c r="CN423" s="85" t="s">
        <v>527</v>
      </c>
      <c r="CO423" s="85" t="s">
        <v>179</v>
      </c>
      <c r="CP423" s="85" t="s">
        <v>528</v>
      </c>
      <c r="CQ423" s="85" t="s">
        <v>179</v>
      </c>
      <c r="CR423" s="85" t="s">
        <v>529</v>
      </c>
      <c r="CS423" s="85" t="s">
        <v>179</v>
      </c>
      <c r="CT423" s="85" t="s">
        <v>530</v>
      </c>
      <c r="CU423" s="85" t="s">
        <v>181</v>
      </c>
      <c r="CV423" s="85" t="s">
        <v>531</v>
      </c>
      <c r="CW423" s="85" t="s">
        <v>179</v>
      </c>
      <c r="CX423" s="85" t="s">
        <v>532</v>
      </c>
      <c r="CY423" s="85" t="s">
        <v>179</v>
      </c>
      <c r="CZ423" s="85" t="s">
        <v>5104</v>
      </c>
      <c r="DA423" s="85" t="s">
        <v>179</v>
      </c>
      <c r="DB423" s="85" t="s">
        <v>533</v>
      </c>
      <c r="DC423" s="85" t="s">
        <v>179</v>
      </c>
      <c r="DD423" s="85" t="s">
        <v>5482</v>
      </c>
      <c r="DE423" s="85" t="s">
        <v>179</v>
      </c>
      <c r="DF423" s="85" t="s">
        <v>5483</v>
      </c>
      <c r="DG423" s="85" t="s">
        <v>179</v>
      </c>
      <c r="DH423" s="85" t="s">
        <v>5099</v>
      </c>
      <c r="DI423" s="85" t="s">
        <v>179</v>
      </c>
      <c r="DJ423" s="85" t="s">
        <v>5100</v>
      </c>
      <c r="DK423" s="85"/>
      <c r="DL423" s="85"/>
      <c r="DM423" s="85"/>
      <c r="DN423" s="85"/>
      <c r="DO423" s="85"/>
      <c r="DP423" s="85"/>
      <c r="DQ423" s="85"/>
      <c r="DR423" s="85"/>
      <c r="DS423" s="85"/>
      <c r="DT423" s="85"/>
      <c r="DU423" s="85"/>
      <c r="DV423" s="85"/>
      <c r="DW423" s="85"/>
      <c r="DX423" s="85"/>
      <c r="DY423" s="85"/>
      <c r="DZ423" s="85"/>
      <c r="EA423" s="85"/>
      <c r="EB423" s="85"/>
      <c r="EC423" s="85"/>
      <c r="ED423" s="85"/>
      <c r="EE423" s="85"/>
      <c r="EF423" s="85"/>
      <c r="EG423" s="85"/>
      <c r="EH423" s="85"/>
      <c r="EI423" s="85"/>
      <c r="EJ423" s="85"/>
      <c r="EK423" s="85"/>
      <c r="EL423" s="85"/>
      <c r="EM423" s="85"/>
      <c r="EN423" s="85"/>
      <c r="EO423" s="85"/>
      <c r="EP423" s="85"/>
      <c r="EQ423" s="85"/>
      <c r="ER423" s="85"/>
      <c r="ES423" s="85"/>
      <c r="ET423" s="85"/>
      <c r="EU423" s="85"/>
      <c r="EV423" s="85"/>
      <c r="EW423" s="85"/>
      <c r="EX423" s="85"/>
      <c r="EY423" s="85"/>
      <c r="EZ423" s="85"/>
      <c r="FA423" s="85" t="s">
        <v>179</v>
      </c>
      <c r="FB423" s="85" t="s">
        <v>534</v>
      </c>
      <c r="FC423" s="85" t="s">
        <v>181</v>
      </c>
      <c r="FD423" s="85" t="s">
        <v>182</v>
      </c>
      <c r="FE423" t="b">
        <v>0</v>
      </c>
    </row>
    <row r="424" spans="1:161" x14ac:dyDescent="0.25">
      <c r="A424">
        <v>2380</v>
      </c>
      <c r="B424" t="s">
        <v>6177</v>
      </c>
      <c r="C424" s="90" t="s">
        <v>5484</v>
      </c>
      <c r="D424" s="91" t="s">
        <v>175</v>
      </c>
      <c r="E424">
        <v>0</v>
      </c>
      <c r="F424">
        <v>90</v>
      </c>
      <c r="G424" s="85" t="s">
        <v>187</v>
      </c>
      <c r="H424">
        <v>1</v>
      </c>
      <c r="I424" s="85" t="s">
        <v>213</v>
      </c>
      <c r="J424" s="85" t="s">
        <v>2472</v>
      </c>
      <c r="K424" s="85" t="s">
        <v>5485</v>
      </c>
      <c r="L424" s="85" t="s">
        <v>5484</v>
      </c>
      <c r="M424" s="85" t="s">
        <v>2473</v>
      </c>
      <c r="N424" s="85" t="s">
        <v>5486</v>
      </c>
      <c r="O424" s="85" t="s">
        <v>2474</v>
      </c>
      <c r="P424" s="85" t="s">
        <v>213</v>
      </c>
      <c r="Q424" s="85" t="s">
        <v>272</v>
      </c>
      <c r="R424" s="85"/>
      <c r="S424" s="85"/>
      <c r="T424" s="85" t="s">
        <v>218</v>
      </c>
      <c r="U424" s="97">
        <v>1</v>
      </c>
      <c r="V424" s="85" t="s">
        <v>181</v>
      </c>
      <c r="W424" s="85" t="s">
        <v>1</v>
      </c>
      <c r="X424" s="85" t="s">
        <v>194</v>
      </c>
      <c r="Y424">
        <v>0</v>
      </c>
      <c r="Z424" s="85" t="s">
        <v>181</v>
      </c>
      <c r="AA424" s="85" t="s">
        <v>1</v>
      </c>
      <c r="AB424" s="85" t="s">
        <v>179</v>
      </c>
      <c r="AC424" s="85" t="s">
        <v>179</v>
      </c>
      <c r="AD424" s="85" t="s">
        <v>181</v>
      </c>
      <c r="AE424" s="85" t="s">
        <v>181</v>
      </c>
      <c r="AF424" s="85" t="s">
        <v>194</v>
      </c>
      <c r="AG424" s="85" t="s">
        <v>181</v>
      </c>
      <c r="AH424" s="85" t="s">
        <v>194</v>
      </c>
      <c r="AI424" s="85" t="s">
        <v>181</v>
      </c>
      <c r="AJ424" s="85" t="s">
        <v>251</v>
      </c>
      <c r="AK424" s="85" t="s">
        <v>181</v>
      </c>
      <c r="AL424" s="85" t="s">
        <v>260</v>
      </c>
      <c r="AM424" s="85" t="s">
        <v>181</v>
      </c>
      <c r="AN424" s="85" t="s">
        <v>260</v>
      </c>
      <c r="AO424" s="85" t="s">
        <v>181</v>
      </c>
      <c r="AP424" s="85" t="s">
        <v>260</v>
      </c>
      <c r="AQ424" s="85" t="s">
        <v>179</v>
      </c>
      <c r="AR424" s="85" t="s">
        <v>5487</v>
      </c>
      <c r="AS424" s="85" t="s">
        <v>179</v>
      </c>
      <c r="AT424" s="85" t="s">
        <v>5488</v>
      </c>
      <c r="AU424" s="85" t="s">
        <v>179</v>
      </c>
      <c r="AV424" s="85"/>
      <c r="AW424" s="85" t="s">
        <v>179</v>
      </c>
      <c r="AX424" s="85"/>
      <c r="AY424" s="85" t="s">
        <v>179</v>
      </c>
      <c r="AZ424" s="85"/>
      <c r="BA424" s="85" t="s">
        <v>179</v>
      </c>
      <c r="BB424" s="85"/>
      <c r="BC424" s="85" t="s">
        <v>179</v>
      </c>
      <c r="BD424" s="85" t="s">
        <v>5489</v>
      </c>
      <c r="BE424" s="85" t="s">
        <v>179</v>
      </c>
      <c r="BF424" s="85" t="s">
        <v>5490</v>
      </c>
      <c r="BG424" s="85" t="s">
        <v>265</v>
      </c>
      <c r="BH424" s="85" t="s">
        <v>5491</v>
      </c>
      <c r="BI424" s="85" t="s">
        <v>179</v>
      </c>
      <c r="BJ424" s="85" t="s">
        <v>5492</v>
      </c>
      <c r="BK424" s="85" t="s">
        <v>179</v>
      </c>
      <c r="BL424" s="85"/>
      <c r="BM424" s="85" t="s">
        <v>179</v>
      </c>
      <c r="BN424" s="85"/>
      <c r="BO424" s="85" t="s">
        <v>179</v>
      </c>
      <c r="BP424" s="85"/>
      <c r="BQ424" s="85" t="s">
        <v>179</v>
      </c>
      <c r="BR424" s="85"/>
      <c r="BS424" s="85" t="s">
        <v>179</v>
      </c>
      <c r="BT424" s="85"/>
      <c r="BU424" s="85" t="s">
        <v>179</v>
      </c>
      <c r="BV424" s="85"/>
      <c r="BW424" s="85" t="s">
        <v>181</v>
      </c>
      <c r="BX424" s="85" t="s">
        <v>5493</v>
      </c>
      <c r="BY424" s="85" t="s">
        <v>179</v>
      </c>
      <c r="BZ424" s="85"/>
      <c r="CA424" s="85" t="s">
        <v>179</v>
      </c>
      <c r="CB424" s="85" t="s">
        <v>5494</v>
      </c>
      <c r="CC424" s="85" t="s">
        <v>179</v>
      </c>
      <c r="CD424" s="85"/>
      <c r="CE424" s="85" t="s">
        <v>179</v>
      </c>
      <c r="CF424" s="85" t="s">
        <v>5495</v>
      </c>
      <c r="CG424" s="85" t="s">
        <v>181</v>
      </c>
      <c r="CH424" s="85"/>
      <c r="CI424" s="85" t="s">
        <v>181</v>
      </c>
      <c r="CJ424" s="85"/>
      <c r="CK424" s="85" t="s">
        <v>179</v>
      </c>
      <c r="CL424" s="85" t="s">
        <v>5496</v>
      </c>
      <c r="CM424" s="85" t="s">
        <v>179</v>
      </c>
      <c r="CN424" s="85"/>
      <c r="CO424" s="85" t="s">
        <v>179</v>
      </c>
      <c r="CP424" s="85"/>
      <c r="CQ424" s="85" t="s">
        <v>179</v>
      </c>
      <c r="CR424" s="85"/>
      <c r="CS424" s="85" t="s">
        <v>179</v>
      </c>
      <c r="CT424" s="85"/>
      <c r="CU424" s="85" t="s">
        <v>181</v>
      </c>
      <c r="CV424" s="85" t="s">
        <v>5497</v>
      </c>
      <c r="CW424" s="85" t="s">
        <v>179</v>
      </c>
      <c r="CX424" s="85"/>
      <c r="CY424" s="85" t="s">
        <v>203</v>
      </c>
      <c r="CZ424" s="85" t="s">
        <v>5498</v>
      </c>
      <c r="DA424" s="85" t="s">
        <v>179</v>
      </c>
      <c r="DB424" s="85" t="s">
        <v>5499</v>
      </c>
      <c r="DC424" s="85" t="s">
        <v>181</v>
      </c>
      <c r="DD424" s="85" t="s">
        <v>5500</v>
      </c>
      <c r="DE424" s="85" t="s">
        <v>179</v>
      </c>
      <c r="DF424" s="85"/>
      <c r="DG424" s="85" t="s">
        <v>209</v>
      </c>
      <c r="DH424" s="85" t="s">
        <v>5501</v>
      </c>
      <c r="DI424" s="85" t="s">
        <v>203</v>
      </c>
      <c r="DJ424" s="85" t="s">
        <v>5502</v>
      </c>
      <c r="DK424" s="85"/>
      <c r="DL424" s="85"/>
      <c r="DM424" s="85"/>
      <c r="DN424" s="85"/>
      <c r="DO424" s="85"/>
      <c r="DP424" s="85"/>
      <c r="DQ424" s="85"/>
      <c r="DR424" s="85"/>
      <c r="DS424" s="85"/>
      <c r="DT424" s="85"/>
      <c r="DU424" s="85"/>
      <c r="DV424" s="85"/>
      <c r="DW424" s="85"/>
      <c r="DX424" s="85"/>
      <c r="DY424" s="85"/>
      <c r="DZ424" s="85"/>
      <c r="EA424" s="85"/>
      <c r="EB424" s="85"/>
      <c r="EC424" s="85"/>
      <c r="ED424" s="85"/>
      <c r="EE424" s="85"/>
      <c r="EF424" s="85"/>
      <c r="EG424" s="85"/>
      <c r="EH424" s="85"/>
      <c r="EI424" s="85"/>
      <c r="EJ424" s="85"/>
      <c r="EK424" s="85"/>
      <c r="EL424" s="85"/>
      <c r="EM424" s="85"/>
      <c r="EN424" s="85"/>
      <c r="EO424" s="85"/>
      <c r="EP424" s="85"/>
      <c r="EQ424" s="85"/>
      <c r="ER424" s="85"/>
      <c r="ES424" s="85"/>
      <c r="ET424" s="85"/>
      <c r="EU424" s="85"/>
      <c r="EV424" s="85"/>
      <c r="EW424" s="85"/>
      <c r="EX424" s="85"/>
      <c r="EY424" s="85"/>
      <c r="EZ424" s="85"/>
      <c r="FA424" s="85" t="s">
        <v>179</v>
      </c>
      <c r="FB424" s="85" t="s">
        <v>5503</v>
      </c>
      <c r="FC424" s="85" t="s">
        <v>179</v>
      </c>
      <c r="FD424" s="85" t="s">
        <v>182</v>
      </c>
      <c r="FE424" t="b">
        <v>0</v>
      </c>
    </row>
    <row r="425" spans="1:161" x14ac:dyDescent="0.25">
      <c r="A425">
        <v>12823</v>
      </c>
      <c r="B425" t="s">
        <v>6131</v>
      </c>
      <c r="C425" s="90" t="s">
        <v>5504</v>
      </c>
      <c r="D425" s="91" t="s">
        <v>175</v>
      </c>
      <c r="E425">
        <v>0</v>
      </c>
      <c r="F425">
        <v>89</v>
      </c>
      <c r="G425" s="85" t="s">
        <v>187</v>
      </c>
      <c r="H425">
        <v>1</v>
      </c>
      <c r="I425" s="85" t="s">
        <v>213</v>
      </c>
      <c r="J425" s="85" t="s">
        <v>5505</v>
      </c>
      <c r="K425" s="85" t="s">
        <v>5506</v>
      </c>
      <c r="L425" s="85" t="s">
        <v>5504</v>
      </c>
      <c r="M425" s="85" t="s">
        <v>5507</v>
      </c>
      <c r="N425" s="85" t="s">
        <v>5106</v>
      </c>
      <c r="O425" s="85" t="s">
        <v>5508</v>
      </c>
      <c r="P425" s="85" t="s">
        <v>213</v>
      </c>
      <c r="Q425" s="85" t="s">
        <v>859</v>
      </c>
      <c r="R425" s="85" t="s">
        <v>5509</v>
      </c>
      <c r="S425" s="85" t="s">
        <v>189</v>
      </c>
      <c r="T425" s="85" t="s">
        <v>218</v>
      </c>
      <c r="U425" s="97">
        <v>0</v>
      </c>
      <c r="V425" s="85" t="s">
        <v>181</v>
      </c>
      <c r="W425" s="85"/>
      <c r="X425" s="85" t="s">
        <v>5510</v>
      </c>
      <c r="Y425">
        <v>0</v>
      </c>
      <c r="Z425" s="85" t="s">
        <v>181</v>
      </c>
      <c r="AA425" s="85"/>
      <c r="AB425" s="85" t="s">
        <v>179</v>
      </c>
      <c r="AC425" s="85" t="s">
        <v>181</v>
      </c>
      <c r="AD425" s="85" t="s">
        <v>180</v>
      </c>
      <c r="AE425" s="85" t="s">
        <v>181</v>
      </c>
      <c r="AF425" s="85"/>
      <c r="AG425" s="85" t="s">
        <v>181</v>
      </c>
      <c r="AH425" s="85"/>
      <c r="AI425" s="85" t="s">
        <v>181</v>
      </c>
      <c r="AJ425" s="85"/>
      <c r="AK425" s="85" t="s">
        <v>181</v>
      </c>
      <c r="AL425" s="85"/>
      <c r="AM425" s="85" t="s">
        <v>181</v>
      </c>
      <c r="AN425" s="85"/>
      <c r="AO425" s="85" t="s">
        <v>181</v>
      </c>
      <c r="AP425" s="85"/>
      <c r="AQ425" s="85" t="s">
        <v>179</v>
      </c>
      <c r="AR425" s="85"/>
      <c r="AS425" s="85" t="s">
        <v>179</v>
      </c>
      <c r="AT425" s="85"/>
      <c r="AU425" s="85" t="s">
        <v>179</v>
      </c>
      <c r="AV425" s="85" t="s">
        <v>5511</v>
      </c>
      <c r="AW425" s="85" t="s">
        <v>179</v>
      </c>
      <c r="AX425" s="85"/>
      <c r="AY425" s="85" t="s">
        <v>179</v>
      </c>
      <c r="AZ425" s="85"/>
      <c r="BA425" s="85" t="s">
        <v>179</v>
      </c>
      <c r="BB425" s="85"/>
      <c r="BC425" s="85" t="s">
        <v>179</v>
      </c>
      <c r="BD425" s="85" t="s">
        <v>5512</v>
      </c>
      <c r="BE425" s="85" t="s">
        <v>179</v>
      </c>
      <c r="BF425" s="85" t="s">
        <v>5513</v>
      </c>
      <c r="BG425" s="85" t="s">
        <v>179</v>
      </c>
      <c r="BH425" s="85"/>
      <c r="BI425" s="85" t="s">
        <v>179</v>
      </c>
      <c r="BJ425" s="85" t="s">
        <v>5514</v>
      </c>
      <c r="BK425" s="85" t="s">
        <v>179</v>
      </c>
      <c r="BL425" s="85" t="s">
        <v>5515</v>
      </c>
      <c r="BM425" s="85" t="s">
        <v>179</v>
      </c>
      <c r="BN425" s="85"/>
      <c r="BO425" s="85" t="s">
        <v>179</v>
      </c>
      <c r="BP425" s="85" t="s">
        <v>5516</v>
      </c>
      <c r="BQ425" s="85" t="s">
        <v>179</v>
      </c>
      <c r="BR425" s="85"/>
      <c r="BS425" s="85" t="s">
        <v>181</v>
      </c>
      <c r="BT425" s="85" t="s">
        <v>5517</v>
      </c>
      <c r="BU425" s="85" t="s">
        <v>179</v>
      </c>
      <c r="BV425" s="85"/>
      <c r="BW425" s="85" t="s">
        <v>181</v>
      </c>
      <c r="BX425" s="85" t="s">
        <v>5518</v>
      </c>
      <c r="BY425" s="85" t="s">
        <v>179</v>
      </c>
      <c r="BZ425" s="85" t="s">
        <v>5519</v>
      </c>
      <c r="CA425" s="85" t="s">
        <v>179</v>
      </c>
      <c r="CB425" s="85"/>
      <c r="CC425" s="85" t="s">
        <v>179</v>
      </c>
      <c r="CD425" s="85"/>
      <c r="CE425" s="85" t="s">
        <v>181</v>
      </c>
      <c r="CF425" s="85"/>
      <c r="CG425" s="85" t="s">
        <v>199</v>
      </c>
      <c r="CH425" s="85" t="s">
        <v>5520</v>
      </c>
      <c r="CI425" s="85" t="s">
        <v>181</v>
      </c>
      <c r="CJ425" s="85" t="s">
        <v>5521</v>
      </c>
      <c r="CK425" s="85" t="s">
        <v>203</v>
      </c>
      <c r="CL425" s="85" t="s">
        <v>5522</v>
      </c>
      <c r="CM425" s="85" t="s">
        <v>179</v>
      </c>
      <c r="CN425" s="85"/>
      <c r="CO425" s="85" t="s">
        <v>179</v>
      </c>
      <c r="CP425" s="85"/>
      <c r="CQ425" s="85" t="s">
        <v>179</v>
      </c>
      <c r="CR425" s="85"/>
      <c r="CS425" s="85" t="s">
        <v>179</v>
      </c>
      <c r="CT425" s="85"/>
      <c r="CU425" s="85" t="s">
        <v>179</v>
      </c>
      <c r="CV425" s="85"/>
      <c r="CW425" s="85" t="s">
        <v>179</v>
      </c>
      <c r="CX425" s="85"/>
      <c r="CY425" s="85" t="s">
        <v>179</v>
      </c>
      <c r="CZ425" s="85" t="s">
        <v>5523</v>
      </c>
      <c r="DA425" s="85" t="s">
        <v>179</v>
      </c>
      <c r="DB425" s="85"/>
      <c r="DC425" s="85" t="s">
        <v>179</v>
      </c>
      <c r="DD425" s="85"/>
      <c r="DE425" s="85" t="s">
        <v>179</v>
      </c>
      <c r="DF425" s="85"/>
      <c r="DG425" s="85" t="s">
        <v>179</v>
      </c>
      <c r="DH425" s="85"/>
      <c r="DI425" s="85" t="s">
        <v>179</v>
      </c>
      <c r="DJ425" s="85" t="s">
        <v>5524</v>
      </c>
      <c r="DK425" s="85"/>
      <c r="DL425" s="85"/>
      <c r="DM425" s="85"/>
      <c r="DN425" s="85"/>
      <c r="DO425" s="85"/>
      <c r="DP425" s="85"/>
      <c r="DQ425" s="85"/>
      <c r="DR425" s="85"/>
      <c r="DS425" s="85"/>
      <c r="DT425" s="85"/>
      <c r="DU425" s="85"/>
      <c r="DV425" s="85"/>
      <c r="DW425" s="85"/>
      <c r="DX425" s="85"/>
      <c r="DY425" s="85"/>
      <c r="DZ425" s="85"/>
      <c r="EA425" s="85"/>
      <c r="EB425" s="85"/>
      <c r="EC425" s="85"/>
      <c r="ED425" s="85"/>
      <c r="EE425" s="85"/>
      <c r="EF425" s="85"/>
      <c r="EG425" s="85"/>
      <c r="EH425" s="85"/>
      <c r="EI425" s="85"/>
      <c r="EJ425" s="85"/>
      <c r="EK425" s="85"/>
      <c r="EL425" s="85"/>
      <c r="EM425" s="85"/>
      <c r="EN425" s="85"/>
      <c r="EO425" s="85"/>
      <c r="EP425" s="85"/>
      <c r="EQ425" s="85"/>
      <c r="ER425" s="85"/>
      <c r="ES425" s="85"/>
      <c r="ET425" s="85"/>
      <c r="EU425" s="85"/>
      <c r="EV425" s="85"/>
      <c r="EW425" s="85"/>
      <c r="EX425" s="85"/>
      <c r="EY425" s="85"/>
      <c r="EZ425" s="85"/>
      <c r="FA425" s="85" t="s">
        <v>179</v>
      </c>
      <c r="FB425" s="85" t="s">
        <v>5525</v>
      </c>
      <c r="FC425" s="85" t="s">
        <v>179</v>
      </c>
      <c r="FD425" s="85" t="s">
        <v>182</v>
      </c>
      <c r="FE425" t="b">
        <v>0</v>
      </c>
    </row>
    <row r="426" spans="1:161" x14ac:dyDescent="0.25">
      <c r="A426" t="s">
        <v>6486</v>
      </c>
      <c r="B426" t="s">
        <v>6691</v>
      </c>
      <c r="C426" s="90" t="s">
        <v>5526</v>
      </c>
      <c r="D426" s="91" t="s">
        <v>175</v>
      </c>
      <c r="G426" s="85" t="s">
        <v>177</v>
      </c>
      <c r="I426" t="s">
        <v>213</v>
      </c>
      <c r="J426" s="85"/>
      <c r="K426" s="85" t="s">
        <v>6690</v>
      </c>
      <c r="L426" s="85"/>
      <c r="M426" s="85" t="s">
        <v>6554</v>
      </c>
      <c r="N426" s="85" t="s">
        <v>6708</v>
      </c>
      <c r="O426" s="85" t="s">
        <v>6709</v>
      </c>
      <c r="P426" s="85"/>
      <c r="Q426" s="85"/>
      <c r="R426" s="85"/>
      <c r="S426" s="85"/>
      <c r="T426" s="85"/>
      <c r="U426" s="97" t="s">
        <v>250</v>
      </c>
      <c r="V426" s="85"/>
      <c r="W426" s="85"/>
      <c r="X426" s="85"/>
      <c r="Z426" s="85"/>
      <c r="AA426" s="85"/>
      <c r="AB426" s="85"/>
      <c r="AC426" s="85"/>
      <c r="AD426" s="85"/>
      <c r="AE426" t="s">
        <v>1497</v>
      </c>
      <c r="AG426" t="s">
        <v>1497</v>
      </c>
      <c r="AI426" t="s">
        <v>1497</v>
      </c>
      <c r="AK426" t="s">
        <v>1497</v>
      </c>
      <c r="AM426" t="s">
        <v>1497</v>
      </c>
      <c r="AN426" s="85"/>
      <c r="AO426" s="85"/>
      <c r="AP426" s="85"/>
      <c r="AQ426" s="85"/>
      <c r="AR426" s="85"/>
      <c r="AS426" s="85"/>
      <c r="AT426" s="85"/>
      <c r="AU426" s="85"/>
      <c r="AV426" s="85"/>
      <c r="AW426" s="85"/>
      <c r="AX426" s="85"/>
      <c r="AY426" s="85"/>
      <c r="AZ426" s="85"/>
      <c r="BA426" s="85"/>
      <c r="BB426" s="85"/>
      <c r="BC426" t="s">
        <v>182</v>
      </c>
      <c r="BD426" s="85"/>
      <c r="BE426" s="85"/>
      <c r="BF426" s="85"/>
      <c r="BG426" s="85"/>
      <c r="BH426" s="85"/>
      <c r="BI426" t="s">
        <v>182</v>
      </c>
      <c r="BJ426" s="85"/>
      <c r="BK426" s="85"/>
      <c r="BL426" s="85"/>
      <c r="BM426" s="85"/>
      <c r="BN426" s="85"/>
      <c r="BO426" s="85"/>
      <c r="BP426" s="85"/>
      <c r="BQ426" s="85"/>
      <c r="BR426" s="85"/>
      <c r="BS426" s="85"/>
      <c r="BT426" s="85"/>
      <c r="BU426" s="85"/>
      <c r="BV426" s="85"/>
      <c r="BW426" s="85"/>
      <c r="BX426" s="85"/>
      <c r="BY426" s="85"/>
      <c r="BZ426" s="85"/>
      <c r="CA426" s="85"/>
      <c r="CB426" s="85"/>
      <c r="CC426" s="85"/>
      <c r="CD426" s="85"/>
      <c r="CE426" s="85"/>
      <c r="CF426" s="85"/>
      <c r="CG426" s="85"/>
      <c r="CH426" s="85"/>
      <c r="CI426" s="85"/>
      <c r="CJ426" s="85"/>
      <c r="CK426" t="s">
        <v>203</v>
      </c>
      <c r="CL426" s="85"/>
      <c r="CM426" s="85"/>
      <c r="CN426" s="85"/>
      <c r="CO426" s="85"/>
      <c r="CP426" s="85"/>
      <c r="CQ426" s="85"/>
      <c r="CR426" s="85"/>
      <c r="CS426" s="85"/>
      <c r="CT426" s="85"/>
      <c r="CU426" s="85"/>
      <c r="CV426" s="85"/>
      <c r="CW426" s="85"/>
      <c r="CX426" s="85"/>
      <c r="CY426" t="s">
        <v>182</v>
      </c>
      <c r="CZ426" s="85"/>
      <c r="DA426" s="85"/>
      <c r="DB426" s="85"/>
      <c r="DC426" s="85"/>
      <c r="DD426" s="85"/>
      <c r="DE426" s="85"/>
      <c r="DF426" s="85"/>
      <c r="DG426" s="85"/>
      <c r="DH426" s="85"/>
      <c r="DI426" t="s">
        <v>182</v>
      </c>
      <c r="DJ426" s="85"/>
      <c r="DK426" s="85"/>
      <c r="DL426" s="85"/>
      <c r="DM426" s="85"/>
      <c r="DN426" s="85"/>
      <c r="DO426" s="85"/>
      <c r="DP426" s="85"/>
      <c r="DQ426" t="s">
        <v>6087</v>
      </c>
      <c r="DR426" s="85"/>
      <c r="DS426" s="85"/>
      <c r="DT426" s="85"/>
      <c r="DU426" s="85"/>
      <c r="DV426" s="85"/>
      <c r="DW426" s="85"/>
      <c r="DX426" s="85"/>
      <c r="DY426" s="85"/>
      <c r="DZ426" s="85"/>
      <c r="EA426" s="85"/>
      <c r="EB426" s="85"/>
      <c r="EC426" t="s">
        <v>6087</v>
      </c>
      <c r="ED426" s="85"/>
      <c r="EE426" s="85"/>
      <c r="EF426" s="85"/>
      <c r="EG426" s="85"/>
      <c r="EH426" s="85"/>
      <c r="EI426" s="85"/>
      <c r="EJ426" s="85"/>
      <c r="EK426" s="85"/>
      <c r="EL426" s="85"/>
      <c r="EM426" s="85"/>
      <c r="EN426" s="85"/>
      <c r="EO426" s="85"/>
      <c r="EP426" s="85"/>
      <c r="EQ426" s="85"/>
      <c r="ER426" s="85"/>
      <c r="ES426" t="s">
        <v>6087</v>
      </c>
      <c r="ET426" s="85"/>
      <c r="EU426" s="85"/>
      <c r="EV426" s="85"/>
      <c r="EW426" s="85"/>
      <c r="EX426" s="85"/>
      <c r="EY426" t="s">
        <v>182</v>
      </c>
      <c r="EZ426" s="85"/>
      <c r="FA426" t="s">
        <v>182</v>
      </c>
      <c r="FB426" s="85"/>
      <c r="FC426" s="85" t="s">
        <v>182</v>
      </c>
      <c r="FD426" s="85"/>
      <c r="FE426" t="b">
        <v>0</v>
      </c>
    </row>
    <row r="427" spans="1:161" x14ac:dyDescent="0.25">
      <c r="A427">
        <v>2383</v>
      </c>
      <c r="B427" t="s">
        <v>6269</v>
      </c>
      <c r="C427" s="90" t="s">
        <v>5527</v>
      </c>
      <c r="D427" s="91" t="s">
        <v>175</v>
      </c>
      <c r="E427">
        <v>0</v>
      </c>
      <c r="F427">
        <v>91</v>
      </c>
      <c r="G427" s="85" t="s">
        <v>177</v>
      </c>
      <c r="H427">
        <v>1</v>
      </c>
      <c r="I427" s="85" t="s">
        <v>213</v>
      </c>
      <c r="J427" s="85" t="s">
        <v>5528</v>
      </c>
      <c r="K427" s="85" t="s">
        <v>5529</v>
      </c>
      <c r="L427" s="85" t="s">
        <v>5527</v>
      </c>
      <c r="M427" s="85" t="s">
        <v>5530</v>
      </c>
      <c r="N427" s="85" t="s">
        <v>5528</v>
      </c>
      <c r="O427" s="85" t="s">
        <v>5531</v>
      </c>
      <c r="P427" s="85" t="s">
        <v>213</v>
      </c>
      <c r="Q427" s="85" t="s">
        <v>272</v>
      </c>
      <c r="R427" s="85"/>
      <c r="S427" s="85"/>
      <c r="T427" s="85" t="s">
        <v>218</v>
      </c>
      <c r="U427" s="97">
        <v>10</v>
      </c>
      <c r="V427" s="85" t="s">
        <v>179</v>
      </c>
      <c r="W427" s="85" t="s">
        <v>191</v>
      </c>
      <c r="X427" s="85" t="s">
        <v>5532</v>
      </c>
      <c r="Y427">
        <v>10</v>
      </c>
      <c r="Z427" s="85" t="s">
        <v>179</v>
      </c>
      <c r="AA427" s="85" t="s">
        <v>499</v>
      </c>
      <c r="AB427" s="85" t="s">
        <v>179</v>
      </c>
      <c r="AC427" s="85" t="s">
        <v>179</v>
      </c>
      <c r="AD427" s="85" t="s">
        <v>179</v>
      </c>
      <c r="AE427" s="85" t="s">
        <v>181</v>
      </c>
      <c r="AF427" s="85"/>
      <c r="AG427" s="85" t="s">
        <v>179</v>
      </c>
      <c r="AH427" s="85" t="s">
        <v>5533</v>
      </c>
      <c r="AI427" s="85" t="s">
        <v>181</v>
      </c>
      <c r="AJ427" s="85"/>
      <c r="AK427" s="85" t="s">
        <v>181</v>
      </c>
      <c r="AL427" s="85"/>
      <c r="AM427" s="85" t="s">
        <v>181</v>
      </c>
      <c r="AN427" s="85"/>
      <c r="AO427" s="85" t="s">
        <v>181</v>
      </c>
      <c r="AP427" s="85"/>
      <c r="AQ427" s="85" t="s">
        <v>179</v>
      </c>
      <c r="AR427" s="85"/>
      <c r="AS427" s="85" t="s">
        <v>179</v>
      </c>
      <c r="AT427" s="85"/>
      <c r="AU427" s="85" t="s">
        <v>179</v>
      </c>
      <c r="AV427" s="85"/>
      <c r="AW427" s="85" t="s">
        <v>179</v>
      </c>
      <c r="AX427" s="85"/>
      <c r="AY427" s="85" t="s">
        <v>179</v>
      </c>
      <c r="AZ427" s="85"/>
      <c r="BA427" s="85" t="s">
        <v>179</v>
      </c>
      <c r="BB427" s="85"/>
      <c r="BC427" s="85" t="s">
        <v>179</v>
      </c>
      <c r="BD427" s="85" t="s">
        <v>5534</v>
      </c>
      <c r="BE427" s="85" t="s">
        <v>179</v>
      </c>
      <c r="BF427" s="85"/>
      <c r="BG427" s="85" t="s">
        <v>179</v>
      </c>
      <c r="BH427" s="85"/>
      <c r="BI427" s="85" t="s">
        <v>179</v>
      </c>
      <c r="BJ427" s="85" t="s">
        <v>5535</v>
      </c>
      <c r="BK427" s="85" t="s">
        <v>179</v>
      </c>
      <c r="BL427" s="85"/>
      <c r="BM427" s="85" t="s">
        <v>179</v>
      </c>
      <c r="BN427" s="85"/>
      <c r="BO427" s="85" t="s">
        <v>179</v>
      </c>
      <c r="BP427" s="85"/>
      <c r="BQ427" s="85" t="s">
        <v>179</v>
      </c>
      <c r="BR427" s="85"/>
      <c r="BS427" s="85" t="s">
        <v>179</v>
      </c>
      <c r="BT427" s="85"/>
      <c r="BU427" s="85" t="s">
        <v>179</v>
      </c>
      <c r="BV427" s="85"/>
      <c r="BW427" s="85" t="s">
        <v>179</v>
      </c>
      <c r="BX427" s="85" t="s">
        <v>5536</v>
      </c>
      <c r="BY427" s="85" t="s">
        <v>179</v>
      </c>
      <c r="BZ427" s="85"/>
      <c r="CA427" s="85" t="s">
        <v>179</v>
      </c>
      <c r="CB427" s="85" t="s">
        <v>5537</v>
      </c>
      <c r="CC427" s="85" t="s">
        <v>179</v>
      </c>
      <c r="CD427" s="85"/>
      <c r="CE427" s="85" t="s">
        <v>181</v>
      </c>
      <c r="CF427" s="85"/>
      <c r="CG427" s="85" t="s">
        <v>181</v>
      </c>
      <c r="CH427" s="85"/>
      <c r="CI427" s="85" t="s">
        <v>181</v>
      </c>
      <c r="CJ427" s="85"/>
      <c r="CK427" s="85" t="s">
        <v>179</v>
      </c>
      <c r="CL427" s="85" t="s">
        <v>5538</v>
      </c>
      <c r="CM427" s="85" t="s">
        <v>179</v>
      </c>
      <c r="CN427" s="85"/>
      <c r="CO427" s="85" t="s">
        <v>179</v>
      </c>
      <c r="CP427" s="85"/>
      <c r="CQ427" s="85" t="s">
        <v>179</v>
      </c>
      <c r="CR427" s="85"/>
      <c r="CS427" s="85" t="s">
        <v>179</v>
      </c>
      <c r="CT427" s="85"/>
      <c r="CU427" s="85" t="s">
        <v>179</v>
      </c>
      <c r="CV427" s="85"/>
      <c r="CW427" s="85" t="s">
        <v>179</v>
      </c>
      <c r="CX427" s="85"/>
      <c r="CY427" s="85" t="s">
        <v>179</v>
      </c>
      <c r="CZ427" s="85" t="s">
        <v>5539</v>
      </c>
      <c r="DA427" s="85" t="s">
        <v>179</v>
      </c>
      <c r="DB427" s="85"/>
      <c r="DC427" s="85" t="s">
        <v>179</v>
      </c>
      <c r="DD427" s="85"/>
      <c r="DE427" s="85" t="s">
        <v>179</v>
      </c>
      <c r="DF427" s="85"/>
      <c r="DG427" s="85" t="s">
        <v>209</v>
      </c>
      <c r="DH427" s="85"/>
      <c r="DI427" s="85" t="s">
        <v>179</v>
      </c>
      <c r="DJ427" s="85" t="s">
        <v>5540</v>
      </c>
      <c r="DK427" s="85"/>
      <c r="DL427" s="85"/>
      <c r="DM427" s="85"/>
      <c r="DN427" s="85"/>
      <c r="DO427" s="85"/>
      <c r="DP427" s="85"/>
      <c r="DQ427" s="85"/>
      <c r="DR427" s="85"/>
      <c r="DS427" s="85"/>
      <c r="DT427" s="85"/>
      <c r="DU427" s="85"/>
      <c r="DV427" s="85"/>
      <c r="DW427" s="85"/>
      <c r="DX427" s="85"/>
      <c r="DY427" s="85"/>
      <c r="DZ427" s="85"/>
      <c r="EA427" s="85"/>
      <c r="EB427" s="85"/>
      <c r="EC427" s="85"/>
      <c r="ED427" s="85"/>
      <c r="EE427" s="85"/>
      <c r="EF427" s="85"/>
      <c r="EG427" s="85"/>
      <c r="EH427" s="85"/>
      <c r="EI427" s="85"/>
      <c r="EJ427" s="85"/>
      <c r="EK427" s="85"/>
      <c r="EL427" s="85"/>
      <c r="EM427" s="85"/>
      <c r="EN427" s="85"/>
      <c r="EO427" s="85"/>
      <c r="EP427" s="85"/>
      <c r="EQ427" s="85"/>
      <c r="ER427" s="85"/>
      <c r="ES427" s="85"/>
      <c r="ET427" s="85"/>
      <c r="EU427" s="85"/>
      <c r="EV427" s="85"/>
      <c r="EW427" s="85"/>
      <c r="EX427" s="85"/>
      <c r="EY427" s="85"/>
      <c r="EZ427" s="85"/>
      <c r="FA427" s="85" t="s">
        <v>181</v>
      </c>
      <c r="FB427" s="85"/>
      <c r="FC427" s="85" t="s">
        <v>179</v>
      </c>
      <c r="FD427" s="85" t="s">
        <v>182</v>
      </c>
      <c r="FE427" t="b">
        <v>1</v>
      </c>
    </row>
    <row r="428" spans="1:161" x14ac:dyDescent="0.25">
      <c r="A428">
        <v>2384</v>
      </c>
      <c r="B428" t="s">
        <v>6145</v>
      </c>
      <c r="C428" s="90" t="s">
        <v>5541</v>
      </c>
      <c r="D428" s="91" t="s">
        <v>175</v>
      </c>
      <c r="E428">
        <v>0</v>
      </c>
      <c r="F428">
        <v>89</v>
      </c>
      <c r="G428" s="85" t="s">
        <v>187</v>
      </c>
      <c r="H428">
        <v>1</v>
      </c>
      <c r="I428" s="85" t="s">
        <v>213</v>
      </c>
      <c r="J428" s="85" t="s">
        <v>1730</v>
      </c>
      <c r="K428" s="85" t="s">
        <v>5542</v>
      </c>
      <c r="L428" s="85" t="s">
        <v>5541</v>
      </c>
      <c r="M428" s="85" t="s">
        <v>5543</v>
      </c>
      <c r="N428" s="85" t="s">
        <v>1730</v>
      </c>
      <c r="O428" s="85" t="s">
        <v>1733</v>
      </c>
      <c r="P428" s="85" t="s">
        <v>213</v>
      </c>
      <c r="Q428" s="85" t="s">
        <v>272</v>
      </c>
      <c r="R428" s="85"/>
      <c r="S428" s="85"/>
      <c r="T428" s="85" t="s">
        <v>218</v>
      </c>
      <c r="U428" s="97">
        <v>38</v>
      </c>
      <c r="V428" s="85" t="s">
        <v>179</v>
      </c>
      <c r="W428" s="85" t="s">
        <v>191</v>
      </c>
      <c r="X428" s="85" t="s">
        <v>1836</v>
      </c>
      <c r="Y428">
        <v>38</v>
      </c>
      <c r="Z428" s="85" t="s">
        <v>181</v>
      </c>
      <c r="AA428" s="85"/>
      <c r="AB428" s="85" t="s">
        <v>179</v>
      </c>
      <c r="AC428" s="85" t="s">
        <v>179</v>
      </c>
      <c r="AD428" s="85" t="s">
        <v>179</v>
      </c>
      <c r="AE428" s="85" t="s">
        <v>181</v>
      </c>
      <c r="AF428" s="85"/>
      <c r="AG428" s="85" t="s">
        <v>181</v>
      </c>
      <c r="AH428" s="85"/>
      <c r="AI428" s="85" t="s">
        <v>181</v>
      </c>
      <c r="AJ428" s="85"/>
      <c r="AK428" s="85" t="s">
        <v>181</v>
      </c>
      <c r="AL428" s="85"/>
      <c r="AM428" s="85" t="s">
        <v>181</v>
      </c>
      <c r="AN428" s="85"/>
      <c r="AO428" s="85" t="s">
        <v>181</v>
      </c>
      <c r="AP428" s="85"/>
      <c r="AQ428" s="85" t="s">
        <v>179</v>
      </c>
      <c r="AR428" s="85"/>
      <c r="AS428" s="85" t="s">
        <v>179</v>
      </c>
      <c r="AT428" s="85"/>
      <c r="AU428" s="85" t="s">
        <v>179</v>
      </c>
      <c r="AV428" s="85"/>
      <c r="AW428" s="85" t="s">
        <v>179</v>
      </c>
      <c r="AX428" s="85"/>
      <c r="AY428" s="85" t="s">
        <v>179</v>
      </c>
      <c r="AZ428" s="85"/>
      <c r="BA428" s="85" t="s">
        <v>179</v>
      </c>
      <c r="BB428" s="85"/>
      <c r="BC428" s="85" t="s">
        <v>179</v>
      </c>
      <c r="BD428" s="85" t="s">
        <v>1737</v>
      </c>
      <c r="BE428" s="85" t="s">
        <v>179</v>
      </c>
      <c r="BF428" s="85"/>
      <c r="BG428" s="85" t="s">
        <v>179</v>
      </c>
      <c r="BH428" s="85"/>
      <c r="BI428" s="85" t="s">
        <v>179</v>
      </c>
      <c r="BJ428" s="85" t="s">
        <v>2153</v>
      </c>
      <c r="BK428" s="85" t="s">
        <v>179</v>
      </c>
      <c r="BL428" s="85"/>
      <c r="BM428" s="85" t="s">
        <v>179</v>
      </c>
      <c r="BN428" s="85"/>
      <c r="BO428" s="85" t="s">
        <v>179</v>
      </c>
      <c r="BP428" s="85"/>
      <c r="BQ428" s="85" t="s">
        <v>179</v>
      </c>
      <c r="BR428" s="85"/>
      <c r="BS428" s="85" t="s">
        <v>179</v>
      </c>
      <c r="BT428" s="85"/>
      <c r="BU428" s="85" t="s">
        <v>179</v>
      </c>
      <c r="BV428" s="85"/>
      <c r="BW428" s="85" t="s">
        <v>179</v>
      </c>
      <c r="BX428" s="85"/>
      <c r="BY428" s="85" t="s">
        <v>179</v>
      </c>
      <c r="BZ428" s="85"/>
      <c r="CA428" s="85" t="s">
        <v>179</v>
      </c>
      <c r="CB428" s="85"/>
      <c r="CC428" s="85" t="s">
        <v>179</v>
      </c>
      <c r="CD428" s="85"/>
      <c r="CE428" s="85" t="s">
        <v>181</v>
      </c>
      <c r="CF428" s="85"/>
      <c r="CG428" s="85" t="s">
        <v>181</v>
      </c>
      <c r="CH428" s="85"/>
      <c r="CI428" s="85" t="s">
        <v>181</v>
      </c>
      <c r="CJ428" s="85"/>
      <c r="CK428" s="85" t="s">
        <v>179</v>
      </c>
      <c r="CL428" s="85" t="s">
        <v>1737</v>
      </c>
      <c r="CM428" s="85" t="s">
        <v>179</v>
      </c>
      <c r="CN428" s="85"/>
      <c r="CO428" s="85" t="s">
        <v>179</v>
      </c>
      <c r="CP428" s="85"/>
      <c r="CQ428" s="85" t="s">
        <v>179</v>
      </c>
      <c r="CR428" s="85"/>
      <c r="CS428" s="85" t="s">
        <v>179</v>
      </c>
      <c r="CT428" s="85"/>
      <c r="CU428" s="85" t="s">
        <v>179</v>
      </c>
      <c r="CV428" s="85"/>
      <c r="CW428" s="85" t="s">
        <v>179</v>
      </c>
      <c r="CX428" s="85"/>
      <c r="CY428" s="85" t="s">
        <v>179</v>
      </c>
      <c r="CZ428" s="85" t="s">
        <v>1737</v>
      </c>
      <c r="DA428" s="85" t="s">
        <v>179</v>
      </c>
      <c r="DB428" s="85" t="s">
        <v>2129</v>
      </c>
      <c r="DC428" s="85" t="s">
        <v>179</v>
      </c>
      <c r="DD428" s="85"/>
      <c r="DE428" s="85" t="s">
        <v>179</v>
      </c>
      <c r="DF428" s="85"/>
      <c r="DG428" s="85" t="s">
        <v>179</v>
      </c>
      <c r="DH428" s="85"/>
      <c r="DI428" s="85" t="s">
        <v>179</v>
      </c>
      <c r="DJ428" s="85" t="s">
        <v>1737</v>
      </c>
      <c r="DK428" s="85"/>
      <c r="DL428" s="85"/>
      <c r="DM428" s="85"/>
      <c r="DN428" s="85"/>
      <c r="DO428" s="85"/>
      <c r="DP428" s="85"/>
      <c r="DQ428" s="85"/>
      <c r="DR428" s="85"/>
      <c r="DS428" s="85"/>
      <c r="DT428" s="85"/>
      <c r="DU428" s="85"/>
      <c r="DV428" s="85"/>
      <c r="DW428" s="85"/>
      <c r="DX428" s="85"/>
      <c r="DY428" s="85"/>
      <c r="DZ428" s="85"/>
      <c r="EA428" s="85"/>
      <c r="EB428" s="85"/>
      <c r="EC428" s="85"/>
      <c r="ED428" s="85"/>
      <c r="EE428" s="85"/>
      <c r="EF428" s="85"/>
      <c r="EG428" s="85"/>
      <c r="EH428" s="85"/>
      <c r="EI428" s="85"/>
      <c r="EJ428" s="85"/>
      <c r="EK428" s="85"/>
      <c r="EL428" s="85"/>
      <c r="EM428" s="85"/>
      <c r="EN428" s="85"/>
      <c r="EO428" s="85"/>
      <c r="EP428" s="85"/>
      <c r="EQ428" s="85"/>
      <c r="ER428" s="85"/>
      <c r="ES428" s="85"/>
      <c r="ET428" s="85"/>
      <c r="EU428" s="85"/>
      <c r="EV428" s="85"/>
      <c r="EW428" s="85"/>
      <c r="EX428" s="85"/>
      <c r="EY428" s="85"/>
      <c r="EZ428" s="85"/>
      <c r="FA428" s="85" t="s">
        <v>179</v>
      </c>
      <c r="FB428" s="85"/>
      <c r="FC428" s="85" t="s">
        <v>179</v>
      </c>
      <c r="FD428" s="85" t="s">
        <v>182</v>
      </c>
      <c r="FE428" t="b">
        <v>0</v>
      </c>
    </row>
    <row r="429" spans="1:161" x14ac:dyDescent="0.25">
      <c r="A429">
        <v>11068</v>
      </c>
      <c r="B429" t="s">
        <v>6218</v>
      </c>
      <c r="C429" s="90" t="s">
        <v>5544</v>
      </c>
      <c r="D429" s="91" t="s">
        <v>175</v>
      </c>
      <c r="E429">
        <v>0</v>
      </c>
      <c r="F429">
        <v>92</v>
      </c>
      <c r="G429" s="85" t="s">
        <v>187</v>
      </c>
      <c r="H429">
        <v>1</v>
      </c>
      <c r="I429" s="85" t="s">
        <v>213</v>
      </c>
      <c r="J429" s="85" t="s">
        <v>3856</v>
      </c>
      <c r="K429" s="85" t="s">
        <v>3857</v>
      </c>
      <c r="L429" s="85" t="s">
        <v>5544</v>
      </c>
      <c r="M429" s="85" t="s">
        <v>5545</v>
      </c>
      <c r="N429" s="85" t="s">
        <v>3856</v>
      </c>
      <c r="O429" s="85" t="s">
        <v>3859</v>
      </c>
      <c r="P429" s="85" t="s">
        <v>213</v>
      </c>
      <c r="Q429" s="85" t="s">
        <v>175</v>
      </c>
      <c r="R429" s="85" t="s">
        <v>3860</v>
      </c>
      <c r="S429" s="85"/>
      <c r="T429" s="85" t="s">
        <v>218</v>
      </c>
      <c r="U429" s="97">
        <v>19</v>
      </c>
      <c r="V429" s="85" t="s">
        <v>179</v>
      </c>
      <c r="W429" s="85" t="s">
        <v>191</v>
      </c>
      <c r="X429" s="85" t="s">
        <v>5546</v>
      </c>
      <c r="Y429">
        <v>19</v>
      </c>
      <c r="Z429" s="85" t="s">
        <v>181</v>
      </c>
      <c r="AA429" s="85" t="s">
        <v>1</v>
      </c>
      <c r="AB429" s="85" t="s">
        <v>179</v>
      </c>
      <c r="AC429" s="85" t="s">
        <v>179</v>
      </c>
      <c r="AD429" s="85" t="s">
        <v>179</v>
      </c>
      <c r="AE429" s="85" t="s">
        <v>181</v>
      </c>
      <c r="AF429" s="85" t="s">
        <v>251</v>
      </c>
      <c r="AG429" s="85" t="s">
        <v>181</v>
      </c>
      <c r="AH429" s="85" t="s">
        <v>251</v>
      </c>
      <c r="AI429" s="85" t="s">
        <v>179</v>
      </c>
      <c r="AJ429" s="85" t="s">
        <v>5547</v>
      </c>
      <c r="AK429" s="85" t="s">
        <v>181</v>
      </c>
      <c r="AL429" s="85" t="s">
        <v>260</v>
      </c>
      <c r="AM429" s="85" t="s">
        <v>181</v>
      </c>
      <c r="AN429" s="85" t="s">
        <v>260</v>
      </c>
      <c r="AO429" s="85" t="s">
        <v>179</v>
      </c>
      <c r="AP429" s="85" t="s">
        <v>5548</v>
      </c>
      <c r="AQ429" s="85" t="s">
        <v>179</v>
      </c>
      <c r="AR429" s="85" t="s">
        <v>260</v>
      </c>
      <c r="AS429" s="85" t="s">
        <v>179</v>
      </c>
      <c r="AT429" s="85" t="s">
        <v>260</v>
      </c>
      <c r="AU429" s="85" t="s">
        <v>179</v>
      </c>
      <c r="AV429" s="85" t="s">
        <v>260</v>
      </c>
      <c r="AW429" s="85" t="s">
        <v>179</v>
      </c>
      <c r="AX429" s="85" t="s">
        <v>260</v>
      </c>
      <c r="AY429" s="85" t="s">
        <v>179</v>
      </c>
      <c r="AZ429" s="85" t="s">
        <v>260</v>
      </c>
      <c r="BA429" s="85" t="s">
        <v>179</v>
      </c>
      <c r="BB429" s="85" t="s">
        <v>260</v>
      </c>
      <c r="BC429" s="85" t="s">
        <v>179</v>
      </c>
      <c r="BD429" s="85" t="s">
        <v>5549</v>
      </c>
      <c r="BE429" s="85" t="s">
        <v>179</v>
      </c>
      <c r="BF429" s="85" t="s">
        <v>260</v>
      </c>
      <c r="BG429" s="85" t="s">
        <v>179</v>
      </c>
      <c r="BH429" s="85" t="s">
        <v>260</v>
      </c>
      <c r="BI429" s="85" t="s">
        <v>179</v>
      </c>
      <c r="BJ429" s="85" t="s">
        <v>5550</v>
      </c>
      <c r="BK429" s="85" t="s">
        <v>179</v>
      </c>
      <c r="BL429" s="85" t="s">
        <v>260</v>
      </c>
      <c r="BM429" s="85" t="s">
        <v>179</v>
      </c>
      <c r="BN429" s="85" t="s">
        <v>260</v>
      </c>
      <c r="BO429" s="85" t="s">
        <v>179</v>
      </c>
      <c r="BP429" s="85" t="s">
        <v>260</v>
      </c>
      <c r="BQ429" s="85" t="s">
        <v>179</v>
      </c>
      <c r="BR429" s="85" t="s">
        <v>260</v>
      </c>
      <c r="BS429" s="85" t="s">
        <v>179</v>
      </c>
      <c r="BT429" s="85" t="s">
        <v>260</v>
      </c>
      <c r="BU429" s="85" t="s">
        <v>179</v>
      </c>
      <c r="BV429" s="85" t="s">
        <v>260</v>
      </c>
      <c r="BW429" s="85" t="s">
        <v>179</v>
      </c>
      <c r="BX429" s="85" t="s">
        <v>260</v>
      </c>
      <c r="BY429" s="85" t="s">
        <v>179</v>
      </c>
      <c r="BZ429" s="85" t="s">
        <v>260</v>
      </c>
      <c r="CA429" s="85" t="s">
        <v>179</v>
      </c>
      <c r="CB429" s="85" t="s">
        <v>260</v>
      </c>
      <c r="CC429" s="85" t="s">
        <v>179</v>
      </c>
      <c r="CD429" s="85" t="s">
        <v>260</v>
      </c>
      <c r="CE429" s="85" t="s">
        <v>179</v>
      </c>
      <c r="CF429" s="85" t="s">
        <v>260</v>
      </c>
      <c r="CG429" s="85" t="s">
        <v>181</v>
      </c>
      <c r="CH429" s="85" t="s">
        <v>260</v>
      </c>
      <c r="CI429" s="85" t="s">
        <v>181</v>
      </c>
      <c r="CJ429" s="85" t="s">
        <v>260</v>
      </c>
      <c r="CK429" s="85" t="s">
        <v>179</v>
      </c>
      <c r="CL429" s="85" t="s">
        <v>5551</v>
      </c>
      <c r="CM429" s="85" t="s">
        <v>179</v>
      </c>
      <c r="CN429" s="85" t="s">
        <v>260</v>
      </c>
      <c r="CO429" s="85" t="s">
        <v>227</v>
      </c>
      <c r="CP429" s="85" t="s">
        <v>260</v>
      </c>
      <c r="CQ429" s="85" t="s">
        <v>179</v>
      </c>
      <c r="CR429" s="85" t="s">
        <v>260</v>
      </c>
      <c r="CS429" s="85" t="s">
        <v>179</v>
      </c>
      <c r="CT429" s="85" t="s">
        <v>260</v>
      </c>
      <c r="CU429" s="85" t="s">
        <v>179</v>
      </c>
      <c r="CV429" s="85" t="s">
        <v>260</v>
      </c>
      <c r="CW429" s="85" t="s">
        <v>179</v>
      </c>
      <c r="CX429" s="85" t="s">
        <v>260</v>
      </c>
      <c r="CY429" s="85" t="s">
        <v>179</v>
      </c>
      <c r="CZ429" s="85" t="s">
        <v>5552</v>
      </c>
      <c r="DA429" s="85" t="s">
        <v>179</v>
      </c>
      <c r="DB429" s="85" t="s">
        <v>260</v>
      </c>
      <c r="DC429" s="85" t="s">
        <v>179</v>
      </c>
      <c r="DD429" s="85" t="s">
        <v>260</v>
      </c>
      <c r="DE429" s="85" t="s">
        <v>179</v>
      </c>
      <c r="DF429" s="85" t="s">
        <v>260</v>
      </c>
      <c r="DG429" s="85" t="s">
        <v>179</v>
      </c>
      <c r="DH429" s="85" t="s">
        <v>260</v>
      </c>
      <c r="DI429" s="85" t="s">
        <v>179</v>
      </c>
      <c r="DJ429" s="85" t="s">
        <v>5553</v>
      </c>
      <c r="DK429" s="85"/>
      <c r="DL429" s="85"/>
      <c r="DM429" s="85"/>
      <c r="DN429" s="85"/>
      <c r="DO429" s="85"/>
      <c r="DP429" s="85"/>
      <c r="DQ429" s="85"/>
      <c r="DR429" s="85"/>
      <c r="DS429" s="85"/>
      <c r="DT429" s="85"/>
      <c r="DU429" s="85"/>
      <c r="DV429" s="85"/>
      <c r="DW429" s="85"/>
      <c r="DX429" s="85"/>
      <c r="DY429" s="85"/>
      <c r="DZ429" s="85"/>
      <c r="EA429" s="85"/>
      <c r="EB429" s="85"/>
      <c r="EC429" s="85"/>
      <c r="ED429" s="85"/>
      <c r="EE429" s="85"/>
      <c r="EF429" s="85"/>
      <c r="EG429" s="85"/>
      <c r="EH429" s="85"/>
      <c r="EI429" s="85"/>
      <c r="EJ429" s="85"/>
      <c r="EK429" s="85"/>
      <c r="EL429" s="85"/>
      <c r="EM429" s="85"/>
      <c r="EN429" s="85"/>
      <c r="EO429" s="85"/>
      <c r="EP429" s="85"/>
      <c r="EQ429" s="85"/>
      <c r="ER429" s="85"/>
      <c r="ES429" s="85"/>
      <c r="ET429" s="85"/>
      <c r="EU429" s="85"/>
      <c r="EV429" s="85"/>
      <c r="EW429" s="85"/>
      <c r="EX429" s="85"/>
      <c r="EY429" s="85"/>
      <c r="EZ429" s="85"/>
      <c r="FA429" s="85" t="s">
        <v>179</v>
      </c>
      <c r="FB429" s="85" t="s">
        <v>260</v>
      </c>
      <c r="FC429" s="85" t="s">
        <v>179</v>
      </c>
      <c r="FD429" s="85" t="s">
        <v>182</v>
      </c>
      <c r="FE429" t="b">
        <v>1</v>
      </c>
    </row>
    <row r="430" spans="1:161" x14ac:dyDescent="0.25">
      <c r="A430">
        <v>2386</v>
      </c>
      <c r="B430" t="s">
        <v>6270</v>
      </c>
      <c r="C430" s="90" t="s">
        <v>5554</v>
      </c>
      <c r="D430" s="91" t="s">
        <v>175</v>
      </c>
      <c r="E430">
        <v>0</v>
      </c>
      <c r="F430">
        <v>90</v>
      </c>
      <c r="G430" s="85" t="s">
        <v>187</v>
      </c>
      <c r="H430">
        <v>1</v>
      </c>
      <c r="I430" s="85" t="s">
        <v>213</v>
      </c>
      <c r="J430" s="85" t="s">
        <v>5555</v>
      </c>
      <c r="K430" s="85" t="s">
        <v>5556</v>
      </c>
      <c r="L430" s="85" t="s">
        <v>5554</v>
      </c>
      <c r="M430" s="85" t="s">
        <v>5557</v>
      </c>
      <c r="N430" s="85" t="s">
        <v>5555</v>
      </c>
      <c r="O430" s="85" t="s">
        <v>5558</v>
      </c>
      <c r="P430" s="85" t="s">
        <v>213</v>
      </c>
      <c r="Q430" s="85" t="s">
        <v>272</v>
      </c>
      <c r="R430" s="85"/>
      <c r="S430" s="85"/>
      <c r="T430" s="85" t="s">
        <v>218</v>
      </c>
      <c r="U430" s="97">
        <v>32</v>
      </c>
      <c r="V430" s="85" t="s">
        <v>179</v>
      </c>
      <c r="W430" s="85" t="s">
        <v>191</v>
      </c>
      <c r="X430" s="85" t="s">
        <v>5559</v>
      </c>
      <c r="Y430">
        <v>32</v>
      </c>
      <c r="Z430" s="85" t="s">
        <v>179</v>
      </c>
      <c r="AA430" s="85" t="s">
        <v>191</v>
      </c>
      <c r="AB430" s="85" t="s">
        <v>180</v>
      </c>
      <c r="AC430" s="85" t="s">
        <v>179</v>
      </c>
      <c r="AD430" s="85" t="s">
        <v>179</v>
      </c>
      <c r="AE430" s="85" t="s">
        <v>181</v>
      </c>
      <c r="AF430" s="85"/>
      <c r="AG430" s="85" t="s">
        <v>181</v>
      </c>
      <c r="AH430" s="85"/>
      <c r="AI430" s="85" t="s">
        <v>181</v>
      </c>
      <c r="AJ430" s="85"/>
      <c r="AK430" s="85" t="s">
        <v>181</v>
      </c>
      <c r="AL430" s="85"/>
      <c r="AM430" s="85" t="s">
        <v>181</v>
      </c>
      <c r="AN430" s="85"/>
      <c r="AO430" s="85" t="s">
        <v>181</v>
      </c>
      <c r="AP430" s="85"/>
      <c r="AQ430" s="85" t="s">
        <v>179</v>
      </c>
      <c r="AR430" s="85"/>
      <c r="AS430" s="85" t="s">
        <v>179</v>
      </c>
      <c r="AT430" s="85"/>
      <c r="AU430" s="85" t="s">
        <v>179</v>
      </c>
      <c r="AV430" s="85"/>
      <c r="AW430" s="85" t="s">
        <v>179</v>
      </c>
      <c r="AX430" s="85"/>
      <c r="AY430" s="85" t="s">
        <v>179</v>
      </c>
      <c r="AZ430" s="85"/>
      <c r="BA430" s="85" t="s">
        <v>179</v>
      </c>
      <c r="BB430" s="85"/>
      <c r="BC430" s="85" t="s">
        <v>179</v>
      </c>
      <c r="BD430" s="85" t="s">
        <v>5560</v>
      </c>
      <c r="BE430" s="85" t="s">
        <v>179</v>
      </c>
      <c r="BF430" s="85"/>
      <c r="BG430" s="85" t="s">
        <v>179</v>
      </c>
      <c r="BH430" s="85"/>
      <c r="BI430" s="85" t="s">
        <v>179</v>
      </c>
      <c r="BJ430" s="85" t="s">
        <v>5561</v>
      </c>
      <c r="BK430" s="85" t="s">
        <v>179</v>
      </c>
      <c r="BL430" s="85"/>
      <c r="BM430" s="85" t="s">
        <v>179</v>
      </c>
      <c r="BN430" s="85"/>
      <c r="BO430" s="85" t="s">
        <v>179</v>
      </c>
      <c r="BP430" s="85" t="s">
        <v>5562</v>
      </c>
      <c r="BQ430" s="85" t="s">
        <v>179</v>
      </c>
      <c r="BR430" s="85"/>
      <c r="BS430" s="85" t="s">
        <v>179</v>
      </c>
      <c r="BT430" s="85"/>
      <c r="BU430" s="85" t="s">
        <v>179</v>
      </c>
      <c r="BV430" s="85"/>
      <c r="BW430" s="85" t="s">
        <v>179</v>
      </c>
      <c r="BX430" s="85"/>
      <c r="BY430" s="85" t="s">
        <v>179</v>
      </c>
      <c r="BZ430" s="85"/>
      <c r="CA430" s="85" t="s">
        <v>179</v>
      </c>
      <c r="CB430" s="85"/>
      <c r="CC430" s="85" t="s">
        <v>179</v>
      </c>
      <c r="CD430" s="85"/>
      <c r="CE430" s="85" t="s">
        <v>181</v>
      </c>
      <c r="CF430" s="85" t="s">
        <v>5563</v>
      </c>
      <c r="CG430" s="85" t="s">
        <v>181</v>
      </c>
      <c r="CH430" s="85"/>
      <c r="CI430" s="85" t="s">
        <v>181</v>
      </c>
      <c r="CJ430" s="85"/>
      <c r="CK430" s="85" t="s">
        <v>179</v>
      </c>
      <c r="CL430" s="85" t="s">
        <v>5564</v>
      </c>
      <c r="CM430" s="85" t="s">
        <v>179</v>
      </c>
      <c r="CN430" s="85"/>
      <c r="CO430" s="85" t="s">
        <v>179</v>
      </c>
      <c r="CP430" s="85" t="s">
        <v>5565</v>
      </c>
      <c r="CQ430" s="85" t="s">
        <v>179</v>
      </c>
      <c r="CR430" s="85"/>
      <c r="CS430" s="85" t="s">
        <v>179</v>
      </c>
      <c r="CT430" s="85"/>
      <c r="CU430" s="85" t="s">
        <v>179</v>
      </c>
      <c r="CV430" s="85"/>
      <c r="CW430" s="85" t="s">
        <v>179</v>
      </c>
      <c r="CX430" s="85"/>
      <c r="CY430" s="85" t="s">
        <v>179</v>
      </c>
      <c r="CZ430" s="85" t="s">
        <v>5566</v>
      </c>
      <c r="DA430" s="85" t="s">
        <v>179</v>
      </c>
      <c r="DB430" s="85"/>
      <c r="DC430" s="85" t="s">
        <v>179</v>
      </c>
      <c r="DD430" s="85"/>
      <c r="DE430" s="85" t="s">
        <v>179</v>
      </c>
      <c r="DF430" s="85"/>
      <c r="DG430" s="85" t="s">
        <v>179</v>
      </c>
      <c r="DH430" s="85"/>
      <c r="DI430" s="85" t="s">
        <v>179</v>
      </c>
      <c r="DJ430" s="85" t="s">
        <v>5567</v>
      </c>
      <c r="DK430" s="85"/>
      <c r="DL430" s="85"/>
      <c r="DM430" s="85"/>
      <c r="DN430" s="85"/>
      <c r="DO430" s="85"/>
      <c r="DP430" s="85"/>
      <c r="DQ430" s="85"/>
      <c r="DR430" s="85"/>
      <c r="DS430" s="85"/>
      <c r="DT430" s="85"/>
      <c r="DU430" s="85"/>
      <c r="DV430" s="85"/>
      <c r="DW430" s="85"/>
      <c r="DX430" s="85"/>
      <c r="DY430" s="85"/>
      <c r="DZ430" s="85"/>
      <c r="EA430" s="85"/>
      <c r="EB430" s="85"/>
      <c r="EC430" s="85"/>
      <c r="ED430" s="85"/>
      <c r="EE430" s="85"/>
      <c r="EF430" s="85"/>
      <c r="EG430" s="85"/>
      <c r="EH430" s="85"/>
      <c r="EI430" s="85"/>
      <c r="EJ430" s="85"/>
      <c r="EK430" s="85"/>
      <c r="EL430" s="85"/>
      <c r="EM430" s="85"/>
      <c r="EN430" s="85"/>
      <c r="EO430" s="85"/>
      <c r="EP430" s="85"/>
      <c r="EQ430" s="85"/>
      <c r="ER430" s="85"/>
      <c r="ES430" s="85"/>
      <c r="ET430" s="85"/>
      <c r="EU430" s="85"/>
      <c r="EV430" s="85"/>
      <c r="EW430" s="85"/>
      <c r="EX430" s="85"/>
      <c r="EY430" s="85"/>
      <c r="EZ430" s="85"/>
      <c r="FA430" s="85" t="s">
        <v>181</v>
      </c>
      <c r="FB430" s="85"/>
      <c r="FC430" s="85" t="s">
        <v>181</v>
      </c>
      <c r="FD430" s="85" t="s">
        <v>182</v>
      </c>
      <c r="FE430" t="b">
        <v>0</v>
      </c>
    </row>
    <row r="431" spans="1:161" x14ac:dyDescent="0.25">
      <c r="A431">
        <v>10411</v>
      </c>
      <c r="B431" t="s">
        <v>6271</v>
      </c>
      <c r="C431" s="90" t="s">
        <v>5568</v>
      </c>
      <c r="D431" s="91" t="s">
        <v>175</v>
      </c>
      <c r="E431">
        <v>0</v>
      </c>
      <c r="F431">
        <v>87</v>
      </c>
      <c r="G431" s="85" t="s">
        <v>177</v>
      </c>
      <c r="H431">
        <v>1</v>
      </c>
      <c r="I431" s="85" t="s">
        <v>213</v>
      </c>
      <c r="J431" s="85" t="s">
        <v>5569</v>
      </c>
      <c r="K431" s="85" t="s">
        <v>5570</v>
      </c>
      <c r="L431" s="85" t="s">
        <v>5568</v>
      </c>
      <c r="M431" s="85" t="s">
        <v>5571</v>
      </c>
      <c r="N431" s="85" t="s">
        <v>5569</v>
      </c>
      <c r="O431" s="85" t="s">
        <v>5572</v>
      </c>
      <c r="P431" s="85" t="s">
        <v>213</v>
      </c>
      <c r="Q431" s="85" t="s">
        <v>175</v>
      </c>
      <c r="R431" s="85" t="s">
        <v>5573</v>
      </c>
      <c r="S431" s="85"/>
      <c r="T431" s="85" t="s">
        <v>208</v>
      </c>
      <c r="U431" s="97">
        <v>8</v>
      </c>
      <c r="V431" s="85" t="s">
        <v>181</v>
      </c>
      <c r="W431" s="85"/>
      <c r="X431" s="85" t="s">
        <v>5574</v>
      </c>
      <c r="Y431">
        <v>0</v>
      </c>
      <c r="Z431" s="85" t="s">
        <v>181</v>
      </c>
      <c r="AA431" s="85"/>
      <c r="AB431" s="85" t="s">
        <v>181</v>
      </c>
      <c r="AC431" s="85" t="s">
        <v>181</v>
      </c>
      <c r="AD431" s="85" t="s">
        <v>181</v>
      </c>
      <c r="AE431" s="85" t="s">
        <v>181</v>
      </c>
      <c r="AF431" s="85" t="s">
        <v>251</v>
      </c>
      <c r="AG431" s="85" t="s">
        <v>181</v>
      </c>
      <c r="AH431" s="85" t="s">
        <v>251</v>
      </c>
      <c r="AI431" s="85" t="s">
        <v>181</v>
      </c>
      <c r="AJ431" s="85" t="s">
        <v>251</v>
      </c>
      <c r="AK431" s="85" t="s">
        <v>181</v>
      </c>
      <c r="AL431" s="85" t="s">
        <v>260</v>
      </c>
      <c r="AM431" s="85" t="s">
        <v>181</v>
      </c>
      <c r="AN431" s="85" t="s">
        <v>260</v>
      </c>
      <c r="AO431" s="85" t="s">
        <v>181</v>
      </c>
      <c r="AP431" s="85" t="s">
        <v>260</v>
      </c>
      <c r="AQ431" s="85" t="s">
        <v>179</v>
      </c>
      <c r="AR431" s="85" t="s">
        <v>260</v>
      </c>
      <c r="AS431" s="85" t="s">
        <v>179</v>
      </c>
      <c r="AT431" s="85" t="s">
        <v>260</v>
      </c>
      <c r="AU431" s="85" t="s">
        <v>179</v>
      </c>
      <c r="AV431" s="85" t="s">
        <v>260</v>
      </c>
      <c r="AW431" s="85" t="s">
        <v>179</v>
      </c>
      <c r="AX431" s="85" t="s">
        <v>260</v>
      </c>
      <c r="AY431" s="85" t="s">
        <v>179</v>
      </c>
      <c r="AZ431" s="85" t="s">
        <v>260</v>
      </c>
      <c r="BA431" s="85" t="s">
        <v>179</v>
      </c>
      <c r="BB431" s="85" t="s">
        <v>260</v>
      </c>
      <c r="BC431" s="85" t="s">
        <v>179</v>
      </c>
      <c r="BD431" s="85" t="s">
        <v>5575</v>
      </c>
      <c r="BE431" s="85" t="s">
        <v>179</v>
      </c>
      <c r="BF431" s="85" t="s">
        <v>260</v>
      </c>
      <c r="BG431" s="85" t="s">
        <v>179</v>
      </c>
      <c r="BH431" s="85" t="s">
        <v>260</v>
      </c>
      <c r="BI431" s="85" t="s">
        <v>179</v>
      </c>
      <c r="BJ431" s="85" t="s">
        <v>5576</v>
      </c>
      <c r="BK431" s="85" t="s">
        <v>179</v>
      </c>
      <c r="BL431" s="85" t="s">
        <v>260</v>
      </c>
      <c r="BM431" s="85" t="s">
        <v>179</v>
      </c>
      <c r="BN431" s="85" t="s">
        <v>260</v>
      </c>
      <c r="BO431" s="85" t="s">
        <v>179</v>
      </c>
      <c r="BP431" s="85" t="s">
        <v>260</v>
      </c>
      <c r="BQ431" s="85" t="s">
        <v>179</v>
      </c>
      <c r="BR431" s="85" t="s">
        <v>260</v>
      </c>
      <c r="BS431" s="85" t="s">
        <v>179</v>
      </c>
      <c r="BT431" s="85" t="s">
        <v>260</v>
      </c>
      <c r="BU431" s="85" t="s">
        <v>179</v>
      </c>
      <c r="BV431" s="85" t="s">
        <v>260</v>
      </c>
      <c r="BW431" s="85" t="s">
        <v>179</v>
      </c>
      <c r="BX431" s="85" t="s">
        <v>260</v>
      </c>
      <c r="BY431" s="85" t="s">
        <v>179</v>
      </c>
      <c r="BZ431" s="85" t="s">
        <v>260</v>
      </c>
      <c r="CA431" s="85" t="s">
        <v>179</v>
      </c>
      <c r="CB431" s="85" t="s">
        <v>260</v>
      </c>
      <c r="CC431" s="85" t="s">
        <v>179</v>
      </c>
      <c r="CD431" s="85" t="s">
        <v>260</v>
      </c>
      <c r="CE431" s="85" t="s">
        <v>181</v>
      </c>
      <c r="CF431" s="85" t="s">
        <v>260</v>
      </c>
      <c r="CG431" s="85" t="s">
        <v>181</v>
      </c>
      <c r="CH431" s="85" t="s">
        <v>260</v>
      </c>
      <c r="CI431" s="85" t="s">
        <v>199</v>
      </c>
      <c r="CJ431" s="85" t="s">
        <v>260</v>
      </c>
      <c r="CK431" s="85" t="s">
        <v>179</v>
      </c>
      <c r="CL431" s="85" t="s">
        <v>5577</v>
      </c>
      <c r="CM431" s="85" t="s">
        <v>179</v>
      </c>
      <c r="CN431" s="85" t="s">
        <v>260</v>
      </c>
      <c r="CO431" s="85" t="s">
        <v>179</v>
      </c>
      <c r="CP431" s="85" t="s">
        <v>260</v>
      </c>
      <c r="CQ431" s="85" t="s">
        <v>179</v>
      </c>
      <c r="CR431" s="85" t="s">
        <v>260</v>
      </c>
      <c r="CS431" s="85" t="s">
        <v>179</v>
      </c>
      <c r="CT431" s="85" t="s">
        <v>260</v>
      </c>
      <c r="CU431" s="85" t="s">
        <v>179</v>
      </c>
      <c r="CV431" s="85" t="s">
        <v>260</v>
      </c>
      <c r="CW431" s="85" t="s">
        <v>179</v>
      </c>
      <c r="CX431" s="85" t="s">
        <v>260</v>
      </c>
      <c r="CY431" s="85" t="s">
        <v>179</v>
      </c>
      <c r="CZ431" s="85" t="s">
        <v>5578</v>
      </c>
      <c r="DA431" s="85" t="s">
        <v>179</v>
      </c>
      <c r="DB431" s="85" t="s">
        <v>260</v>
      </c>
      <c r="DC431" s="85" t="s">
        <v>179</v>
      </c>
      <c r="DD431" s="85" t="s">
        <v>260</v>
      </c>
      <c r="DE431" s="85" t="s">
        <v>179</v>
      </c>
      <c r="DF431" s="85" t="s">
        <v>260</v>
      </c>
      <c r="DG431" s="85" t="s">
        <v>179</v>
      </c>
      <c r="DH431" s="85" t="s">
        <v>260</v>
      </c>
      <c r="DI431" s="85" t="s">
        <v>179</v>
      </c>
      <c r="DJ431" s="85" t="s">
        <v>5579</v>
      </c>
      <c r="DK431" s="85"/>
      <c r="DL431" s="85"/>
      <c r="DM431" s="85"/>
      <c r="DN431" s="85"/>
      <c r="DO431" s="85"/>
      <c r="DP431" s="85"/>
      <c r="DQ431" s="85"/>
      <c r="DR431" s="85"/>
      <c r="DS431" s="85"/>
      <c r="DT431" s="85"/>
      <c r="DU431" s="85"/>
      <c r="DV431" s="85"/>
      <c r="DW431" s="85"/>
      <c r="DX431" s="85"/>
      <c r="DY431" s="85"/>
      <c r="DZ431" s="85"/>
      <c r="EA431" s="85"/>
      <c r="EB431" s="85"/>
      <c r="EC431" s="85"/>
      <c r="ED431" s="85"/>
      <c r="EE431" s="85"/>
      <c r="EF431" s="85"/>
      <c r="EG431" s="85"/>
      <c r="EH431" s="85"/>
      <c r="EI431" s="85"/>
      <c r="EJ431" s="85"/>
      <c r="EK431" s="85"/>
      <c r="EL431" s="85"/>
      <c r="EM431" s="85"/>
      <c r="EN431" s="85"/>
      <c r="EO431" s="85"/>
      <c r="EP431" s="85"/>
      <c r="EQ431" s="85"/>
      <c r="ER431" s="85"/>
      <c r="ES431" s="85"/>
      <c r="ET431" s="85"/>
      <c r="EU431" s="85"/>
      <c r="EV431" s="85"/>
      <c r="EW431" s="85"/>
      <c r="EX431" s="85"/>
      <c r="EY431" s="85"/>
      <c r="EZ431" s="85"/>
      <c r="FA431" s="85" t="s">
        <v>181</v>
      </c>
      <c r="FB431" s="85" t="s">
        <v>260</v>
      </c>
      <c r="FC431" s="85" t="s">
        <v>179</v>
      </c>
      <c r="FD431" s="85" t="s">
        <v>182</v>
      </c>
      <c r="FE431" t="b">
        <v>0</v>
      </c>
    </row>
    <row r="432" spans="1:161" x14ac:dyDescent="0.25">
      <c r="A432">
        <v>11101</v>
      </c>
      <c r="B432" t="s">
        <v>6282</v>
      </c>
      <c r="C432" s="90" t="s">
        <v>5580</v>
      </c>
      <c r="D432" s="91" t="s">
        <v>175</v>
      </c>
      <c r="E432">
        <v>0</v>
      </c>
      <c r="F432">
        <v>90</v>
      </c>
      <c r="G432" s="85" t="s">
        <v>187</v>
      </c>
      <c r="H432">
        <v>1</v>
      </c>
      <c r="I432" s="85" t="s">
        <v>213</v>
      </c>
      <c r="J432" s="85" t="s">
        <v>5581</v>
      </c>
      <c r="K432" s="85" t="s">
        <v>5582</v>
      </c>
      <c r="L432" s="85" t="s">
        <v>5580</v>
      </c>
      <c r="M432" s="85" t="s">
        <v>5583</v>
      </c>
      <c r="N432" s="85" t="s">
        <v>5581</v>
      </c>
      <c r="O432" s="85" t="s">
        <v>5584</v>
      </c>
      <c r="P432" s="85" t="s">
        <v>213</v>
      </c>
      <c r="Q432" s="85" t="s">
        <v>175</v>
      </c>
      <c r="R432" s="85" t="s">
        <v>1456</v>
      </c>
      <c r="S432" s="85"/>
      <c r="T432" s="85" t="s">
        <v>354</v>
      </c>
      <c r="U432" s="97">
        <v>4</v>
      </c>
      <c r="V432" s="85" t="s">
        <v>179</v>
      </c>
      <c r="W432" s="85" t="s">
        <v>191</v>
      </c>
      <c r="X432" s="85" t="s">
        <v>5585</v>
      </c>
      <c r="Y432">
        <v>4</v>
      </c>
      <c r="Z432" s="85" t="s">
        <v>179</v>
      </c>
      <c r="AA432" s="85" t="s">
        <v>191</v>
      </c>
      <c r="AB432" s="85" t="s">
        <v>181</v>
      </c>
      <c r="AC432" s="85" t="s">
        <v>181</v>
      </c>
      <c r="AD432" s="85" t="s">
        <v>181</v>
      </c>
      <c r="AE432" s="85" t="s">
        <v>181</v>
      </c>
      <c r="AF432" s="85"/>
      <c r="AG432" s="85" t="s">
        <v>181</v>
      </c>
      <c r="AH432" s="85"/>
      <c r="AI432" s="85" t="s">
        <v>181</v>
      </c>
      <c r="AJ432" s="85"/>
      <c r="AK432" s="85" t="s">
        <v>181</v>
      </c>
      <c r="AL432" s="85"/>
      <c r="AM432" s="85" t="s">
        <v>181</v>
      </c>
      <c r="AN432" s="85"/>
      <c r="AO432" s="85" t="s">
        <v>181</v>
      </c>
      <c r="AP432" s="85"/>
      <c r="AQ432" s="85" t="s">
        <v>179</v>
      </c>
      <c r="AR432" s="85" t="s">
        <v>5586</v>
      </c>
      <c r="AS432" s="85" t="s">
        <v>179</v>
      </c>
      <c r="AT432" s="85" t="s">
        <v>5587</v>
      </c>
      <c r="AU432" s="85" t="s">
        <v>179</v>
      </c>
      <c r="AV432" s="85" t="s">
        <v>5588</v>
      </c>
      <c r="AW432" s="85" t="s">
        <v>179</v>
      </c>
      <c r="AX432" s="85"/>
      <c r="AY432" s="85" t="s">
        <v>179</v>
      </c>
      <c r="AZ432" s="85" t="s">
        <v>5589</v>
      </c>
      <c r="BA432" s="85" t="s">
        <v>179</v>
      </c>
      <c r="BB432" s="85" t="s">
        <v>5590</v>
      </c>
      <c r="BC432" s="85" t="s">
        <v>179</v>
      </c>
      <c r="BD432" s="85" t="s">
        <v>5591</v>
      </c>
      <c r="BE432" s="85" t="s">
        <v>179</v>
      </c>
      <c r="BF432" s="85" t="s">
        <v>5592</v>
      </c>
      <c r="BG432" s="85" t="s">
        <v>179</v>
      </c>
      <c r="BH432" s="85" t="s">
        <v>5593</v>
      </c>
      <c r="BI432" s="85" t="s">
        <v>179</v>
      </c>
      <c r="BJ432" s="85" t="s">
        <v>5594</v>
      </c>
      <c r="BK432" s="85" t="s">
        <v>179</v>
      </c>
      <c r="BL432" s="85" t="s">
        <v>5595</v>
      </c>
      <c r="BM432" s="85" t="s">
        <v>179</v>
      </c>
      <c r="BN432" s="85" t="s">
        <v>5596</v>
      </c>
      <c r="BO432" s="85" t="s">
        <v>179</v>
      </c>
      <c r="BP432" s="85" t="s">
        <v>5597</v>
      </c>
      <c r="BQ432" s="85" t="s">
        <v>179</v>
      </c>
      <c r="BR432" s="85"/>
      <c r="BS432" s="85" t="s">
        <v>179</v>
      </c>
      <c r="BT432" s="85" t="s">
        <v>5598</v>
      </c>
      <c r="BU432" s="85" t="s">
        <v>179</v>
      </c>
      <c r="BV432" s="85"/>
      <c r="BW432" s="85" t="s">
        <v>179</v>
      </c>
      <c r="BX432" s="85"/>
      <c r="BY432" s="85" t="s">
        <v>179</v>
      </c>
      <c r="BZ432" s="85" t="s">
        <v>5599</v>
      </c>
      <c r="CA432" s="85" t="s">
        <v>179</v>
      </c>
      <c r="CB432" s="85"/>
      <c r="CC432" s="85" t="s">
        <v>179</v>
      </c>
      <c r="CD432" s="85"/>
      <c r="CE432" s="85" t="s">
        <v>181</v>
      </c>
      <c r="CF432" s="85"/>
      <c r="CG432" s="85" t="s">
        <v>181</v>
      </c>
      <c r="CH432" s="85"/>
      <c r="CI432" s="85" t="s">
        <v>181</v>
      </c>
      <c r="CJ432" s="85"/>
      <c r="CK432" s="85" t="s">
        <v>179</v>
      </c>
      <c r="CL432" s="85" t="s">
        <v>5600</v>
      </c>
      <c r="CM432" s="85" t="s">
        <v>179</v>
      </c>
      <c r="CN432" s="85"/>
      <c r="CO432" s="85" t="s">
        <v>179</v>
      </c>
      <c r="CP432" s="85"/>
      <c r="CQ432" s="85" t="s">
        <v>179</v>
      </c>
      <c r="CR432" s="85"/>
      <c r="CS432" s="85" t="s">
        <v>179</v>
      </c>
      <c r="CT432" s="85"/>
      <c r="CU432" s="85" t="s">
        <v>179</v>
      </c>
      <c r="CV432" s="85"/>
      <c r="CW432" s="85" t="s">
        <v>179</v>
      </c>
      <c r="CX432" s="85"/>
      <c r="CY432" s="85" t="s">
        <v>179</v>
      </c>
      <c r="CZ432" s="85" t="s">
        <v>5601</v>
      </c>
      <c r="DA432" s="85" t="s">
        <v>179</v>
      </c>
      <c r="DB432" s="85"/>
      <c r="DC432" s="85" t="s">
        <v>179</v>
      </c>
      <c r="DD432" s="85"/>
      <c r="DE432" s="85" t="s">
        <v>179</v>
      </c>
      <c r="DF432" s="85"/>
      <c r="DG432" s="85" t="s">
        <v>179</v>
      </c>
      <c r="DH432" s="85"/>
      <c r="DI432" s="85" t="s">
        <v>179</v>
      </c>
      <c r="DJ432" s="85" t="s">
        <v>5602</v>
      </c>
      <c r="DK432" s="85"/>
      <c r="DL432" s="85"/>
      <c r="DM432" s="85"/>
      <c r="DN432" s="85"/>
      <c r="DO432" s="85"/>
      <c r="DP432" s="85"/>
      <c r="DQ432" s="85"/>
      <c r="DR432" s="85"/>
      <c r="DS432" s="85"/>
      <c r="DT432" s="85"/>
      <c r="DU432" s="85"/>
      <c r="DV432" s="85"/>
      <c r="DW432" s="85"/>
      <c r="DX432" s="85"/>
      <c r="DY432" s="85"/>
      <c r="DZ432" s="85"/>
      <c r="EA432" s="85"/>
      <c r="EB432" s="85"/>
      <c r="EC432" s="85"/>
      <c r="ED432" s="85"/>
      <c r="EE432" s="85"/>
      <c r="EF432" s="85"/>
      <c r="EG432" s="85"/>
      <c r="EH432" s="85"/>
      <c r="EI432" s="85"/>
      <c r="EJ432" s="85"/>
      <c r="EK432" s="85"/>
      <c r="EL432" s="85"/>
      <c r="EM432" s="85"/>
      <c r="EN432" s="85"/>
      <c r="EO432" s="85"/>
      <c r="EP432" s="85"/>
      <c r="EQ432" s="85"/>
      <c r="ER432" s="85"/>
      <c r="ES432" s="85"/>
      <c r="ET432" s="85"/>
      <c r="EU432" s="85"/>
      <c r="EV432" s="85"/>
      <c r="EW432" s="85"/>
      <c r="EX432" s="85"/>
      <c r="EY432" s="85"/>
      <c r="EZ432" s="85"/>
      <c r="FA432" s="85" t="s">
        <v>181</v>
      </c>
      <c r="FB432" s="85"/>
      <c r="FC432" s="85" t="s">
        <v>179</v>
      </c>
      <c r="FD432" s="85" t="s">
        <v>182</v>
      </c>
      <c r="FE432" t="b">
        <v>0</v>
      </c>
    </row>
    <row r="433" spans="1:161" x14ac:dyDescent="0.25">
      <c r="A433">
        <v>2389</v>
      </c>
      <c r="B433" t="s">
        <v>6257</v>
      </c>
      <c r="C433" s="90" t="s">
        <v>5603</v>
      </c>
      <c r="D433" s="91" t="s">
        <v>175</v>
      </c>
      <c r="E433">
        <v>0</v>
      </c>
      <c r="F433">
        <v>90</v>
      </c>
      <c r="G433" s="85" t="s">
        <v>177</v>
      </c>
      <c r="H433">
        <v>1</v>
      </c>
      <c r="I433" s="85" t="s">
        <v>213</v>
      </c>
      <c r="J433" s="85" t="s">
        <v>5087</v>
      </c>
      <c r="K433" s="85" t="s">
        <v>5088</v>
      </c>
      <c r="L433" s="85" t="s">
        <v>5603</v>
      </c>
      <c r="M433" s="85" t="s">
        <v>5604</v>
      </c>
      <c r="N433" s="85" t="s">
        <v>5087</v>
      </c>
      <c r="O433" s="85" t="s">
        <v>5605</v>
      </c>
      <c r="P433" s="85" t="s">
        <v>213</v>
      </c>
      <c r="Q433" s="85" t="s">
        <v>272</v>
      </c>
      <c r="R433" s="85"/>
      <c r="S433" s="85"/>
      <c r="T433" s="85" t="s">
        <v>268</v>
      </c>
      <c r="U433" s="97">
        <v>40</v>
      </c>
      <c r="V433" s="85" t="s">
        <v>179</v>
      </c>
      <c r="W433" s="85" t="s">
        <v>191</v>
      </c>
      <c r="X433" s="85" t="s">
        <v>5606</v>
      </c>
      <c r="Y433">
        <v>5</v>
      </c>
      <c r="Z433" s="85" t="s">
        <v>179</v>
      </c>
      <c r="AA433" s="85" t="s">
        <v>191</v>
      </c>
      <c r="AB433" s="85" t="s">
        <v>181</v>
      </c>
      <c r="AC433" s="85" t="s">
        <v>179</v>
      </c>
      <c r="AD433" s="85" t="s">
        <v>181</v>
      </c>
      <c r="AE433" s="85" t="s">
        <v>181</v>
      </c>
      <c r="AF433" s="85"/>
      <c r="AG433" s="85" t="s">
        <v>181</v>
      </c>
      <c r="AH433" s="85"/>
      <c r="AI433" s="85" t="s">
        <v>181</v>
      </c>
      <c r="AJ433" s="85"/>
      <c r="AK433" s="85" t="s">
        <v>181</v>
      </c>
      <c r="AL433" s="85"/>
      <c r="AM433" s="85" t="s">
        <v>181</v>
      </c>
      <c r="AN433" s="85"/>
      <c r="AO433" s="85" t="s">
        <v>181</v>
      </c>
      <c r="AP433" s="85"/>
      <c r="AQ433" s="85" t="s">
        <v>265</v>
      </c>
      <c r="AR433" s="85" t="s">
        <v>5607</v>
      </c>
      <c r="AS433" s="85" t="s">
        <v>265</v>
      </c>
      <c r="AT433" s="85" t="s">
        <v>5089</v>
      </c>
      <c r="AU433" s="85" t="s">
        <v>179</v>
      </c>
      <c r="AV433" s="85" t="s">
        <v>5608</v>
      </c>
      <c r="AW433" s="85" t="s">
        <v>179</v>
      </c>
      <c r="AX433" s="85" t="s">
        <v>5090</v>
      </c>
      <c r="AY433" s="85" t="s">
        <v>179</v>
      </c>
      <c r="AZ433" s="85" t="s">
        <v>5609</v>
      </c>
      <c r="BA433" s="85" t="s">
        <v>265</v>
      </c>
      <c r="BB433" s="85" t="s">
        <v>5610</v>
      </c>
      <c r="BC433" s="85" t="s">
        <v>203</v>
      </c>
      <c r="BD433" s="85" t="s">
        <v>5611</v>
      </c>
      <c r="BE433" s="85" t="s">
        <v>179</v>
      </c>
      <c r="BF433" s="85" t="s">
        <v>5612</v>
      </c>
      <c r="BG433" s="85" t="s">
        <v>265</v>
      </c>
      <c r="BH433" s="85" t="s">
        <v>5613</v>
      </c>
      <c r="BI433" s="85" t="s">
        <v>203</v>
      </c>
      <c r="BJ433" s="85" t="s">
        <v>5614</v>
      </c>
      <c r="BK433" s="85" t="s">
        <v>179</v>
      </c>
      <c r="BL433" s="85" t="s">
        <v>5615</v>
      </c>
      <c r="BM433" s="85" t="s">
        <v>179</v>
      </c>
      <c r="BN433" s="85" t="s">
        <v>5616</v>
      </c>
      <c r="BO433" s="85" t="s">
        <v>179</v>
      </c>
      <c r="BP433" s="85" t="s">
        <v>5617</v>
      </c>
      <c r="BQ433" s="85" t="s">
        <v>179</v>
      </c>
      <c r="BR433" s="85" t="s">
        <v>5091</v>
      </c>
      <c r="BS433" s="85" t="s">
        <v>181</v>
      </c>
      <c r="BT433" s="85"/>
      <c r="BU433" s="85" t="s">
        <v>179</v>
      </c>
      <c r="BV433" s="85" t="s">
        <v>5618</v>
      </c>
      <c r="BW433" s="85" t="s">
        <v>179</v>
      </c>
      <c r="BX433" s="85" t="s">
        <v>5619</v>
      </c>
      <c r="BY433" s="85" t="s">
        <v>179</v>
      </c>
      <c r="BZ433" s="85" t="s">
        <v>5620</v>
      </c>
      <c r="CA433" s="85" t="s">
        <v>179</v>
      </c>
      <c r="CB433" s="85" t="s">
        <v>5621</v>
      </c>
      <c r="CC433" s="85" t="s">
        <v>179</v>
      </c>
      <c r="CD433" s="85" t="s">
        <v>5092</v>
      </c>
      <c r="CE433" s="85" t="s">
        <v>181</v>
      </c>
      <c r="CF433" s="85"/>
      <c r="CG433" s="85" t="s">
        <v>181</v>
      </c>
      <c r="CH433" s="85"/>
      <c r="CI433" s="85" t="s">
        <v>181</v>
      </c>
      <c r="CJ433" s="85"/>
      <c r="CK433" s="85" t="s">
        <v>179</v>
      </c>
      <c r="CL433" s="85" t="s">
        <v>5622</v>
      </c>
      <c r="CM433" s="85" t="s">
        <v>227</v>
      </c>
      <c r="CN433" s="85" t="s">
        <v>5093</v>
      </c>
      <c r="CO433" s="85" t="s">
        <v>227</v>
      </c>
      <c r="CP433" s="85" t="s">
        <v>5623</v>
      </c>
      <c r="CQ433" s="85" t="s">
        <v>179</v>
      </c>
      <c r="CR433" s="85" t="s">
        <v>5094</v>
      </c>
      <c r="CS433" s="85" t="s">
        <v>179</v>
      </c>
      <c r="CT433" s="85" t="s">
        <v>5095</v>
      </c>
      <c r="CU433" s="85" t="s">
        <v>181</v>
      </c>
      <c r="CV433" s="85" t="s">
        <v>5624</v>
      </c>
      <c r="CW433" s="85" t="s">
        <v>179</v>
      </c>
      <c r="CX433" s="85" t="s">
        <v>5625</v>
      </c>
      <c r="CY433" s="85" t="s">
        <v>179</v>
      </c>
      <c r="CZ433" s="85" t="s">
        <v>5626</v>
      </c>
      <c r="DA433" s="85" t="s">
        <v>179</v>
      </c>
      <c r="DB433" s="85" t="s">
        <v>5627</v>
      </c>
      <c r="DC433" s="85" t="s">
        <v>179</v>
      </c>
      <c r="DD433" s="85" t="s">
        <v>5096</v>
      </c>
      <c r="DE433" s="85" t="s">
        <v>179</v>
      </c>
      <c r="DF433" s="85" t="s">
        <v>5628</v>
      </c>
      <c r="DG433" s="85" t="s">
        <v>209</v>
      </c>
      <c r="DH433" s="85" t="s">
        <v>5629</v>
      </c>
      <c r="DI433" s="85" t="s">
        <v>203</v>
      </c>
      <c r="DJ433" s="85" t="s">
        <v>5630</v>
      </c>
      <c r="DK433" s="85"/>
      <c r="DL433" s="85"/>
      <c r="DM433" s="85"/>
      <c r="DN433" s="85"/>
      <c r="DO433" s="85"/>
      <c r="DP433" s="85"/>
      <c r="DQ433" s="85"/>
      <c r="DR433" s="85"/>
      <c r="DS433" s="85"/>
      <c r="DT433" s="85"/>
      <c r="DU433" s="85"/>
      <c r="DV433" s="85"/>
      <c r="DW433" s="85"/>
      <c r="DX433" s="85"/>
      <c r="DY433" s="85"/>
      <c r="DZ433" s="85"/>
      <c r="EA433" s="85"/>
      <c r="EB433" s="85"/>
      <c r="EC433" s="85"/>
      <c r="ED433" s="85"/>
      <c r="EE433" s="85"/>
      <c r="EF433" s="85"/>
      <c r="EG433" s="85"/>
      <c r="EH433" s="85"/>
      <c r="EI433" s="85"/>
      <c r="EJ433" s="85"/>
      <c r="EK433" s="85"/>
      <c r="EL433" s="85"/>
      <c r="EM433" s="85"/>
      <c r="EN433" s="85"/>
      <c r="EO433" s="85"/>
      <c r="EP433" s="85"/>
      <c r="EQ433" s="85"/>
      <c r="ER433" s="85"/>
      <c r="ES433" s="85"/>
      <c r="ET433" s="85"/>
      <c r="EU433" s="85"/>
      <c r="EV433" s="85"/>
      <c r="EW433" s="85"/>
      <c r="EX433" s="85"/>
      <c r="EY433" s="85"/>
      <c r="EZ433" s="85"/>
      <c r="FA433" s="85" t="s">
        <v>179</v>
      </c>
      <c r="FB433" s="85" t="s">
        <v>5631</v>
      </c>
      <c r="FC433" s="85" t="s">
        <v>179</v>
      </c>
      <c r="FD433" s="85" t="s">
        <v>182</v>
      </c>
      <c r="FE433" t="b">
        <v>0</v>
      </c>
    </row>
    <row r="434" spans="1:161" x14ac:dyDescent="0.25">
      <c r="A434" t="s">
        <v>6486</v>
      </c>
      <c r="B434" t="s">
        <v>6713</v>
      </c>
      <c r="C434" s="90" t="s">
        <v>5632</v>
      </c>
      <c r="D434" s="91" t="s">
        <v>175</v>
      </c>
      <c r="G434" s="85" t="s">
        <v>177</v>
      </c>
      <c r="I434" t="s">
        <v>213</v>
      </c>
      <c r="J434" s="85"/>
      <c r="K434" s="85" t="s">
        <v>6710</v>
      </c>
      <c r="L434" s="85"/>
      <c r="M434" s="85" t="s">
        <v>6555</v>
      </c>
      <c r="N434" s="85" t="s">
        <v>6711</v>
      </c>
      <c r="O434" s="85" t="s">
        <v>6712</v>
      </c>
      <c r="P434" s="85"/>
      <c r="Q434" s="85"/>
      <c r="R434" s="85"/>
      <c r="S434" s="85"/>
      <c r="T434" s="85"/>
      <c r="U434" s="97" t="s">
        <v>6606</v>
      </c>
      <c r="V434" s="85"/>
      <c r="W434" s="85"/>
      <c r="X434" s="85"/>
      <c r="Z434" s="85"/>
      <c r="AA434" s="85"/>
      <c r="AB434" s="85"/>
      <c r="AC434" s="85"/>
      <c r="AD434" s="85"/>
      <c r="AE434" t="s">
        <v>1497</v>
      </c>
      <c r="AG434" t="s">
        <v>1497</v>
      </c>
      <c r="AI434" t="s">
        <v>1497</v>
      </c>
      <c r="AK434" t="s">
        <v>1497</v>
      </c>
      <c r="AM434" t="s">
        <v>1497</v>
      </c>
      <c r="AN434" s="85"/>
      <c r="AO434" s="85"/>
      <c r="AP434" s="85"/>
      <c r="AQ434" s="85"/>
      <c r="AR434" s="85"/>
      <c r="AS434" s="85"/>
      <c r="AT434" s="85"/>
      <c r="AU434" s="85"/>
      <c r="AV434" s="85"/>
      <c r="AW434" s="85"/>
      <c r="AX434" s="85"/>
      <c r="AY434" s="85"/>
      <c r="AZ434" s="85"/>
      <c r="BA434" s="85"/>
      <c r="BB434" s="85"/>
      <c r="BC434" t="s">
        <v>182</v>
      </c>
      <c r="BD434" s="85"/>
      <c r="BE434" s="85"/>
      <c r="BF434" s="85"/>
      <c r="BG434" s="85"/>
      <c r="BH434" s="85"/>
      <c r="BI434" t="s">
        <v>182</v>
      </c>
      <c r="BJ434" s="85"/>
      <c r="BK434" s="85"/>
      <c r="BL434" s="85"/>
      <c r="BM434" s="85"/>
      <c r="BN434" s="85"/>
      <c r="BO434" s="85"/>
      <c r="BP434" s="85"/>
      <c r="BQ434" s="85"/>
      <c r="BR434" s="85"/>
      <c r="BS434" s="85"/>
      <c r="BT434" s="85"/>
      <c r="BU434" s="85"/>
      <c r="BV434" s="85"/>
      <c r="BW434" s="85"/>
      <c r="BX434" s="85"/>
      <c r="BY434" s="85"/>
      <c r="BZ434" s="85"/>
      <c r="CA434" s="85"/>
      <c r="CB434" s="85"/>
      <c r="CC434" s="85"/>
      <c r="CD434" s="85"/>
      <c r="CE434" s="85"/>
      <c r="CF434" s="85"/>
      <c r="CG434" s="85"/>
      <c r="CH434" s="85"/>
      <c r="CI434" s="85"/>
      <c r="CJ434" s="85"/>
      <c r="CK434" t="s">
        <v>182</v>
      </c>
      <c r="CL434" s="85"/>
      <c r="CM434" s="85"/>
      <c r="CN434" s="85"/>
      <c r="CO434" s="85"/>
      <c r="CP434" s="85"/>
      <c r="CQ434" s="85"/>
      <c r="CR434" s="85"/>
      <c r="CS434" s="85"/>
      <c r="CT434" s="85"/>
      <c r="CU434" s="85"/>
      <c r="CV434" s="85"/>
      <c r="CW434" s="85"/>
      <c r="CX434" s="85"/>
      <c r="CY434" t="s">
        <v>182</v>
      </c>
      <c r="CZ434" s="85"/>
      <c r="DA434" s="85"/>
      <c r="DB434" s="85"/>
      <c r="DC434" s="85"/>
      <c r="DD434" s="85"/>
      <c r="DE434" s="85"/>
      <c r="DF434" s="85"/>
      <c r="DG434" s="85"/>
      <c r="DH434" s="85"/>
      <c r="DI434" t="s">
        <v>182</v>
      </c>
      <c r="DJ434" s="85"/>
      <c r="DK434" s="85"/>
      <c r="DL434" s="85"/>
      <c r="DM434" s="85"/>
      <c r="DN434" s="85"/>
      <c r="DO434" s="85"/>
      <c r="DP434" s="85"/>
      <c r="DR434" s="85"/>
      <c r="DS434" s="85"/>
      <c r="DT434" s="85"/>
      <c r="DU434" s="85"/>
      <c r="DV434" s="85"/>
      <c r="DW434" s="85"/>
      <c r="DX434" s="85"/>
      <c r="DY434" s="85"/>
      <c r="DZ434" s="85"/>
      <c r="EA434" s="85"/>
      <c r="EB434" s="85"/>
      <c r="ED434" s="85"/>
      <c r="EE434" s="85"/>
      <c r="EF434" s="85"/>
      <c r="EG434" s="85"/>
      <c r="EH434" s="85"/>
      <c r="EI434" s="85"/>
      <c r="EJ434" s="85"/>
      <c r="EK434" s="85"/>
      <c r="EL434" s="85"/>
      <c r="EM434" s="85"/>
      <c r="EN434" s="85"/>
      <c r="EO434" s="85"/>
      <c r="EP434" s="85"/>
      <c r="EQ434" s="85"/>
      <c r="ER434" s="85"/>
      <c r="ET434" s="85"/>
      <c r="EU434" s="85"/>
      <c r="EV434" s="85"/>
      <c r="EW434" s="85"/>
      <c r="EX434" s="85"/>
      <c r="EY434" t="s">
        <v>182</v>
      </c>
      <c r="EZ434" s="85"/>
      <c r="FA434" t="s">
        <v>1497</v>
      </c>
      <c r="FB434" s="85"/>
      <c r="FC434" s="85" t="s">
        <v>182</v>
      </c>
      <c r="FD434" s="85"/>
      <c r="FE434" t="b">
        <v>0</v>
      </c>
    </row>
    <row r="435" spans="1:161" x14ac:dyDescent="0.25">
      <c r="A435" t="s">
        <v>6486</v>
      </c>
      <c r="B435" t="s">
        <v>6717</v>
      </c>
      <c r="C435" s="90" t="s">
        <v>5633</v>
      </c>
      <c r="D435" s="91" t="s">
        <v>175</v>
      </c>
      <c r="G435" s="85" t="s">
        <v>177</v>
      </c>
      <c r="I435" t="s">
        <v>213</v>
      </c>
      <c r="J435" s="85"/>
      <c r="K435" s="85" t="s">
        <v>6714</v>
      </c>
      <c r="L435" s="85"/>
      <c r="M435" s="85" t="s">
        <v>6556</v>
      </c>
      <c r="N435" s="85" t="s">
        <v>6715</v>
      </c>
      <c r="O435" s="85" t="s">
        <v>6716</v>
      </c>
      <c r="P435" s="85"/>
      <c r="Q435" s="85"/>
      <c r="R435" s="85"/>
      <c r="S435" s="85"/>
      <c r="T435" s="85"/>
      <c r="U435" s="97" t="s">
        <v>6566</v>
      </c>
      <c r="V435" s="85"/>
      <c r="W435" s="85"/>
      <c r="X435" s="85"/>
      <c r="Z435" s="85"/>
      <c r="AA435" s="85"/>
      <c r="AB435" s="85"/>
      <c r="AC435" s="85"/>
      <c r="AD435" s="85"/>
      <c r="AE435" t="s">
        <v>1497</v>
      </c>
      <c r="AG435" t="s">
        <v>1497</v>
      </c>
      <c r="AI435" t="s">
        <v>1497</v>
      </c>
      <c r="AK435" t="s">
        <v>1497</v>
      </c>
      <c r="AM435" t="s">
        <v>1497</v>
      </c>
      <c r="AN435" s="85"/>
      <c r="AO435" s="85"/>
      <c r="AP435" s="85"/>
      <c r="AQ435" s="85"/>
      <c r="AR435" s="85"/>
      <c r="AS435" s="85"/>
      <c r="AT435" s="85"/>
      <c r="AU435" s="85"/>
      <c r="AV435" s="85"/>
      <c r="AW435" s="85"/>
      <c r="AX435" s="85"/>
      <c r="AY435" s="85"/>
      <c r="AZ435" s="85"/>
      <c r="BA435" s="85"/>
      <c r="BB435" s="85"/>
      <c r="BC435" t="s">
        <v>182</v>
      </c>
      <c r="BD435" s="85"/>
      <c r="BE435" s="85"/>
      <c r="BF435" s="85"/>
      <c r="BG435" s="85"/>
      <c r="BH435" s="85"/>
      <c r="BI435" t="s">
        <v>182</v>
      </c>
      <c r="BJ435" s="85"/>
      <c r="BK435" s="85"/>
      <c r="BL435" s="85"/>
      <c r="BM435" s="85"/>
      <c r="BN435" s="85"/>
      <c r="BO435" s="85"/>
      <c r="BP435" s="85"/>
      <c r="BQ435" s="85"/>
      <c r="BR435" s="85"/>
      <c r="BS435" s="85"/>
      <c r="BT435" s="85"/>
      <c r="BU435" s="85"/>
      <c r="BV435" s="85"/>
      <c r="BW435" s="85"/>
      <c r="BX435" s="85"/>
      <c r="BY435" s="85"/>
      <c r="BZ435" s="85"/>
      <c r="CA435" s="85"/>
      <c r="CB435" s="85"/>
      <c r="CC435" s="85"/>
      <c r="CD435" s="85"/>
      <c r="CE435" s="85"/>
      <c r="CF435" s="85"/>
      <c r="CG435" s="85"/>
      <c r="CH435" s="85"/>
      <c r="CI435" s="85"/>
      <c r="CJ435" s="85"/>
      <c r="CK435" t="s">
        <v>203</v>
      </c>
      <c r="CL435" s="85"/>
      <c r="CM435" s="85"/>
      <c r="CN435" s="85"/>
      <c r="CO435" s="85"/>
      <c r="CP435" s="85"/>
      <c r="CQ435" s="85"/>
      <c r="CR435" s="85"/>
      <c r="CS435" s="85"/>
      <c r="CT435" s="85"/>
      <c r="CU435" s="85"/>
      <c r="CV435" s="85"/>
      <c r="CW435" s="85"/>
      <c r="CX435" s="85"/>
      <c r="CY435" t="s">
        <v>182</v>
      </c>
      <c r="CZ435" s="85"/>
      <c r="DA435" s="85"/>
      <c r="DB435" s="85"/>
      <c r="DC435" s="85"/>
      <c r="DD435" s="85"/>
      <c r="DE435" s="85"/>
      <c r="DF435" s="85"/>
      <c r="DG435" s="85"/>
      <c r="DH435" s="85"/>
      <c r="DI435" t="s">
        <v>182</v>
      </c>
      <c r="DJ435" s="85"/>
      <c r="DK435" s="85"/>
      <c r="DL435" s="85"/>
      <c r="DM435" s="85"/>
      <c r="DN435" s="85"/>
      <c r="DO435" s="85"/>
      <c r="DP435" s="85"/>
      <c r="DQ435" t="s">
        <v>6087</v>
      </c>
      <c r="DR435" s="85"/>
      <c r="DS435" s="85"/>
      <c r="DT435" s="85"/>
      <c r="DU435" s="85"/>
      <c r="DV435" s="85"/>
      <c r="DW435" s="85"/>
      <c r="DX435" s="85"/>
      <c r="DY435" s="85"/>
      <c r="DZ435" s="85"/>
      <c r="EA435" s="85"/>
      <c r="EB435" s="85"/>
      <c r="EC435" t="s">
        <v>6087</v>
      </c>
      <c r="ED435" s="85"/>
      <c r="EE435" s="85"/>
      <c r="EF435" s="85"/>
      <c r="EG435" s="85"/>
      <c r="EH435" s="85"/>
      <c r="EI435" s="85"/>
      <c r="EJ435" s="85"/>
      <c r="EK435" s="85"/>
      <c r="EL435" s="85"/>
      <c r="EM435" s="85"/>
      <c r="EN435" s="85"/>
      <c r="EO435" s="85"/>
      <c r="EP435" s="85"/>
      <c r="EQ435" s="85"/>
      <c r="ER435" s="85"/>
      <c r="ES435" t="s">
        <v>6087</v>
      </c>
      <c r="ET435" s="85"/>
      <c r="EU435" s="85"/>
      <c r="EV435" s="85"/>
      <c r="EW435" s="85"/>
      <c r="EX435" s="85"/>
      <c r="EY435" t="s">
        <v>182</v>
      </c>
      <c r="EZ435" s="85"/>
      <c r="FA435" t="s">
        <v>182</v>
      </c>
      <c r="FB435" s="85"/>
      <c r="FC435" s="85" t="s">
        <v>182</v>
      </c>
      <c r="FD435" s="85"/>
      <c r="FE435" t="b">
        <v>0</v>
      </c>
    </row>
    <row r="436" spans="1:161" x14ac:dyDescent="0.25">
      <c r="A436">
        <v>12876</v>
      </c>
      <c r="B436" t="s">
        <v>6272</v>
      </c>
      <c r="C436" s="90" t="s">
        <v>5634</v>
      </c>
      <c r="D436" s="91" t="s">
        <v>175</v>
      </c>
      <c r="E436">
        <v>0</v>
      </c>
      <c r="F436">
        <v>90</v>
      </c>
      <c r="G436" s="85" t="s">
        <v>187</v>
      </c>
      <c r="H436">
        <v>1</v>
      </c>
      <c r="I436" s="85" t="s">
        <v>213</v>
      </c>
      <c r="J436" s="85" t="s">
        <v>5635</v>
      </c>
      <c r="K436" s="85" t="s">
        <v>5636</v>
      </c>
      <c r="L436" s="85" t="s">
        <v>5634</v>
      </c>
      <c r="M436" s="85" t="s">
        <v>5637</v>
      </c>
      <c r="N436" s="85" t="s">
        <v>5635</v>
      </c>
      <c r="O436" s="85" t="s">
        <v>5638</v>
      </c>
      <c r="P436" s="85" t="s">
        <v>213</v>
      </c>
      <c r="Q436" s="85" t="s">
        <v>175</v>
      </c>
      <c r="R436" s="85"/>
      <c r="S436" s="85"/>
      <c r="T436" s="85" t="s">
        <v>218</v>
      </c>
      <c r="U436" s="97">
        <v>6</v>
      </c>
      <c r="V436" s="85" t="s">
        <v>179</v>
      </c>
      <c r="W436" s="85" t="s">
        <v>191</v>
      </c>
      <c r="X436" s="85" t="s">
        <v>5639</v>
      </c>
      <c r="Y436">
        <v>6</v>
      </c>
      <c r="Z436" s="85" t="s">
        <v>179</v>
      </c>
      <c r="AA436" s="85" t="s">
        <v>191</v>
      </c>
      <c r="AB436" s="85" t="s">
        <v>179</v>
      </c>
      <c r="AC436" s="85" t="s">
        <v>179</v>
      </c>
      <c r="AD436" s="85" t="s">
        <v>179</v>
      </c>
      <c r="AE436" s="85" t="s">
        <v>181</v>
      </c>
      <c r="AF436" s="85"/>
      <c r="AG436" s="85" t="s">
        <v>181</v>
      </c>
      <c r="AH436" s="85"/>
      <c r="AI436" s="85" t="s">
        <v>181</v>
      </c>
      <c r="AJ436" s="85"/>
      <c r="AK436" s="85" t="s">
        <v>181</v>
      </c>
      <c r="AL436" s="85"/>
      <c r="AM436" s="85" t="s">
        <v>181</v>
      </c>
      <c r="AN436" s="85"/>
      <c r="AO436" s="85" t="s">
        <v>181</v>
      </c>
      <c r="AP436" s="85"/>
      <c r="AQ436" s="85" t="s">
        <v>179</v>
      </c>
      <c r="AR436" s="85"/>
      <c r="AS436" s="85" t="s">
        <v>179</v>
      </c>
      <c r="AT436" s="85"/>
      <c r="AU436" s="85" t="s">
        <v>179</v>
      </c>
      <c r="AV436" s="85"/>
      <c r="AW436" s="85" t="s">
        <v>179</v>
      </c>
      <c r="AX436" s="85"/>
      <c r="AY436" s="85" t="s">
        <v>179</v>
      </c>
      <c r="AZ436" s="85"/>
      <c r="BA436" s="85" t="s">
        <v>179</v>
      </c>
      <c r="BB436" s="85"/>
      <c r="BC436" s="85" t="s">
        <v>179</v>
      </c>
      <c r="BD436" s="85" t="s">
        <v>5640</v>
      </c>
      <c r="BE436" s="85" t="s">
        <v>179</v>
      </c>
      <c r="BF436" s="85"/>
      <c r="BG436" s="85" t="s">
        <v>179</v>
      </c>
      <c r="BH436" s="85"/>
      <c r="BI436" s="85" t="s">
        <v>179</v>
      </c>
      <c r="BJ436" s="85" t="s">
        <v>5641</v>
      </c>
      <c r="BK436" s="85" t="s">
        <v>179</v>
      </c>
      <c r="BL436" s="85"/>
      <c r="BM436" s="85" t="s">
        <v>179</v>
      </c>
      <c r="BN436" s="85"/>
      <c r="BO436" s="85" t="s">
        <v>179</v>
      </c>
      <c r="BP436" s="85"/>
      <c r="BQ436" s="85" t="s">
        <v>179</v>
      </c>
      <c r="BR436" s="85"/>
      <c r="BS436" s="85" t="s">
        <v>179</v>
      </c>
      <c r="BT436" s="85"/>
      <c r="BU436" s="85" t="s">
        <v>179</v>
      </c>
      <c r="BV436" s="85"/>
      <c r="BW436" s="85" t="s">
        <v>179</v>
      </c>
      <c r="BX436" s="85"/>
      <c r="BY436" s="85" t="s">
        <v>179</v>
      </c>
      <c r="BZ436" s="85"/>
      <c r="CA436" s="85" t="s">
        <v>179</v>
      </c>
      <c r="CB436" s="85"/>
      <c r="CC436" s="85" t="s">
        <v>179</v>
      </c>
      <c r="CD436" s="85"/>
      <c r="CE436" s="85" t="s">
        <v>179</v>
      </c>
      <c r="CF436" s="85"/>
      <c r="CG436" s="85" t="s">
        <v>181</v>
      </c>
      <c r="CH436" s="85"/>
      <c r="CI436" s="85" t="s">
        <v>181</v>
      </c>
      <c r="CJ436" s="85"/>
      <c r="CK436" s="85" t="s">
        <v>179</v>
      </c>
      <c r="CL436" s="85" t="s">
        <v>5642</v>
      </c>
      <c r="CM436" s="85" t="s">
        <v>179</v>
      </c>
      <c r="CN436" s="85"/>
      <c r="CO436" s="85" t="s">
        <v>179</v>
      </c>
      <c r="CP436" s="85"/>
      <c r="CQ436" s="85" t="s">
        <v>179</v>
      </c>
      <c r="CR436" s="85"/>
      <c r="CS436" s="85" t="s">
        <v>179</v>
      </c>
      <c r="CT436" s="85"/>
      <c r="CU436" s="85" t="s">
        <v>179</v>
      </c>
      <c r="CV436" s="85"/>
      <c r="CW436" s="85" t="s">
        <v>179</v>
      </c>
      <c r="CX436" s="85"/>
      <c r="CY436" s="85" t="s">
        <v>179</v>
      </c>
      <c r="CZ436" s="85" t="s">
        <v>5643</v>
      </c>
      <c r="DA436" s="85" t="s">
        <v>179</v>
      </c>
      <c r="DB436" s="85"/>
      <c r="DC436" s="85" t="s">
        <v>179</v>
      </c>
      <c r="DD436" s="85"/>
      <c r="DE436" s="85" t="s">
        <v>179</v>
      </c>
      <c r="DF436" s="85"/>
      <c r="DG436" s="85" t="s">
        <v>179</v>
      </c>
      <c r="DH436" s="85"/>
      <c r="DI436" s="85" t="s">
        <v>179</v>
      </c>
      <c r="DJ436" s="85" t="s">
        <v>5644</v>
      </c>
      <c r="DK436" s="85"/>
      <c r="DL436" s="85"/>
      <c r="DM436" s="85"/>
      <c r="DN436" s="85"/>
      <c r="DO436" s="85"/>
      <c r="DP436" s="85"/>
      <c r="DQ436" s="85"/>
      <c r="DR436" s="85"/>
      <c r="DS436" s="85"/>
      <c r="DT436" s="85"/>
      <c r="DU436" s="85"/>
      <c r="DV436" s="85"/>
      <c r="DW436" s="85"/>
      <c r="DX436" s="85"/>
      <c r="DY436" s="85"/>
      <c r="DZ436" s="85"/>
      <c r="EA436" s="85"/>
      <c r="EB436" s="85"/>
      <c r="EC436" s="85"/>
      <c r="ED436" s="85"/>
      <c r="EE436" s="85"/>
      <c r="EF436" s="85"/>
      <c r="EG436" s="85"/>
      <c r="EH436" s="85"/>
      <c r="EI436" s="85"/>
      <c r="EJ436" s="85"/>
      <c r="EK436" s="85"/>
      <c r="EL436" s="85"/>
      <c r="EM436" s="85"/>
      <c r="EN436" s="85"/>
      <c r="EO436" s="85"/>
      <c r="EP436" s="85"/>
      <c r="EQ436" s="85"/>
      <c r="ER436" s="85"/>
      <c r="ES436" s="85"/>
      <c r="ET436" s="85"/>
      <c r="EU436" s="85"/>
      <c r="EV436" s="85"/>
      <c r="EW436" s="85"/>
      <c r="EX436" s="85"/>
      <c r="EY436" s="85"/>
      <c r="EZ436" s="85"/>
      <c r="FA436" s="85" t="s">
        <v>181</v>
      </c>
      <c r="FB436" s="85"/>
      <c r="FC436" s="85" t="s">
        <v>179</v>
      </c>
      <c r="FD436" s="85" t="s">
        <v>182</v>
      </c>
      <c r="FE436" t="b">
        <v>0</v>
      </c>
    </row>
    <row r="437" spans="1:161" x14ac:dyDescent="0.25">
      <c r="A437">
        <v>2393</v>
      </c>
      <c r="B437" t="s">
        <v>6273</v>
      </c>
      <c r="C437" s="90" t="s">
        <v>5645</v>
      </c>
      <c r="D437" s="91" t="s">
        <v>175</v>
      </c>
      <c r="E437">
        <v>0</v>
      </c>
      <c r="F437">
        <v>87</v>
      </c>
      <c r="G437" s="85" t="s">
        <v>187</v>
      </c>
      <c r="H437">
        <v>1</v>
      </c>
      <c r="I437" s="85" t="s">
        <v>213</v>
      </c>
      <c r="J437" s="85" t="s">
        <v>6046</v>
      </c>
      <c r="K437" s="85" t="s">
        <v>6047</v>
      </c>
      <c r="L437" s="85" t="s">
        <v>5645</v>
      </c>
      <c r="M437" s="85" t="s">
        <v>6048</v>
      </c>
      <c r="N437" s="85" t="s">
        <v>6046</v>
      </c>
      <c r="O437" s="85" t="s">
        <v>6049</v>
      </c>
      <c r="P437" s="85" t="s">
        <v>213</v>
      </c>
      <c r="Q437" s="85" t="s">
        <v>272</v>
      </c>
      <c r="R437" s="85" t="s">
        <v>6050</v>
      </c>
      <c r="S437" s="85"/>
      <c r="T437" s="85" t="s">
        <v>218</v>
      </c>
      <c r="U437" s="97">
        <v>0</v>
      </c>
      <c r="V437" s="85" t="s">
        <v>181</v>
      </c>
      <c r="W437" s="85"/>
      <c r="X437" s="85"/>
      <c r="Y437">
        <v>0</v>
      </c>
      <c r="Z437" s="85" t="s">
        <v>181</v>
      </c>
      <c r="AA437" s="85"/>
      <c r="AB437" s="85" t="s">
        <v>180</v>
      </c>
      <c r="AC437" s="85" t="s">
        <v>179</v>
      </c>
      <c r="AD437" s="85" t="s">
        <v>181</v>
      </c>
      <c r="AE437" s="85" t="s">
        <v>181</v>
      </c>
      <c r="AF437" s="85"/>
      <c r="AG437" s="85" t="s">
        <v>181</v>
      </c>
      <c r="AH437" s="85"/>
      <c r="AI437" s="85" t="s">
        <v>181</v>
      </c>
      <c r="AJ437" s="85"/>
      <c r="AK437" s="85" t="s">
        <v>181</v>
      </c>
      <c r="AL437" s="85"/>
      <c r="AM437" s="85" t="s">
        <v>181</v>
      </c>
      <c r="AN437" s="85"/>
      <c r="AO437" s="85" t="s">
        <v>181</v>
      </c>
      <c r="AP437" s="85"/>
      <c r="AQ437" s="85" t="s">
        <v>179</v>
      </c>
      <c r="AR437" s="85"/>
      <c r="AS437" s="85" t="s">
        <v>179</v>
      </c>
      <c r="AT437" s="85"/>
      <c r="AU437" s="85" t="s">
        <v>179</v>
      </c>
      <c r="AV437" s="85"/>
      <c r="AW437" s="85" t="s">
        <v>179</v>
      </c>
      <c r="AX437" s="85"/>
      <c r="AY437" s="85" t="s">
        <v>179</v>
      </c>
      <c r="AZ437" s="85"/>
      <c r="BA437" s="85" t="s">
        <v>179</v>
      </c>
      <c r="BB437" s="85"/>
      <c r="BC437" s="85" t="s">
        <v>179</v>
      </c>
      <c r="BD437" s="85" t="s">
        <v>6051</v>
      </c>
      <c r="BE437" s="85" t="s">
        <v>179</v>
      </c>
      <c r="BF437" s="85"/>
      <c r="BG437" s="85" t="s">
        <v>179</v>
      </c>
      <c r="BH437" s="85"/>
      <c r="BI437" s="85" t="s">
        <v>179</v>
      </c>
      <c r="BJ437" s="85" t="s">
        <v>6052</v>
      </c>
      <c r="BK437" s="85" t="s">
        <v>179</v>
      </c>
      <c r="BL437" s="85"/>
      <c r="BM437" s="85" t="s">
        <v>179</v>
      </c>
      <c r="BN437" s="85"/>
      <c r="BO437" s="85" t="s">
        <v>179</v>
      </c>
      <c r="BP437" s="85"/>
      <c r="BQ437" s="85" t="s">
        <v>179</v>
      </c>
      <c r="BR437" s="85"/>
      <c r="BS437" s="85" t="s">
        <v>179</v>
      </c>
      <c r="BT437" s="85"/>
      <c r="BU437" s="85" t="s">
        <v>179</v>
      </c>
      <c r="BV437" s="85"/>
      <c r="BW437" s="85" t="s">
        <v>179</v>
      </c>
      <c r="BX437" s="85"/>
      <c r="BY437" s="85" t="s">
        <v>179</v>
      </c>
      <c r="BZ437" s="85"/>
      <c r="CA437" s="85" t="s">
        <v>179</v>
      </c>
      <c r="CB437" s="85"/>
      <c r="CC437" s="85" t="s">
        <v>179</v>
      </c>
      <c r="CD437" s="85"/>
      <c r="CE437" s="85" t="s">
        <v>181</v>
      </c>
      <c r="CF437" s="85"/>
      <c r="CG437" s="85" t="s">
        <v>181</v>
      </c>
      <c r="CH437" s="85"/>
      <c r="CI437" s="85" t="s">
        <v>181</v>
      </c>
      <c r="CJ437" s="85"/>
      <c r="CK437" s="85" t="s">
        <v>179</v>
      </c>
      <c r="CL437" s="85" t="s">
        <v>6051</v>
      </c>
      <c r="CM437" s="85" t="s">
        <v>179</v>
      </c>
      <c r="CN437" s="85"/>
      <c r="CO437" s="85" t="s">
        <v>179</v>
      </c>
      <c r="CP437" s="85"/>
      <c r="CQ437" s="85" t="s">
        <v>179</v>
      </c>
      <c r="CR437" s="85"/>
      <c r="CS437" s="85" t="s">
        <v>179</v>
      </c>
      <c r="CT437" s="85"/>
      <c r="CU437" s="85" t="s">
        <v>179</v>
      </c>
      <c r="CV437" s="85"/>
      <c r="CW437" s="85" t="s">
        <v>179</v>
      </c>
      <c r="CX437" s="85"/>
      <c r="CY437" s="85" t="s">
        <v>179</v>
      </c>
      <c r="CZ437" s="85" t="s">
        <v>6051</v>
      </c>
      <c r="DA437" s="85" t="s">
        <v>179</v>
      </c>
      <c r="DB437" s="85"/>
      <c r="DC437" s="85" t="s">
        <v>179</v>
      </c>
      <c r="DD437" s="85"/>
      <c r="DE437" s="85" t="s">
        <v>179</v>
      </c>
      <c r="DF437" s="85"/>
      <c r="DG437" s="85" t="s">
        <v>179</v>
      </c>
      <c r="DH437" s="85"/>
      <c r="DI437" s="85" t="s">
        <v>179</v>
      </c>
      <c r="DJ437" s="85" t="s">
        <v>6051</v>
      </c>
      <c r="DK437" s="85"/>
      <c r="DL437" s="85"/>
      <c r="DM437" s="85"/>
      <c r="DN437" s="85"/>
      <c r="DO437" s="85"/>
      <c r="DP437" s="85"/>
      <c r="DQ437" s="85"/>
      <c r="DR437" s="85"/>
      <c r="DS437" s="85"/>
      <c r="DT437" s="85"/>
      <c r="DU437" s="85"/>
      <c r="DV437" s="85"/>
      <c r="DW437" s="85"/>
      <c r="DX437" s="85"/>
      <c r="DY437" s="85"/>
      <c r="DZ437" s="85"/>
      <c r="EA437" s="85"/>
      <c r="EB437" s="85"/>
      <c r="EC437" s="85"/>
      <c r="ED437" s="85"/>
      <c r="EE437" s="85"/>
      <c r="EF437" s="85"/>
      <c r="EG437" s="85"/>
      <c r="EH437" s="85"/>
      <c r="EI437" s="85"/>
      <c r="EJ437" s="85"/>
      <c r="EK437" s="85"/>
      <c r="EL437" s="85"/>
      <c r="EM437" s="85"/>
      <c r="EN437" s="85"/>
      <c r="EO437" s="85"/>
      <c r="EP437" s="85"/>
      <c r="EQ437" s="85"/>
      <c r="ER437" s="85"/>
      <c r="ES437" s="85"/>
      <c r="ET437" s="85"/>
      <c r="EU437" s="85"/>
      <c r="EV437" s="85"/>
      <c r="EW437" s="85"/>
      <c r="EX437" s="85"/>
      <c r="EY437" s="85"/>
      <c r="EZ437" s="85"/>
      <c r="FA437" s="85" t="s">
        <v>181</v>
      </c>
      <c r="FB437" s="85"/>
      <c r="FC437" s="85" t="s">
        <v>179</v>
      </c>
      <c r="FD437" s="85" t="s">
        <v>182</v>
      </c>
      <c r="FE437" t="b">
        <v>0</v>
      </c>
    </row>
    <row r="438" spans="1:161" x14ac:dyDescent="0.25">
      <c r="A438">
        <v>2394</v>
      </c>
      <c r="B438" t="s">
        <v>6261</v>
      </c>
      <c r="C438" s="90" t="s">
        <v>5646</v>
      </c>
      <c r="D438" s="91" t="s">
        <v>261</v>
      </c>
      <c r="E438">
        <v>0</v>
      </c>
      <c r="F438">
        <v>90</v>
      </c>
      <c r="G438" s="85" t="s">
        <v>187</v>
      </c>
      <c r="H438">
        <v>1</v>
      </c>
      <c r="I438" s="85" t="s">
        <v>213</v>
      </c>
      <c r="J438" s="85" t="s">
        <v>5256</v>
      </c>
      <c r="K438" s="85" t="s">
        <v>5647</v>
      </c>
      <c r="L438" s="85" t="s">
        <v>5646</v>
      </c>
      <c r="M438" s="85" t="s">
        <v>5648</v>
      </c>
      <c r="N438" s="85" t="s">
        <v>5256</v>
      </c>
      <c r="O438" s="85" t="s">
        <v>5257</v>
      </c>
      <c r="P438" s="85" t="s">
        <v>213</v>
      </c>
      <c r="Q438" s="85" t="s">
        <v>821</v>
      </c>
      <c r="R438" s="85"/>
      <c r="S438" s="85"/>
      <c r="T438" s="85" t="s">
        <v>218</v>
      </c>
      <c r="U438" s="97">
        <v>5</v>
      </c>
      <c r="V438" s="85" t="s">
        <v>179</v>
      </c>
      <c r="W438" s="85" t="s">
        <v>191</v>
      </c>
      <c r="X438" s="85" t="s">
        <v>5258</v>
      </c>
      <c r="Y438">
        <v>5</v>
      </c>
      <c r="Z438" s="85" t="s">
        <v>179</v>
      </c>
      <c r="AA438" s="85" t="s">
        <v>191</v>
      </c>
      <c r="AB438" s="85" t="s">
        <v>180</v>
      </c>
      <c r="AC438" s="85" t="s">
        <v>179</v>
      </c>
      <c r="AD438" s="85" t="s">
        <v>179</v>
      </c>
      <c r="AE438" s="85" t="s">
        <v>181</v>
      </c>
      <c r="AF438" s="85"/>
      <c r="AG438" s="85" t="s">
        <v>181</v>
      </c>
      <c r="AH438" s="85"/>
      <c r="AI438" s="85" t="s">
        <v>181</v>
      </c>
      <c r="AJ438" s="85"/>
      <c r="AK438" s="85" t="s">
        <v>181</v>
      </c>
      <c r="AL438" s="85"/>
      <c r="AM438" s="85" t="s">
        <v>181</v>
      </c>
      <c r="AN438" s="85"/>
      <c r="AO438" s="85" t="s">
        <v>181</v>
      </c>
      <c r="AP438" s="85"/>
      <c r="AQ438" s="85" t="s">
        <v>179</v>
      </c>
      <c r="AR438" s="85"/>
      <c r="AS438" s="85" t="s">
        <v>179</v>
      </c>
      <c r="AT438" s="85"/>
      <c r="AU438" s="85" t="s">
        <v>179</v>
      </c>
      <c r="AV438" s="85"/>
      <c r="AW438" s="85" t="s">
        <v>179</v>
      </c>
      <c r="AX438" s="85"/>
      <c r="AY438" s="85" t="s">
        <v>179</v>
      </c>
      <c r="AZ438" s="85"/>
      <c r="BA438" s="85" t="s">
        <v>179</v>
      </c>
      <c r="BB438" s="85"/>
      <c r="BC438" s="85" t="s">
        <v>179</v>
      </c>
      <c r="BD438" s="85" t="s">
        <v>5649</v>
      </c>
      <c r="BE438" s="85" t="s">
        <v>179</v>
      </c>
      <c r="BF438" s="85"/>
      <c r="BG438" s="85" t="s">
        <v>179</v>
      </c>
      <c r="BH438" s="85"/>
      <c r="BI438" s="85" t="s">
        <v>179</v>
      </c>
      <c r="BJ438" s="85" t="s">
        <v>5259</v>
      </c>
      <c r="BK438" s="85" t="s">
        <v>179</v>
      </c>
      <c r="BL438" s="85"/>
      <c r="BM438" s="85" t="s">
        <v>179</v>
      </c>
      <c r="BN438" s="85"/>
      <c r="BO438" s="85" t="s">
        <v>179</v>
      </c>
      <c r="BP438" s="85"/>
      <c r="BQ438" s="85" t="s">
        <v>179</v>
      </c>
      <c r="BR438" s="85"/>
      <c r="BS438" s="85" t="s">
        <v>179</v>
      </c>
      <c r="BT438" s="85"/>
      <c r="BU438" s="85" t="s">
        <v>179</v>
      </c>
      <c r="BV438" s="85"/>
      <c r="BW438" s="85" t="s">
        <v>179</v>
      </c>
      <c r="BX438" s="85"/>
      <c r="BY438" s="85" t="s">
        <v>179</v>
      </c>
      <c r="BZ438" s="85"/>
      <c r="CA438" s="85" t="s">
        <v>179</v>
      </c>
      <c r="CB438" s="85"/>
      <c r="CC438" s="85" t="s">
        <v>179</v>
      </c>
      <c r="CD438" s="85"/>
      <c r="CE438" s="85" t="s">
        <v>181</v>
      </c>
      <c r="CF438" s="85"/>
      <c r="CG438" s="85" t="s">
        <v>181</v>
      </c>
      <c r="CH438" s="85"/>
      <c r="CI438" s="85" t="s">
        <v>181</v>
      </c>
      <c r="CJ438" s="85"/>
      <c r="CK438" s="85" t="s">
        <v>179</v>
      </c>
      <c r="CL438" s="85" t="s">
        <v>5650</v>
      </c>
      <c r="CM438" s="85" t="s">
        <v>179</v>
      </c>
      <c r="CN438" s="85"/>
      <c r="CO438" s="85" t="s">
        <v>179</v>
      </c>
      <c r="CP438" s="85"/>
      <c r="CQ438" s="85" t="s">
        <v>179</v>
      </c>
      <c r="CR438" s="85"/>
      <c r="CS438" s="85" t="s">
        <v>179</v>
      </c>
      <c r="CT438" s="85"/>
      <c r="CU438" s="85" t="s">
        <v>179</v>
      </c>
      <c r="CV438" s="85"/>
      <c r="CW438" s="85" t="s">
        <v>179</v>
      </c>
      <c r="CX438" s="85"/>
      <c r="CY438" s="85" t="s">
        <v>179</v>
      </c>
      <c r="CZ438" s="85" t="s">
        <v>5651</v>
      </c>
      <c r="DA438" s="85" t="s">
        <v>179</v>
      </c>
      <c r="DB438" s="85"/>
      <c r="DC438" s="85" t="s">
        <v>179</v>
      </c>
      <c r="DD438" s="85"/>
      <c r="DE438" s="85" t="s">
        <v>179</v>
      </c>
      <c r="DF438" s="85"/>
      <c r="DG438" s="85" t="s">
        <v>179</v>
      </c>
      <c r="DH438" s="85"/>
      <c r="DI438" s="85" t="s">
        <v>179</v>
      </c>
      <c r="DJ438" s="85" t="s">
        <v>5652</v>
      </c>
      <c r="DK438" s="85"/>
      <c r="DL438" s="85"/>
      <c r="DM438" s="85"/>
      <c r="DN438" s="85"/>
      <c r="DO438" s="85"/>
      <c r="DP438" s="85"/>
      <c r="DQ438" s="85"/>
      <c r="DR438" s="85"/>
      <c r="DS438" s="85"/>
      <c r="DT438" s="85"/>
      <c r="DU438" s="85"/>
      <c r="DV438" s="85"/>
      <c r="DW438" s="85"/>
      <c r="DX438" s="85"/>
      <c r="DY438" s="85"/>
      <c r="DZ438" s="85"/>
      <c r="EA438" s="85"/>
      <c r="EB438" s="85"/>
      <c r="EC438" s="85"/>
      <c r="ED438" s="85"/>
      <c r="EE438" s="85"/>
      <c r="EF438" s="85"/>
      <c r="EG438" s="85"/>
      <c r="EH438" s="85"/>
      <c r="EI438" s="85"/>
      <c r="EJ438" s="85"/>
      <c r="EK438" s="85"/>
      <c r="EL438" s="85"/>
      <c r="EM438" s="85"/>
      <c r="EN438" s="85"/>
      <c r="EO438" s="85"/>
      <c r="EP438" s="85"/>
      <c r="EQ438" s="85"/>
      <c r="ER438" s="85"/>
      <c r="ES438" s="85"/>
      <c r="ET438" s="85"/>
      <c r="EU438" s="85"/>
      <c r="EV438" s="85"/>
      <c r="EW438" s="85"/>
      <c r="EX438" s="85"/>
      <c r="EY438" s="85"/>
      <c r="EZ438" s="85"/>
      <c r="FA438" s="85" t="s">
        <v>181</v>
      </c>
      <c r="FB438" s="85"/>
      <c r="FC438" s="85" t="s">
        <v>179</v>
      </c>
      <c r="FD438" s="85" t="s">
        <v>182</v>
      </c>
      <c r="FE438" t="b">
        <v>0</v>
      </c>
    </row>
    <row r="439" spans="1:161" x14ac:dyDescent="0.25">
      <c r="A439">
        <v>11266</v>
      </c>
      <c r="B439" t="s">
        <v>6191</v>
      </c>
      <c r="C439" s="90" t="s">
        <v>5653</v>
      </c>
      <c r="D439" s="91" t="s">
        <v>175</v>
      </c>
      <c r="E439">
        <v>0</v>
      </c>
      <c r="F439">
        <v>89</v>
      </c>
      <c r="G439" s="85" t="s">
        <v>177</v>
      </c>
      <c r="H439">
        <v>1</v>
      </c>
      <c r="I439" s="85" t="s">
        <v>213</v>
      </c>
      <c r="J439" s="85" t="s">
        <v>5158</v>
      </c>
      <c r="K439" s="85" t="s">
        <v>4339</v>
      </c>
      <c r="L439" s="85" t="s">
        <v>5653</v>
      </c>
      <c r="M439" s="85" t="s">
        <v>5654</v>
      </c>
      <c r="N439" s="85" t="s">
        <v>4338</v>
      </c>
      <c r="O439" s="85" t="s">
        <v>5655</v>
      </c>
      <c r="P439" s="85" t="s">
        <v>213</v>
      </c>
      <c r="Q439" s="85" t="s">
        <v>175</v>
      </c>
      <c r="R439" s="85" t="s">
        <v>194</v>
      </c>
      <c r="S439" s="85"/>
      <c r="T439" s="85" t="s">
        <v>860</v>
      </c>
      <c r="U439" s="97">
        <v>25</v>
      </c>
      <c r="V439" s="85" t="s">
        <v>179</v>
      </c>
      <c r="W439" s="85" t="s">
        <v>258</v>
      </c>
      <c r="X439" s="85" t="s">
        <v>5656</v>
      </c>
      <c r="Y439">
        <v>5</v>
      </c>
      <c r="Z439" s="85" t="s">
        <v>181</v>
      </c>
      <c r="AA439" s="85" t="s">
        <v>1</v>
      </c>
      <c r="AB439" s="85" t="s">
        <v>180</v>
      </c>
      <c r="AC439" s="85" t="s">
        <v>179</v>
      </c>
      <c r="AD439" s="85" t="s">
        <v>179</v>
      </c>
      <c r="AE439" s="85" t="s">
        <v>181</v>
      </c>
      <c r="AF439" s="85" t="s">
        <v>251</v>
      </c>
      <c r="AG439" s="85" t="s">
        <v>181</v>
      </c>
      <c r="AH439" s="85" t="s">
        <v>251</v>
      </c>
      <c r="AI439" s="85" t="s">
        <v>181</v>
      </c>
      <c r="AJ439" s="85" t="s">
        <v>251</v>
      </c>
      <c r="AK439" s="85" t="s">
        <v>181</v>
      </c>
      <c r="AL439" s="85" t="s">
        <v>260</v>
      </c>
      <c r="AM439" s="85" t="s">
        <v>181</v>
      </c>
      <c r="AN439" s="85" t="s">
        <v>260</v>
      </c>
      <c r="AO439" s="85" t="s">
        <v>181</v>
      </c>
      <c r="AP439" s="85" t="s">
        <v>260</v>
      </c>
      <c r="AQ439" s="85" t="s">
        <v>179</v>
      </c>
      <c r="AR439" s="85"/>
      <c r="AS439" s="85" t="s">
        <v>179</v>
      </c>
      <c r="AT439" s="85"/>
      <c r="AU439" s="85" t="s">
        <v>179</v>
      </c>
      <c r="AV439" s="85"/>
      <c r="AW439" s="85" t="s">
        <v>179</v>
      </c>
      <c r="AX439" s="85"/>
      <c r="AY439" s="85" t="s">
        <v>179</v>
      </c>
      <c r="AZ439" s="85"/>
      <c r="BA439" s="85" t="s">
        <v>179</v>
      </c>
      <c r="BB439" s="85"/>
      <c r="BC439" s="85" t="s">
        <v>179</v>
      </c>
      <c r="BD439" s="85" t="s">
        <v>5657</v>
      </c>
      <c r="BE439" s="85" t="s">
        <v>181</v>
      </c>
      <c r="BF439" s="85" t="s">
        <v>5658</v>
      </c>
      <c r="BG439" s="85" t="s">
        <v>179</v>
      </c>
      <c r="BH439" s="85"/>
      <c r="BI439" s="85" t="s">
        <v>203</v>
      </c>
      <c r="BJ439" s="85" t="s">
        <v>5659</v>
      </c>
      <c r="BK439" s="85" t="s">
        <v>179</v>
      </c>
      <c r="BL439" s="85"/>
      <c r="BM439" s="85" t="s">
        <v>179</v>
      </c>
      <c r="BN439" s="85"/>
      <c r="BO439" s="85" t="s">
        <v>179</v>
      </c>
      <c r="BP439" s="85"/>
      <c r="BQ439" s="85" t="s">
        <v>179</v>
      </c>
      <c r="BR439" s="85"/>
      <c r="BS439" s="85" t="s">
        <v>179</v>
      </c>
      <c r="BT439" s="85"/>
      <c r="BU439" s="85" t="s">
        <v>179</v>
      </c>
      <c r="BV439" s="85"/>
      <c r="BW439" s="85" t="s">
        <v>179</v>
      </c>
      <c r="BX439" s="85"/>
      <c r="BY439" s="85" t="s">
        <v>179</v>
      </c>
      <c r="BZ439" s="85"/>
      <c r="CA439" s="85" t="s">
        <v>179</v>
      </c>
      <c r="CB439" s="85"/>
      <c r="CC439" s="85" t="s">
        <v>179</v>
      </c>
      <c r="CD439" s="85"/>
      <c r="CE439" s="85" t="s">
        <v>181</v>
      </c>
      <c r="CF439" s="85"/>
      <c r="CG439" s="85" t="s">
        <v>181</v>
      </c>
      <c r="CH439" s="85" t="s">
        <v>4349</v>
      </c>
      <c r="CI439" s="85" t="s">
        <v>181</v>
      </c>
      <c r="CJ439" s="85" t="s">
        <v>4350</v>
      </c>
      <c r="CK439" s="85" t="s">
        <v>179</v>
      </c>
      <c r="CL439" s="85" t="s">
        <v>5166</v>
      </c>
      <c r="CM439" s="85" t="s">
        <v>179</v>
      </c>
      <c r="CN439" s="85"/>
      <c r="CO439" s="85" t="s">
        <v>179</v>
      </c>
      <c r="CP439" s="85"/>
      <c r="CQ439" s="85" t="s">
        <v>179</v>
      </c>
      <c r="CR439" s="85"/>
      <c r="CS439" s="85" t="s">
        <v>179</v>
      </c>
      <c r="CT439" s="85"/>
      <c r="CU439" s="85" t="s">
        <v>179</v>
      </c>
      <c r="CV439" s="85"/>
      <c r="CW439" s="85" t="s">
        <v>179</v>
      </c>
      <c r="CX439" s="85"/>
      <c r="CY439" s="85" t="s">
        <v>179</v>
      </c>
      <c r="CZ439" s="85" t="s">
        <v>4352</v>
      </c>
      <c r="DA439" s="85" t="s">
        <v>179</v>
      </c>
      <c r="DB439" s="85"/>
      <c r="DC439" s="85" t="s">
        <v>179</v>
      </c>
      <c r="DD439" s="85"/>
      <c r="DE439" s="85" t="s">
        <v>179</v>
      </c>
      <c r="DF439" s="85"/>
      <c r="DG439" s="85" t="s">
        <v>179</v>
      </c>
      <c r="DH439" s="85"/>
      <c r="DI439" s="85" t="s">
        <v>179</v>
      </c>
      <c r="DJ439" s="85" t="s">
        <v>5660</v>
      </c>
      <c r="DK439" s="85"/>
      <c r="DL439" s="85"/>
      <c r="DM439" s="85"/>
      <c r="DN439" s="85"/>
      <c r="DO439" s="85"/>
      <c r="DP439" s="85"/>
      <c r="DQ439" s="85"/>
      <c r="DR439" s="85"/>
      <c r="DS439" s="85"/>
      <c r="DT439" s="85"/>
      <c r="DU439" s="85"/>
      <c r="DV439" s="85"/>
      <c r="DW439" s="85"/>
      <c r="DX439" s="85"/>
      <c r="DY439" s="85"/>
      <c r="DZ439" s="85"/>
      <c r="EA439" s="85"/>
      <c r="EB439" s="85"/>
      <c r="EC439" s="85"/>
      <c r="ED439" s="85"/>
      <c r="EE439" s="85"/>
      <c r="EF439" s="85"/>
      <c r="EG439" s="85"/>
      <c r="EH439" s="85"/>
      <c r="EI439" s="85"/>
      <c r="EJ439" s="85"/>
      <c r="EK439" s="85"/>
      <c r="EL439" s="85"/>
      <c r="EM439" s="85"/>
      <c r="EN439" s="85"/>
      <c r="EO439" s="85"/>
      <c r="EP439" s="85"/>
      <c r="EQ439" s="85"/>
      <c r="ER439" s="85"/>
      <c r="ES439" s="85"/>
      <c r="ET439" s="85"/>
      <c r="EU439" s="85"/>
      <c r="EV439" s="85"/>
      <c r="EW439" s="85"/>
      <c r="EX439" s="85"/>
      <c r="EY439" s="85"/>
      <c r="EZ439" s="85"/>
      <c r="FA439" s="85" t="s">
        <v>179</v>
      </c>
      <c r="FB439" s="85"/>
      <c r="FC439" s="85" t="s">
        <v>179</v>
      </c>
      <c r="FD439" s="85" t="s">
        <v>182</v>
      </c>
      <c r="FE439" t="b">
        <v>0</v>
      </c>
    </row>
    <row r="440" spans="1:161" x14ac:dyDescent="0.25">
      <c r="A440" t="s">
        <v>6486</v>
      </c>
      <c r="B440" t="s">
        <v>6721</v>
      </c>
      <c r="C440" s="90" t="s">
        <v>5661</v>
      </c>
      <c r="D440" s="91" t="s">
        <v>175</v>
      </c>
      <c r="G440" s="85" t="s">
        <v>177</v>
      </c>
      <c r="I440" t="s">
        <v>213</v>
      </c>
      <c r="J440" s="85"/>
      <c r="K440" s="85" t="s">
        <v>6718</v>
      </c>
      <c r="L440" s="85"/>
      <c r="M440" s="85" t="s">
        <v>6557</v>
      </c>
      <c r="N440" s="85" t="s">
        <v>6719</v>
      </c>
      <c r="O440" s="85" t="s">
        <v>6720</v>
      </c>
      <c r="P440" s="85"/>
      <c r="Q440" s="85"/>
      <c r="R440" s="85"/>
      <c r="S440" s="85"/>
      <c r="T440" s="85"/>
      <c r="U440" s="97" t="s">
        <v>6599</v>
      </c>
      <c r="V440" s="85"/>
      <c r="W440" s="85"/>
      <c r="X440" s="85"/>
      <c r="Z440" s="85"/>
      <c r="AA440" s="85"/>
      <c r="AB440" s="85"/>
      <c r="AC440" s="85"/>
      <c r="AD440" s="85"/>
      <c r="AE440" t="s">
        <v>1497</v>
      </c>
      <c r="AG440" t="s">
        <v>1497</v>
      </c>
      <c r="AI440" t="s">
        <v>1497</v>
      </c>
      <c r="AK440" t="s">
        <v>1497</v>
      </c>
      <c r="AM440" t="s">
        <v>1497</v>
      </c>
      <c r="AN440" s="85"/>
      <c r="AO440" s="85"/>
      <c r="AP440" s="85"/>
      <c r="AQ440" s="85"/>
      <c r="AR440" s="85"/>
      <c r="AS440" s="85"/>
      <c r="AT440" s="85"/>
      <c r="AU440" s="85"/>
      <c r="AV440" s="85"/>
      <c r="AW440" s="85"/>
      <c r="AX440" s="85"/>
      <c r="AY440" s="85"/>
      <c r="AZ440" s="85"/>
      <c r="BA440" s="85"/>
      <c r="BB440" s="85"/>
      <c r="BC440" t="s">
        <v>182</v>
      </c>
      <c r="BD440" s="85"/>
      <c r="BE440" s="85"/>
      <c r="BF440" s="85"/>
      <c r="BG440" s="85"/>
      <c r="BH440" s="85"/>
      <c r="BI440" t="s">
        <v>203</v>
      </c>
      <c r="BJ440" s="85"/>
      <c r="BK440" s="85"/>
      <c r="BL440" s="85"/>
      <c r="BM440" s="85"/>
      <c r="BN440" s="85"/>
      <c r="BO440" s="85"/>
      <c r="BP440" s="85"/>
      <c r="BQ440" s="85"/>
      <c r="BR440" s="85"/>
      <c r="BS440" s="85"/>
      <c r="BT440" s="85"/>
      <c r="BU440" s="85"/>
      <c r="BV440" s="85"/>
      <c r="BW440" s="85"/>
      <c r="BX440" s="85"/>
      <c r="BY440" s="85"/>
      <c r="BZ440" s="85"/>
      <c r="CA440" s="85"/>
      <c r="CB440" s="85"/>
      <c r="CC440" s="85"/>
      <c r="CD440" s="85"/>
      <c r="CE440" s="85"/>
      <c r="CF440" s="85"/>
      <c r="CG440" s="85"/>
      <c r="CH440" s="85"/>
      <c r="CI440" s="85"/>
      <c r="CJ440" s="85"/>
      <c r="CK440" t="s">
        <v>182</v>
      </c>
      <c r="CL440" s="85"/>
      <c r="CM440" s="85"/>
      <c r="CN440" s="85"/>
      <c r="CO440" s="85"/>
      <c r="CP440" s="85"/>
      <c r="CQ440" s="85"/>
      <c r="CR440" s="85"/>
      <c r="CS440" s="85"/>
      <c r="CT440" s="85"/>
      <c r="CU440" s="85"/>
      <c r="CV440" s="85"/>
      <c r="CW440" s="85"/>
      <c r="CX440" s="85"/>
      <c r="CY440" t="s">
        <v>182</v>
      </c>
      <c r="CZ440" s="85"/>
      <c r="DA440" s="85"/>
      <c r="DB440" s="85"/>
      <c r="DC440" s="85"/>
      <c r="DD440" s="85"/>
      <c r="DE440" s="85"/>
      <c r="DF440" s="85"/>
      <c r="DG440" s="85"/>
      <c r="DH440" s="85"/>
      <c r="DI440" t="s">
        <v>182</v>
      </c>
      <c r="DJ440" s="85"/>
      <c r="DK440" s="85"/>
      <c r="DL440" s="85"/>
      <c r="DM440" s="85"/>
      <c r="DN440" s="85"/>
      <c r="DO440" s="85"/>
      <c r="DP440" s="85"/>
      <c r="DQ440" t="s">
        <v>6087</v>
      </c>
      <c r="DR440" s="85"/>
      <c r="DS440" s="85"/>
      <c r="DT440" s="85"/>
      <c r="DU440" s="85"/>
      <c r="DV440" s="85"/>
      <c r="DW440" s="85"/>
      <c r="DX440" s="85"/>
      <c r="DY440" s="85"/>
      <c r="DZ440" s="85"/>
      <c r="EA440" s="85"/>
      <c r="EB440" s="85"/>
      <c r="EC440" t="s">
        <v>6087</v>
      </c>
      <c r="ED440" s="85"/>
      <c r="EE440" s="85"/>
      <c r="EF440" s="85"/>
      <c r="EG440" s="85"/>
      <c r="EH440" s="85"/>
      <c r="EI440" s="85"/>
      <c r="EJ440" s="85"/>
      <c r="EK440" s="85"/>
      <c r="EL440" s="85"/>
      <c r="EM440" s="85"/>
      <c r="EN440" s="85"/>
      <c r="EO440" s="85"/>
      <c r="EP440" s="85"/>
      <c r="EQ440" s="85"/>
      <c r="ER440" s="85"/>
      <c r="ES440" t="s">
        <v>6087</v>
      </c>
      <c r="ET440" s="85"/>
      <c r="EU440" s="85"/>
      <c r="EV440" s="85"/>
      <c r="EW440" s="85"/>
      <c r="EX440" s="85"/>
      <c r="EY440" t="s">
        <v>182</v>
      </c>
      <c r="EZ440" s="85"/>
      <c r="FA440" t="s">
        <v>182</v>
      </c>
      <c r="FB440" s="85"/>
      <c r="FC440" s="85" t="s">
        <v>182</v>
      </c>
      <c r="FD440" s="85"/>
      <c r="FE440" t="b">
        <v>0</v>
      </c>
    </row>
    <row r="441" spans="1:161" x14ac:dyDescent="0.25">
      <c r="A441">
        <v>12668</v>
      </c>
      <c r="B441" t="s">
        <v>6088</v>
      </c>
      <c r="C441" s="90" t="s">
        <v>5662</v>
      </c>
      <c r="D441" s="91" t="s">
        <v>175</v>
      </c>
      <c r="E441">
        <v>0</v>
      </c>
      <c r="F441">
        <v>87</v>
      </c>
      <c r="G441" s="85" t="s">
        <v>187</v>
      </c>
      <c r="H441">
        <v>1</v>
      </c>
      <c r="I441" s="85" t="s">
        <v>213</v>
      </c>
      <c r="J441" s="85" t="s">
        <v>491</v>
      </c>
      <c r="K441" s="85" t="s">
        <v>492</v>
      </c>
      <c r="L441" s="85" t="s">
        <v>5662</v>
      </c>
      <c r="M441" s="85" t="s">
        <v>493</v>
      </c>
      <c r="N441" s="85" t="s">
        <v>491</v>
      </c>
      <c r="O441" s="85" t="s">
        <v>5083</v>
      </c>
      <c r="P441" s="85" t="s">
        <v>213</v>
      </c>
      <c r="Q441" s="85" t="s">
        <v>175</v>
      </c>
      <c r="R441" s="85"/>
      <c r="S441" s="85"/>
      <c r="T441" s="85" t="s">
        <v>494</v>
      </c>
      <c r="U441" s="97">
        <v>26</v>
      </c>
      <c r="V441" s="85" t="s">
        <v>181</v>
      </c>
      <c r="W441" s="85"/>
      <c r="X441" s="85" t="s">
        <v>5079</v>
      </c>
      <c r="Y441">
        <v>0</v>
      </c>
      <c r="Z441" s="85" t="s">
        <v>181</v>
      </c>
      <c r="AA441" s="85"/>
      <c r="AB441" s="85" t="s">
        <v>181</v>
      </c>
      <c r="AC441" s="85" t="s">
        <v>179</v>
      </c>
      <c r="AD441" s="85" t="s">
        <v>179</v>
      </c>
      <c r="AE441" s="85" t="s">
        <v>181</v>
      </c>
      <c r="AF441" s="85"/>
      <c r="AG441" s="85" t="s">
        <v>181</v>
      </c>
      <c r="AH441" s="85"/>
      <c r="AI441" s="85" t="s">
        <v>181</v>
      </c>
      <c r="AJ441" s="85"/>
      <c r="AK441" s="85" t="s">
        <v>181</v>
      </c>
      <c r="AL441" s="85"/>
      <c r="AM441" s="85" t="s">
        <v>181</v>
      </c>
      <c r="AN441" s="85"/>
      <c r="AO441" s="85" t="s">
        <v>181</v>
      </c>
      <c r="AP441" s="85"/>
      <c r="AQ441" s="85" t="s">
        <v>179</v>
      </c>
      <c r="AR441" s="85"/>
      <c r="AS441" s="85" t="s">
        <v>179</v>
      </c>
      <c r="AT441" s="85"/>
      <c r="AU441" s="85" t="s">
        <v>179</v>
      </c>
      <c r="AV441" s="85"/>
      <c r="AW441" s="85" t="s">
        <v>179</v>
      </c>
      <c r="AX441" s="85"/>
      <c r="AY441" s="85" t="s">
        <v>179</v>
      </c>
      <c r="AZ441" s="85"/>
      <c r="BA441" s="85" t="s">
        <v>179</v>
      </c>
      <c r="BB441" s="85"/>
      <c r="BC441" s="85" t="s">
        <v>179</v>
      </c>
      <c r="BD441" s="85" t="s">
        <v>5663</v>
      </c>
      <c r="BE441" s="85" t="s">
        <v>179</v>
      </c>
      <c r="BF441" s="85" t="s">
        <v>5084</v>
      </c>
      <c r="BG441" s="85" t="s">
        <v>265</v>
      </c>
      <c r="BH441" s="85" t="s">
        <v>495</v>
      </c>
      <c r="BI441" s="85" t="s">
        <v>179</v>
      </c>
      <c r="BJ441" s="85" t="s">
        <v>5085</v>
      </c>
      <c r="BK441" s="85" t="s">
        <v>179</v>
      </c>
      <c r="BL441" s="85" t="s">
        <v>5664</v>
      </c>
      <c r="BM441" s="85" t="s">
        <v>179</v>
      </c>
      <c r="BN441" s="85"/>
      <c r="BO441" s="85" t="s">
        <v>179</v>
      </c>
      <c r="BP441" s="85" t="s">
        <v>496</v>
      </c>
      <c r="BQ441" s="85" t="s">
        <v>179</v>
      </c>
      <c r="BR441" s="85" t="s">
        <v>5665</v>
      </c>
      <c r="BS441" s="85" t="s">
        <v>179</v>
      </c>
      <c r="BT441" s="85" t="s">
        <v>5086</v>
      </c>
      <c r="BU441" s="85" t="s">
        <v>179</v>
      </c>
      <c r="BV441" s="85" t="s">
        <v>5113</v>
      </c>
      <c r="BW441" s="85" t="s">
        <v>179</v>
      </c>
      <c r="BX441" s="85"/>
      <c r="BY441" s="85" t="s">
        <v>179</v>
      </c>
      <c r="BZ441" s="85" t="s">
        <v>497</v>
      </c>
      <c r="CA441" s="85" t="s">
        <v>181</v>
      </c>
      <c r="CB441" s="85" t="s">
        <v>5666</v>
      </c>
      <c r="CC441" s="85" t="s">
        <v>179</v>
      </c>
      <c r="CD441" s="85"/>
      <c r="CE441" s="85" t="s">
        <v>181</v>
      </c>
      <c r="CF441" s="85" t="s">
        <v>5667</v>
      </c>
      <c r="CG441" s="85" t="s">
        <v>181</v>
      </c>
      <c r="CH441" s="85"/>
      <c r="CI441" s="85" t="s">
        <v>181</v>
      </c>
      <c r="CJ441" s="85"/>
      <c r="CK441" s="85" t="s">
        <v>179</v>
      </c>
      <c r="CL441" s="85" t="s">
        <v>5082</v>
      </c>
      <c r="CM441" s="85" t="s">
        <v>179</v>
      </c>
      <c r="CN441" s="85"/>
      <c r="CO441" s="85" t="s">
        <v>179</v>
      </c>
      <c r="CP441" s="85"/>
      <c r="CQ441" s="85" t="s">
        <v>179</v>
      </c>
      <c r="CR441" s="85"/>
      <c r="CS441" s="85" t="s">
        <v>179</v>
      </c>
      <c r="CT441" s="85"/>
      <c r="CU441" s="85" t="s">
        <v>179</v>
      </c>
      <c r="CV441" s="85"/>
      <c r="CW441" s="85" t="s">
        <v>179</v>
      </c>
      <c r="CX441" s="85"/>
      <c r="CY441" s="85" t="s">
        <v>179</v>
      </c>
      <c r="CZ441" s="85" t="s">
        <v>5668</v>
      </c>
      <c r="DA441" s="85" t="s">
        <v>227</v>
      </c>
      <c r="DB441" s="85" t="s">
        <v>5669</v>
      </c>
      <c r="DC441" s="85" t="s">
        <v>179</v>
      </c>
      <c r="DD441" s="85" t="s">
        <v>1552</v>
      </c>
      <c r="DE441" s="85" t="s">
        <v>179</v>
      </c>
      <c r="DF441" s="85" t="s">
        <v>1553</v>
      </c>
      <c r="DG441" s="85" t="s">
        <v>179</v>
      </c>
      <c r="DH441" s="85"/>
      <c r="DI441" s="85" t="s">
        <v>179</v>
      </c>
      <c r="DJ441" s="85" t="s">
        <v>5080</v>
      </c>
      <c r="DK441" s="85"/>
      <c r="DL441" s="85"/>
      <c r="DM441" s="85"/>
      <c r="DN441" s="85"/>
      <c r="DO441" s="85"/>
      <c r="DP441" s="85"/>
      <c r="DQ441" s="85"/>
      <c r="DR441" s="85"/>
      <c r="DS441" s="85"/>
      <c r="DT441" s="85"/>
      <c r="DU441" s="85"/>
      <c r="DV441" s="85"/>
      <c r="DW441" s="85"/>
      <c r="DX441" s="85"/>
      <c r="DY441" s="85"/>
      <c r="DZ441" s="85"/>
      <c r="EA441" s="85"/>
      <c r="EB441" s="85"/>
      <c r="EC441" s="85"/>
      <c r="ED441" s="85"/>
      <c r="EE441" s="85"/>
      <c r="EF441" s="85"/>
      <c r="EG441" s="85"/>
      <c r="EH441" s="85"/>
      <c r="EI441" s="85"/>
      <c r="EJ441" s="85"/>
      <c r="EK441" s="85"/>
      <c r="EL441" s="85"/>
      <c r="EM441" s="85"/>
      <c r="EN441" s="85"/>
      <c r="EO441" s="85"/>
      <c r="EP441" s="85"/>
      <c r="EQ441" s="85"/>
      <c r="ER441" s="85"/>
      <c r="ES441" s="85"/>
      <c r="ET441" s="85"/>
      <c r="EU441" s="85"/>
      <c r="EV441" s="85"/>
      <c r="EW441" s="85"/>
      <c r="EX441" s="85"/>
      <c r="EY441" s="85"/>
      <c r="EZ441" s="85"/>
      <c r="FA441" s="85" t="s">
        <v>181</v>
      </c>
      <c r="FB441" s="85" t="s">
        <v>5081</v>
      </c>
      <c r="FC441" s="85" t="s">
        <v>179</v>
      </c>
      <c r="FD441" s="85" t="s">
        <v>182</v>
      </c>
      <c r="FE441" t="b">
        <v>0</v>
      </c>
    </row>
    <row r="442" spans="1:161" x14ac:dyDescent="0.25">
      <c r="A442" t="s">
        <v>6486</v>
      </c>
      <c r="B442" t="s">
        <v>6725</v>
      </c>
      <c r="C442" s="90" t="s">
        <v>5670</v>
      </c>
      <c r="D442" s="91" t="s">
        <v>175</v>
      </c>
      <c r="G442" s="85" t="s">
        <v>177</v>
      </c>
      <c r="I442" t="s">
        <v>213</v>
      </c>
      <c r="J442" s="85"/>
      <c r="K442" s="85" t="s">
        <v>6722</v>
      </c>
      <c r="L442" s="85"/>
      <c r="M442" s="85" t="s">
        <v>6558</v>
      </c>
      <c r="N442" s="85" t="s">
        <v>6723</v>
      </c>
      <c r="O442" s="85" t="s">
        <v>6724</v>
      </c>
      <c r="P442" s="85"/>
      <c r="Q442" s="85"/>
      <c r="R442" s="85"/>
      <c r="S442" s="85"/>
      <c r="T442" s="85"/>
      <c r="U442" s="97" t="s">
        <v>6584</v>
      </c>
      <c r="V442" s="85"/>
      <c r="W442" s="85"/>
      <c r="X442" s="85"/>
      <c r="Z442" s="85"/>
      <c r="AA442" s="85"/>
      <c r="AB442" s="85"/>
      <c r="AC442" s="85"/>
      <c r="AD442" s="85"/>
      <c r="AE442" t="s">
        <v>1497</v>
      </c>
      <c r="AG442" t="s">
        <v>1497</v>
      </c>
      <c r="AI442" t="s">
        <v>1497</v>
      </c>
      <c r="AK442" t="s">
        <v>1497</v>
      </c>
      <c r="AM442" t="s">
        <v>1497</v>
      </c>
      <c r="AN442" s="85"/>
      <c r="AO442" s="85"/>
      <c r="AP442" s="85"/>
      <c r="AQ442" s="85"/>
      <c r="AR442" s="85"/>
      <c r="AS442" s="85"/>
      <c r="AT442" s="85"/>
      <c r="AU442" s="85"/>
      <c r="AV442" s="85"/>
      <c r="AW442" s="85"/>
      <c r="AX442" s="85"/>
      <c r="AY442" s="85"/>
      <c r="AZ442" s="85"/>
      <c r="BA442" s="85"/>
      <c r="BB442" s="85"/>
      <c r="BC442" t="s">
        <v>182</v>
      </c>
      <c r="BD442" s="85"/>
      <c r="BE442" s="85"/>
      <c r="BF442" s="85"/>
      <c r="BG442" s="85"/>
      <c r="BH442" s="85"/>
      <c r="BI442" t="s">
        <v>203</v>
      </c>
      <c r="BJ442" s="85"/>
      <c r="BK442" s="85"/>
      <c r="BL442" s="85"/>
      <c r="BM442" s="85"/>
      <c r="BN442" s="85"/>
      <c r="BO442" s="85"/>
      <c r="BP442" s="85"/>
      <c r="BQ442" s="85"/>
      <c r="BR442" s="85"/>
      <c r="BS442" s="85"/>
      <c r="BT442" s="85"/>
      <c r="BU442" s="85"/>
      <c r="BV442" s="85"/>
      <c r="BW442" s="85"/>
      <c r="BX442" s="85"/>
      <c r="BY442" s="85"/>
      <c r="BZ442" s="85"/>
      <c r="CA442" s="85"/>
      <c r="CB442" s="85"/>
      <c r="CC442" s="85"/>
      <c r="CD442" s="85"/>
      <c r="CE442" s="85"/>
      <c r="CF442" s="85"/>
      <c r="CG442" s="85"/>
      <c r="CH442" s="85"/>
      <c r="CI442" s="85"/>
      <c r="CJ442" s="85"/>
      <c r="CK442" t="s">
        <v>203</v>
      </c>
      <c r="CL442" s="85"/>
      <c r="CM442" s="85"/>
      <c r="CN442" s="85"/>
      <c r="CO442" s="85"/>
      <c r="CP442" s="85"/>
      <c r="CQ442" s="85"/>
      <c r="CR442" s="85"/>
      <c r="CS442" s="85"/>
      <c r="CT442" s="85"/>
      <c r="CU442" s="85"/>
      <c r="CV442" s="85"/>
      <c r="CW442" s="85"/>
      <c r="CX442" s="85"/>
      <c r="CY442" t="s">
        <v>182</v>
      </c>
      <c r="CZ442" s="85"/>
      <c r="DA442" s="85"/>
      <c r="DB442" s="85"/>
      <c r="DC442" s="85"/>
      <c r="DD442" s="85"/>
      <c r="DE442" s="85"/>
      <c r="DF442" s="85"/>
      <c r="DG442" s="85"/>
      <c r="DH442" s="85"/>
      <c r="DI442" t="s">
        <v>182</v>
      </c>
      <c r="DJ442" s="85"/>
      <c r="DK442" s="85"/>
      <c r="DL442" s="85"/>
      <c r="DM442" s="85"/>
      <c r="DN442" s="85"/>
      <c r="DO442" s="85"/>
      <c r="DP442" s="85"/>
      <c r="DQ442" t="s">
        <v>6087</v>
      </c>
      <c r="DR442" s="85"/>
      <c r="DS442" s="85"/>
      <c r="DT442" s="85"/>
      <c r="DU442" s="85"/>
      <c r="DV442" s="85"/>
      <c r="DW442" s="85"/>
      <c r="DX442" s="85"/>
      <c r="DY442" s="85"/>
      <c r="DZ442" s="85"/>
      <c r="EA442" s="85"/>
      <c r="EB442" s="85"/>
      <c r="EC442" t="s">
        <v>6087</v>
      </c>
      <c r="ED442" s="85"/>
      <c r="EE442" s="85"/>
      <c r="EF442" s="85"/>
      <c r="EG442" s="85"/>
      <c r="EH442" s="85"/>
      <c r="EI442" s="85"/>
      <c r="EJ442" s="85"/>
      <c r="EK442" s="85"/>
      <c r="EL442" s="85"/>
      <c r="EM442" s="85"/>
      <c r="EN442" s="85"/>
      <c r="EO442" s="85"/>
      <c r="EP442" s="85"/>
      <c r="EQ442" s="85"/>
      <c r="ER442" s="85"/>
      <c r="ES442" t="s">
        <v>6087</v>
      </c>
      <c r="ET442" s="85"/>
      <c r="EU442" s="85"/>
      <c r="EV442" s="85"/>
      <c r="EW442" s="85"/>
      <c r="EX442" s="85"/>
      <c r="EY442" t="s">
        <v>182</v>
      </c>
      <c r="EZ442" s="85"/>
      <c r="FA442" t="s">
        <v>182</v>
      </c>
      <c r="FB442" s="85"/>
      <c r="FC442" s="85" t="s">
        <v>182</v>
      </c>
      <c r="FD442" s="85"/>
      <c r="FE442" t="b">
        <v>0</v>
      </c>
    </row>
    <row r="443" spans="1:161" x14ac:dyDescent="0.25">
      <c r="A443" t="s">
        <v>6486</v>
      </c>
      <c r="B443" t="s">
        <v>6729</v>
      </c>
      <c r="C443" s="90" t="s">
        <v>6484</v>
      </c>
      <c r="D443" s="91" t="s">
        <v>175</v>
      </c>
      <c r="G443" s="85" t="s">
        <v>177</v>
      </c>
      <c r="I443" t="s">
        <v>213</v>
      </c>
      <c r="J443" s="85"/>
      <c r="K443" s="85" t="s">
        <v>6726</v>
      </c>
      <c r="L443" s="85"/>
      <c r="M443" s="85" t="s">
        <v>6559</v>
      </c>
      <c r="N443" s="85" t="s">
        <v>6727</v>
      </c>
      <c r="O443" s="85" t="s">
        <v>6728</v>
      </c>
      <c r="P443" s="85"/>
      <c r="Q443" s="85"/>
      <c r="R443" s="85"/>
      <c r="S443" s="85"/>
      <c r="T443" s="85"/>
      <c r="U443" s="97" t="s">
        <v>6598</v>
      </c>
      <c r="V443" s="85"/>
      <c r="W443" s="85"/>
      <c r="X443" s="85"/>
      <c r="Z443" s="85"/>
      <c r="AA443" s="85"/>
      <c r="AB443" s="85"/>
      <c r="AC443" s="85"/>
      <c r="AD443" s="85"/>
      <c r="AE443" t="s">
        <v>1497</v>
      </c>
      <c r="AG443" t="s">
        <v>1497</v>
      </c>
      <c r="AI443" t="s">
        <v>1497</v>
      </c>
      <c r="AK443" t="s">
        <v>1497</v>
      </c>
      <c r="AM443" t="s">
        <v>1497</v>
      </c>
      <c r="AN443" s="85"/>
      <c r="AO443" s="85"/>
      <c r="AP443" s="85"/>
      <c r="AQ443" s="85"/>
      <c r="AR443" s="85"/>
      <c r="AS443" s="85"/>
      <c r="AT443" s="85"/>
      <c r="AU443" s="85"/>
      <c r="AV443" s="85"/>
      <c r="AW443" s="85"/>
      <c r="AX443" s="85"/>
      <c r="AY443" s="85"/>
      <c r="AZ443" s="85"/>
      <c r="BA443" s="85"/>
      <c r="BB443" s="85"/>
      <c r="BC443" t="s">
        <v>182</v>
      </c>
      <c r="BD443" s="85"/>
      <c r="BE443" s="85"/>
      <c r="BF443" s="85"/>
      <c r="BG443" s="85"/>
      <c r="BH443" s="85"/>
      <c r="BI443" t="s">
        <v>182</v>
      </c>
      <c r="BJ443" s="85"/>
      <c r="BK443" s="85"/>
      <c r="BL443" s="85"/>
      <c r="BM443" s="85"/>
      <c r="BN443" s="85"/>
      <c r="BO443" s="85"/>
      <c r="BP443" s="85"/>
      <c r="BQ443" s="85"/>
      <c r="BR443" s="85"/>
      <c r="BS443" s="85"/>
      <c r="BT443" s="85"/>
      <c r="BU443" s="85"/>
      <c r="BV443" s="85"/>
      <c r="BW443" s="85"/>
      <c r="BX443" s="85"/>
      <c r="BY443" s="85"/>
      <c r="BZ443" s="85"/>
      <c r="CA443" s="85"/>
      <c r="CB443" s="85"/>
      <c r="CC443" s="85"/>
      <c r="CD443" s="85"/>
      <c r="CE443" s="85"/>
      <c r="CF443" s="85"/>
      <c r="CG443" s="85"/>
      <c r="CH443" s="85"/>
      <c r="CI443" s="85"/>
      <c r="CJ443" s="85"/>
      <c r="CK443" t="s">
        <v>182</v>
      </c>
      <c r="CL443" s="85"/>
      <c r="CM443" s="85"/>
      <c r="CN443" s="85"/>
      <c r="CO443" s="85"/>
      <c r="CP443" s="85"/>
      <c r="CQ443" s="85"/>
      <c r="CR443" s="85"/>
      <c r="CS443" s="85"/>
      <c r="CT443" s="85"/>
      <c r="CU443" s="85"/>
      <c r="CV443" s="85"/>
      <c r="CW443" s="85"/>
      <c r="CX443" s="85"/>
      <c r="CY443" t="s">
        <v>182</v>
      </c>
      <c r="CZ443" s="85"/>
      <c r="DA443" s="85"/>
      <c r="DB443" s="85"/>
      <c r="DC443" s="85"/>
      <c r="DD443" s="85"/>
      <c r="DE443" s="85"/>
      <c r="DF443" s="85"/>
      <c r="DG443" s="85"/>
      <c r="DH443" s="85"/>
      <c r="DI443" t="s">
        <v>182</v>
      </c>
      <c r="DJ443" s="85"/>
      <c r="DK443" s="85"/>
      <c r="DL443" s="85"/>
      <c r="DM443" s="85"/>
      <c r="DN443" s="85"/>
      <c r="DO443" s="85"/>
      <c r="DP443" s="85"/>
      <c r="DQ443" t="s">
        <v>6087</v>
      </c>
      <c r="DR443" s="85"/>
      <c r="DS443" s="85"/>
      <c r="DT443" s="85"/>
      <c r="DU443" s="85"/>
      <c r="DV443" s="85"/>
      <c r="DW443" s="85"/>
      <c r="DX443" s="85"/>
      <c r="DY443" s="85"/>
      <c r="DZ443" s="85"/>
      <c r="EA443" s="85"/>
      <c r="EB443" s="85"/>
      <c r="EC443" t="s">
        <v>6087</v>
      </c>
      <c r="ED443" s="85"/>
      <c r="EE443" s="85"/>
      <c r="EF443" s="85"/>
      <c r="EG443" s="85"/>
      <c r="EH443" s="85"/>
      <c r="EI443" s="85"/>
      <c r="EJ443" s="85"/>
      <c r="EK443" s="85"/>
      <c r="EL443" s="85"/>
      <c r="EM443" s="85"/>
      <c r="EN443" s="85"/>
      <c r="EO443" s="85"/>
      <c r="EP443" s="85"/>
      <c r="EQ443" s="85"/>
      <c r="ER443" s="85"/>
      <c r="ES443" t="s">
        <v>6087</v>
      </c>
      <c r="ET443" s="85"/>
      <c r="EU443" s="85"/>
      <c r="EV443" s="85"/>
      <c r="EW443" s="85"/>
      <c r="EX443" s="85"/>
      <c r="EY443" t="s">
        <v>182</v>
      </c>
      <c r="EZ443" s="85"/>
      <c r="FA443" t="s">
        <v>1497</v>
      </c>
      <c r="FB443" s="85"/>
      <c r="FC443" s="85" t="s">
        <v>182</v>
      </c>
      <c r="FD443" s="85"/>
      <c r="FE443" t="b">
        <v>0</v>
      </c>
    </row>
    <row r="444" spans="1:161" x14ac:dyDescent="0.25">
      <c r="A444">
        <v>2400</v>
      </c>
      <c r="B444" t="s">
        <v>6274</v>
      </c>
      <c r="C444" s="90" t="s">
        <v>5671</v>
      </c>
      <c r="D444" s="91" t="s">
        <v>175</v>
      </c>
      <c r="E444">
        <v>0</v>
      </c>
      <c r="F444">
        <v>90</v>
      </c>
      <c r="G444" s="85" t="s">
        <v>187</v>
      </c>
      <c r="H444">
        <v>1</v>
      </c>
      <c r="I444" s="85" t="s">
        <v>213</v>
      </c>
      <c r="J444" s="85" t="s">
        <v>5672</v>
      </c>
      <c r="K444" s="85" t="s">
        <v>5673</v>
      </c>
      <c r="L444" s="85" t="s">
        <v>5671</v>
      </c>
      <c r="M444" s="85" t="s">
        <v>5674</v>
      </c>
      <c r="N444" s="85" t="s">
        <v>5675</v>
      </c>
      <c r="O444" s="85" t="s">
        <v>5676</v>
      </c>
      <c r="P444" s="85" t="s">
        <v>213</v>
      </c>
      <c r="Q444" s="85" t="s">
        <v>272</v>
      </c>
      <c r="R444" s="85"/>
      <c r="S444" s="85"/>
      <c r="T444" s="85" t="s">
        <v>218</v>
      </c>
      <c r="U444" s="97">
        <v>5</v>
      </c>
      <c r="V444" s="85" t="s">
        <v>181</v>
      </c>
      <c r="W444" s="85" t="s">
        <v>1</v>
      </c>
      <c r="X444" s="85" t="s">
        <v>251</v>
      </c>
      <c r="Y444">
        <v>0</v>
      </c>
      <c r="Z444" s="85" t="s">
        <v>181</v>
      </c>
      <c r="AA444" s="85" t="s">
        <v>1</v>
      </c>
      <c r="AB444" s="85" t="s">
        <v>180</v>
      </c>
      <c r="AC444" s="85" t="s">
        <v>179</v>
      </c>
      <c r="AD444" s="85" t="s">
        <v>181</v>
      </c>
      <c r="AE444" s="85" t="s">
        <v>181</v>
      </c>
      <c r="AF444" s="85" t="s">
        <v>251</v>
      </c>
      <c r="AG444" s="85" t="s">
        <v>181</v>
      </c>
      <c r="AH444" s="85" t="s">
        <v>251</v>
      </c>
      <c r="AI444" s="85" t="s">
        <v>181</v>
      </c>
      <c r="AJ444" s="85" t="s">
        <v>251</v>
      </c>
      <c r="AK444" s="85" t="s">
        <v>181</v>
      </c>
      <c r="AL444" s="85" t="s">
        <v>260</v>
      </c>
      <c r="AM444" s="85" t="s">
        <v>181</v>
      </c>
      <c r="AN444" s="85" t="s">
        <v>260</v>
      </c>
      <c r="AO444" s="85" t="s">
        <v>181</v>
      </c>
      <c r="AP444" s="85" t="s">
        <v>260</v>
      </c>
      <c r="AQ444" s="85" t="s">
        <v>179</v>
      </c>
      <c r="AR444" s="85" t="s">
        <v>5677</v>
      </c>
      <c r="AS444" s="85" t="s">
        <v>179</v>
      </c>
      <c r="AT444" s="85" t="s">
        <v>5678</v>
      </c>
      <c r="AU444" s="85" t="s">
        <v>179</v>
      </c>
      <c r="AV444" s="85" t="s">
        <v>5679</v>
      </c>
      <c r="AW444" s="85" t="s">
        <v>179</v>
      </c>
      <c r="AX444" s="85" t="s">
        <v>5680</v>
      </c>
      <c r="AY444" s="85" t="s">
        <v>179</v>
      </c>
      <c r="AZ444" s="85" t="s">
        <v>5677</v>
      </c>
      <c r="BA444" s="85" t="s">
        <v>179</v>
      </c>
      <c r="BB444" s="85" t="s">
        <v>5681</v>
      </c>
      <c r="BC444" s="85" t="s">
        <v>179</v>
      </c>
      <c r="BD444" s="85" t="s">
        <v>5682</v>
      </c>
      <c r="BE444" s="85" t="s">
        <v>179</v>
      </c>
      <c r="BF444" s="85"/>
      <c r="BG444" s="85" t="s">
        <v>265</v>
      </c>
      <c r="BH444" s="85"/>
      <c r="BI444" s="85" t="s">
        <v>179</v>
      </c>
      <c r="BJ444" s="85" t="s">
        <v>5683</v>
      </c>
      <c r="BK444" s="85" t="s">
        <v>179</v>
      </c>
      <c r="BL444" s="85" t="s">
        <v>5684</v>
      </c>
      <c r="BM444" s="85" t="s">
        <v>179</v>
      </c>
      <c r="BN444" s="85" t="s">
        <v>5685</v>
      </c>
      <c r="BO444" s="85" t="s">
        <v>179</v>
      </c>
      <c r="BP444" s="85"/>
      <c r="BQ444" s="85" t="s">
        <v>179</v>
      </c>
      <c r="BR444" s="85" t="s">
        <v>5686</v>
      </c>
      <c r="BS444" s="85" t="s">
        <v>179</v>
      </c>
      <c r="BT444" s="85" t="s">
        <v>5687</v>
      </c>
      <c r="BU444" s="85" t="s">
        <v>179</v>
      </c>
      <c r="BV444" s="85" t="s">
        <v>5688</v>
      </c>
      <c r="BW444" s="85" t="s">
        <v>179</v>
      </c>
      <c r="BX444" s="85"/>
      <c r="BY444" s="85" t="s">
        <v>179</v>
      </c>
      <c r="BZ444" s="85"/>
      <c r="CA444" s="85" t="s">
        <v>179</v>
      </c>
      <c r="CB444" s="85" t="s">
        <v>5689</v>
      </c>
      <c r="CC444" s="85" t="s">
        <v>179</v>
      </c>
      <c r="CD444" s="85"/>
      <c r="CE444" s="85" t="s">
        <v>181</v>
      </c>
      <c r="CF444" s="85" t="s">
        <v>5690</v>
      </c>
      <c r="CG444" s="85" t="s">
        <v>181</v>
      </c>
      <c r="CH444" s="85"/>
      <c r="CI444" s="85" t="s">
        <v>181</v>
      </c>
      <c r="CJ444" s="85"/>
      <c r="CK444" s="85" t="s">
        <v>179</v>
      </c>
      <c r="CL444" s="85" t="s">
        <v>5691</v>
      </c>
      <c r="CM444" s="85" t="s">
        <v>179</v>
      </c>
      <c r="CN444" s="85" t="s">
        <v>5692</v>
      </c>
      <c r="CO444" s="85" t="s">
        <v>179</v>
      </c>
      <c r="CP444" s="85" t="s">
        <v>5692</v>
      </c>
      <c r="CQ444" s="85" t="s">
        <v>179</v>
      </c>
      <c r="CR444" s="85"/>
      <c r="CS444" s="85" t="s">
        <v>179</v>
      </c>
      <c r="CT444" s="85"/>
      <c r="CU444" s="85" t="s">
        <v>179</v>
      </c>
      <c r="CV444" s="85"/>
      <c r="CW444" s="85" t="s">
        <v>179</v>
      </c>
      <c r="CX444" s="85"/>
      <c r="CY444" s="85" t="s">
        <v>179</v>
      </c>
      <c r="CZ444" s="85" t="s">
        <v>5693</v>
      </c>
      <c r="DA444" s="85" t="s">
        <v>179</v>
      </c>
      <c r="DB444" s="85" t="s">
        <v>5694</v>
      </c>
      <c r="DC444" s="85" t="s">
        <v>179</v>
      </c>
      <c r="DD444" s="85"/>
      <c r="DE444" s="85" t="s">
        <v>179</v>
      </c>
      <c r="DF444" s="85" t="s">
        <v>5695</v>
      </c>
      <c r="DG444" s="85" t="s">
        <v>179</v>
      </c>
      <c r="DH444" s="85"/>
      <c r="DI444" s="85" t="s">
        <v>179</v>
      </c>
      <c r="DJ444" s="85" t="s">
        <v>5696</v>
      </c>
      <c r="DK444" s="85"/>
      <c r="DL444" s="85"/>
      <c r="DM444" s="85"/>
      <c r="DN444" s="85"/>
      <c r="DO444" s="85"/>
      <c r="DP444" s="85"/>
      <c r="DQ444" s="85"/>
      <c r="DR444" s="85"/>
      <c r="DS444" s="85"/>
      <c r="DT444" s="85"/>
      <c r="DU444" s="85"/>
      <c r="DV444" s="85"/>
      <c r="DW444" s="85"/>
      <c r="DX444" s="85"/>
      <c r="DY444" s="85"/>
      <c r="DZ444" s="85"/>
      <c r="EA444" s="85"/>
      <c r="EB444" s="85"/>
      <c r="EC444" s="85"/>
      <c r="ED444" s="85"/>
      <c r="EE444" s="85"/>
      <c r="EF444" s="85"/>
      <c r="EG444" s="85"/>
      <c r="EH444" s="85"/>
      <c r="EI444" s="85"/>
      <c r="EJ444" s="85"/>
      <c r="EK444" s="85"/>
      <c r="EL444" s="85"/>
      <c r="EM444" s="85"/>
      <c r="EN444" s="85"/>
      <c r="EO444" s="85"/>
      <c r="EP444" s="85"/>
      <c r="EQ444" s="85"/>
      <c r="ER444" s="85"/>
      <c r="ES444" s="85"/>
      <c r="ET444" s="85"/>
      <c r="EU444" s="85"/>
      <c r="EV444" s="85"/>
      <c r="EW444" s="85"/>
      <c r="EX444" s="85"/>
      <c r="EY444" s="85"/>
      <c r="EZ444" s="85"/>
      <c r="FA444" s="85" t="s">
        <v>181</v>
      </c>
      <c r="FB444" s="85"/>
      <c r="FC444" s="85" t="s">
        <v>181</v>
      </c>
      <c r="FD444" s="85" t="s">
        <v>182</v>
      </c>
      <c r="FE444" t="b">
        <v>0</v>
      </c>
    </row>
    <row r="445" spans="1:161" x14ac:dyDescent="0.25">
      <c r="A445" t="s">
        <v>6486</v>
      </c>
      <c r="B445" t="s">
        <v>6733</v>
      </c>
      <c r="C445" s="90" t="s">
        <v>5697</v>
      </c>
      <c r="D445" s="91" t="s">
        <v>175</v>
      </c>
      <c r="G445" s="85" t="s">
        <v>177</v>
      </c>
      <c r="I445" t="s">
        <v>213</v>
      </c>
      <c r="J445" s="85"/>
      <c r="K445" s="85" t="s">
        <v>6730</v>
      </c>
      <c r="L445" s="85"/>
      <c r="M445" s="85" t="s">
        <v>6560</v>
      </c>
      <c r="N445" s="85" t="s">
        <v>6731</v>
      </c>
      <c r="O445" s="85" t="s">
        <v>6732</v>
      </c>
      <c r="P445" s="85"/>
      <c r="Q445" s="85"/>
      <c r="R445" s="85"/>
      <c r="S445" s="85"/>
      <c r="T445" s="85"/>
      <c r="U445" s="97" t="s">
        <v>6599</v>
      </c>
      <c r="V445" s="85"/>
      <c r="W445" s="85"/>
      <c r="X445" s="85"/>
      <c r="Z445" s="85"/>
      <c r="AA445" s="85"/>
      <c r="AB445" s="85"/>
      <c r="AC445" s="85"/>
      <c r="AD445" s="85"/>
      <c r="AE445" t="s">
        <v>1497</v>
      </c>
      <c r="AG445" t="s">
        <v>1497</v>
      </c>
      <c r="AI445" t="s">
        <v>1497</v>
      </c>
      <c r="AK445" t="s">
        <v>1497</v>
      </c>
      <c r="AM445" t="s">
        <v>1497</v>
      </c>
      <c r="AN445" s="85"/>
      <c r="AO445" s="85"/>
      <c r="AP445" s="85"/>
      <c r="AQ445" s="85"/>
      <c r="AR445" s="85"/>
      <c r="AS445" s="85"/>
      <c r="AT445" s="85"/>
      <c r="AU445" s="85"/>
      <c r="AV445" s="85"/>
      <c r="AW445" s="85"/>
      <c r="AX445" s="85"/>
      <c r="AY445" s="85"/>
      <c r="AZ445" s="85"/>
      <c r="BA445" s="85"/>
      <c r="BB445" s="85"/>
      <c r="BC445" t="s">
        <v>182</v>
      </c>
      <c r="BD445" s="85"/>
      <c r="BE445" s="85"/>
      <c r="BF445" s="85"/>
      <c r="BG445" s="85"/>
      <c r="BH445" s="85"/>
      <c r="BI445" t="s">
        <v>203</v>
      </c>
      <c r="BJ445" s="85"/>
      <c r="BK445" s="85"/>
      <c r="BL445" s="85"/>
      <c r="BM445" s="85"/>
      <c r="BN445" s="85"/>
      <c r="BO445" s="85"/>
      <c r="BP445" s="85"/>
      <c r="BQ445" s="85"/>
      <c r="BR445" s="85"/>
      <c r="BS445" s="85"/>
      <c r="BT445" s="85"/>
      <c r="BU445" s="85"/>
      <c r="BV445" s="85"/>
      <c r="BW445" s="85"/>
      <c r="BX445" s="85"/>
      <c r="BY445" s="85"/>
      <c r="BZ445" s="85"/>
      <c r="CA445" s="85"/>
      <c r="CB445" s="85"/>
      <c r="CC445" s="85"/>
      <c r="CD445" s="85"/>
      <c r="CE445" s="85"/>
      <c r="CF445" s="85"/>
      <c r="CG445" s="85"/>
      <c r="CH445" s="85"/>
      <c r="CI445" s="85"/>
      <c r="CJ445" s="85"/>
      <c r="CK445" t="s">
        <v>203</v>
      </c>
      <c r="CL445" s="85"/>
      <c r="CM445" s="85"/>
      <c r="CN445" s="85"/>
      <c r="CO445" s="85"/>
      <c r="CP445" s="85"/>
      <c r="CQ445" s="85"/>
      <c r="CR445" s="85"/>
      <c r="CS445" s="85"/>
      <c r="CT445" s="85"/>
      <c r="CU445" s="85"/>
      <c r="CV445" s="85"/>
      <c r="CW445" s="85"/>
      <c r="CX445" s="85"/>
      <c r="CY445" t="s">
        <v>182</v>
      </c>
      <c r="CZ445" s="85"/>
      <c r="DA445" s="85"/>
      <c r="DB445" s="85"/>
      <c r="DC445" s="85"/>
      <c r="DD445" s="85"/>
      <c r="DE445" s="85"/>
      <c r="DF445" s="85"/>
      <c r="DG445" s="85"/>
      <c r="DH445" s="85"/>
      <c r="DI445" t="s">
        <v>182</v>
      </c>
      <c r="DJ445" s="85"/>
      <c r="DK445" s="85"/>
      <c r="DL445" s="85"/>
      <c r="DM445" s="85"/>
      <c r="DN445" s="85"/>
      <c r="DO445" s="85"/>
      <c r="DP445" s="85"/>
      <c r="DQ445" t="s">
        <v>6087</v>
      </c>
      <c r="DR445" s="85"/>
      <c r="DS445" s="85"/>
      <c r="DT445" s="85"/>
      <c r="DU445" s="85"/>
      <c r="DV445" s="85"/>
      <c r="DW445" s="85"/>
      <c r="DX445" s="85"/>
      <c r="DY445" s="85"/>
      <c r="DZ445" s="85"/>
      <c r="EA445" s="85"/>
      <c r="EB445" s="85"/>
      <c r="EC445" t="s">
        <v>6087</v>
      </c>
      <c r="ED445" s="85"/>
      <c r="EE445" s="85"/>
      <c r="EF445" s="85"/>
      <c r="EG445" s="85"/>
      <c r="EH445" s="85"/>
      <c r="EI445" s="85"/>
      <c r="EJ445" s="85"/>
      <c r="EK445" s="85"/>
      <c r="EL445" s="85"/>
      <c r="EM445" s="85"/>
      <c r="EN445" s="85"/>
      <c r="EO445" s="85"/>
      <c r="EP445" s="85"/>
      <c r="EQ445" s="85"/>
      <c r="ER445" s="85"/>
      <c r="ES445" t="s">
        <v>6087</v>
      </c>
      <c r="ET445" s="85"/>
      <c r="EU445" s="85"/>
      <c r="EV445" s="85"/>
      <c r="EW445" s="85"/>
      <c r="EX445" s="85"/>
      <c r="EY445" t="s">
        <v>182</v>
      </c>
      <c r="EZ445" s="85"/>
      <c r="FA445" t="s">
        <v>182</v>
      </c>
      <c r="FB445" s="85"/>
      <c r="FC445" s="85" t="s">
        <v>182</v>
      </c>
      <c r="FD445" s="85"/>
      <c r="FE445" t="b">
        <v>0</v>
      </c>
    </row>
    <row r="446" spans="1:161" x14ac:dyDescent="0.25">
      <c r="A446">
        <v>2402</v>
      </c>
      <c r="B446" t="s">
        <v>6275</v>
      </c>
      <c r="C446" s="90" t="s">
        <v>5698</v>
      </c>
      <c r="D446" s="91" t="s">
        <v>175</v>
      </c>
      <c r="E446">
        <v>0</v>
      </c>
      <c r="F446">
        <v>90</v>
      </c>
      <c r="G446" s="85" t="s">
        <v>187</v>
      </c>
      <c r="H446">
        <v>1</v>
      </c>
      <c r="I446" s="85" t="s">
        <v>213</v>
      </c>
      <c r="J446" s="85" t="s">
        <v>5699</v>
      </c>
      <c r="K446" s="85" t="s">
        <v>5700</v>
      </c>
      <c r="L446" s="85" t="s">
        <v>5698</v>
      </c>
      <c r="M446" s="85" t="s">
        <v>5701</v>
      </c>
      <c r="N446" s="85" t="s">
        <v>5702</v>
      </c>
      <c r="O446" s="85" t="s">
        <v>5703</v>
      </c>
      <c r="P446" s="85" t="s">
        <v>213</v>
      </c>
      <c r="Q446" s="85" t="s">
        <v>272</v>
      </c>
      <c r="R446" s="85" t="s">
        <v>5704</v>
      </c>
      <c r="S446" s="85"/>
      <c r="T446" s="85" t="s">
        <v>218</v>
      </c>
      <c r="U446" s="97">
        <v>7</v>
      </c>
      <c r="V446" s="85" t="s">
        <v>179</v>
      </c>
      <c r="W446" s="85" t="s">
        <v>191</v>
      </c>
      <c r="X446" s="85" t="s">
        <v>298</v>
      </c>
      <c r="Y446">
        <v>7</v>
      </c>
      <c r="Z446" s="85" t="s">
        <v>179</v>
      </c>
      <c r="AA446" s="85" t="s">
        <v>191</v>
      </c>
      <c r="AB446" s="85" t="s">
        <v>179</v>
      </c>
      <c r="AC446" s="85" t="s">
        <v>179</v>
      </c>
      <c r="AD446" s="85" t="s">
        <v>179</v>
      </c>
      <c r="AE446" s="85" t="s">
        <v>181</v>
      </c>
      <c r="AF446" s="85"/>
      <c r="AG446" s="85" t="s">
        <v>181</v>
      </c>
      <c r="AH446" s="85"/>
      <c r="AI446" s="85" t="s">
        <v>181</v>
      </c>
      <c r="AJ446" s="85"/>
      <c r="AK446" s="85" t="s">
        <v>181</v>
      </c>
      <c r="AL446" s="85"/>
      <c r="AM446" s="85" t="s">
        <v>181</v>
      </c>
      <c r="AN446" s="85"/>
      <c r="AO446" s="85" t="s">
        <v>181</v>
      </c>
      <c r="AP446" s="85"/>
      <c r="AQ446" s="85" t="s">
        <v>179</v>
      </c>
      <c r="AR446" s="85"/>
      <c r="AS446" s="85" t="s">
        <v>179</v>
      </c>
      <c r="AT446" s="85"/>
      <c r="AU446" s="85" t="s">
        <v>179</v>
      </c>
      <c r="AV446" s="85"/>
      <c r="AW446" s="85" t="s">
        <v>179</v>
      </c>
      <c r="AX446" s="85"/>
      <c r="AY446" s="85" t="s">
        <v>179</v>
      </c>
      <c r="AZ446" s="85"/>
      <c r="BA446" s="85" t="s">
        <v>179</v>
      </c>
      <c r="BB446" s="85"/>
      <c r="BC446" s="85" t="s">
        <v>179</v>
      </c>
      <c r="BD446" s="85" t="s">
        <v>5705</v>
      </c>
      <c r="BE446" s="85" t="s">
        <v>179</v>
      </c>
      <c r="BF446" s="85"/>
      <c r="BG446" s="85" t="s">
        <v>179</v>
      </c>
      <c r="BH446" s="85"/>
      <c r="BI446" s="85" t="s">
        <v>179</v>
      </c>
      <c r="BJ446" s="85" t="s">
        <v>5706</v>
      </c>
      <c r="BK446" s="85" t="s">
        <v>179</v>
      </c>
      <c r="BL446" s="85"/>
      <c r="BM446" s="85" t="s">
        <v>179</v>
      </c>
      <c r="BN446" s="85"/>
      <c r="BO446" s="85" t="s">
        <v>179</v>
      </c>
      <c r="BP446" s="85"/>
      <c r="BQ446" s="85" t="s">
        <v>179</v>
      </c>
      <c r="BR446" s="85"/>
      <c r="BS446" s="85" t="s">
        <v>179</v>
      </c>
      <c r="BT446" s="85"/>
      <c r="BU446" s="85" t="s">
        <v>179</v>
      </c>
      <c r="BV446" s="85"/>
      <c r="BW446" s="85" t="s">
        <v>179</v>
      </c>
      <c r="BX446" s="85"/>
      <c r="BY446" s="85" t="s">
        <v>179</v>
      </c>
      <c r="BZ446" s="85"/>
      <c r="CA446" s="85" t="s">
        <v>179</v>
      </c>
      <c r="CB446" s="85"/>
      <c r="CC446" s="85" t="s">
        <v>179</v>
      </c>
      <c r="CD446" s="85"/>
      <c r="CE446" s="85" t="s">
        <v>181</v>
      </c>
      <c r="CF446" s="85"/>
      <c r="CG446" s="85" t="s">
        <v>181</v>
      </c>
      <c r="CH446" s="85"/>
      <c r="CI446" s="85" t="s">
        <v>181</v>
      </c>
      <c r="CJ446" s="85"/>
      <c r="CK446" s="85" t="s">
        <v>179</v>
      </c>
      <c r="CL446" s="85" t="s">
        <v>5707</v>
      </c>
      <c r="CM446" s="85" t="s">
        <v>179</v>
      </c>
      <c r="CN446" s="85"/>
      <c r="CO446" s="85" t="s">
        <v>179</v>
      </c>
      <c r="CP446" s="85"/>
      <c r="CQ446" s="85" t="s">
        <v>179</v>
      </c>
      <c r="CR446" s="85"/>
      <c r="CS446" s="85" t="s">
        <v>179</v>
      </c>
      <c r="CT446" s="85"/>
      <c r="CU446" s="85" t="s">
        <v>179</v>
      </c>
      <c r="CV446" s="85"/>
      <c r="CW446" s="85" t="s">
        <v>179</v>
      </c>
      <c r="CX446" s="85"/>
      <c r="CY446" s="85" t="s">
        <v>179</v>
      </c>
      <c r="CZ446" s="85" t="s">
        <v>5708</v>
      </c>
      <c r="DA446" s="85" t="s">
        <v>179</v>
      </c>
      <c r="DB446" s="85"/>
      <c r="DC446" s="85" t="s">
        <v>179</v>
      </c>
      <c r="DD446" s="85"/>
      <c r="DE446" s="85" t="s">
        <v>179</v>
      </c>
      <c r="DF446" s="85"/>
      <c r="DG446" s="85" t="s">
        <v>179</v>
      </c>
      <c r="DH446" s="85"/>
      <c r="DI446" s="85" t="s">
        <v>179</v>
      </c>
      <c r="DJ446" s="85" t="s">
        <v>5709</v>
      </c>
      <c r="DK446" s="85"/>
      <c r="DL446" s="85"/>
      <c r="DM446" s="85"/>
      <c r="DN446" s="85"/>
      <c r="DO446" s="85"/>
      <c r="DP446" s="85"/>
      <c r="DQ446" s="85"/>
      <c r="DR446" s="85"/>
      <c r="DS446" s="85"/>
      <c r="DT446" s="85"/>
      <c r="DU446" s="85"/>
      <c r="DV446" s="85"/>
      <c r="DW446" s="85"/>
      <c r="DX446" s="85"/>
      <c r="DY446" s="85"/>
      <c r="DZ446" s="85"/>
      <c r="EA446" s="85"/>
      <c r="EB446" s="85"/>
      <c r="EC446" s="85"/>
      <c r="ED446" s="85"/>
      <c r="EE446" s="85"/>
      <c r="EF446" s="85"/>
      <c r="EG446" s="85"/>
      <c r="EH446" s="85"/>
      <c r="EI446" s="85"/>
      <c r="EJ446" s="85"/>
      <c r="EK446" s="85"/>
      <c r="EL446" s="85"/>
      <c r="EM446" s="85"/>
      <c r="EN446" s="85"/>
      <c r="EO446" s="85"/>
      <c r="EP446" s="85"/>
      <c r="EQ446" s="85"/>
      <c r="ER446" s="85"/>
      <c r="ES446" s="85"/>
      <c r="ET446" s="85"/>
      <c r="EU446" s="85"/>
      <c r="EV446" s="85"/>
      <c r="EW446" s="85"/>
      <c r="EX446" s="85"/>
      <c r="EY446" s="85"/>
      <c r="EZ446" s="85"/>
      <c r="FA446" s="85" t="s">
        <v>179</v>
      </c>
      <c r="FB446" s="85"/>
      <c r="FC446" s="85" t="s">
        <v>179</v>
      </c>
      <c r="FD446" s="85" t="s">
        <v>182</v>
      </c>
      <c r="FE446" t="b">
        <v>0</v>
      </c>
    </row>
    <row r="447" spans="1:161" x14ac:dyDescent="0.25">
      <c r="A447">
        <v>2403</v>
      </c>
      <c r="B447" t="s">
        <v>6276</v>
      </c>
      <c r="C447" s="90" t="s">
        <v>5710</v>
      </c>
      <c r="D447" s="91" t="s">
        <v>175</v>
      </c>
      <c r="E447">
        <v>0</v>
      </c>
      <c r="F447">
        <v>88</v>
      </c>
      <c r="G447" s="85" t="s">
        <v>177</v>
      </c>
      <c r="H447">
        <v>1</v>
      </c>
      <c r="I447" s="85" t="s">
        <v>213</v>
      </c>
      <c r="J447" s="85" t="s">
        <v>5711</v>
      </c>
      <c r="K447" s="85" t="s">
        <v>5712</v>
      </c>
      <c r="L447" s="85" t="s">
        <v>5710</v>
      </c>
      <c r="M447" s="85" t="s">
        <v>5713</v>
      </c>
      <c r="N447" s="85" t="s">
        <v>5711</v>
      </c>
      <c r="O447" s="85" t="s">
        <v>5714</v>
      </c>
      <c r="P447" s="85" t="s">
        <v>213</v>
      </c>
      <c r="Q447" s="85" t="s">
        <v>272</v>
      </c>
      <c r="R447" s="85"/>
      <c r="S447" s="85"/>
      <c r="T447" s="85" t="s">
        <v>218</v>
      </c>
      <c r="U447" s="97">
        <v>6</v>
      </c>
      <c r="V447" s="85" t="s">
        <v>181</v>
      </c>
      <c r="W447" s="85"/>
      <c r="X447" s="85"/>
      <c r="Y447">
        <v>0</v>
      </c>
      <c r="Z447" s="85" t="s">
        <v>181</v>
      </c>
      <c r="AA447" s="85"/>
      <c r="AB447" s="85" t="s">
        <v>180</v>
      </c>
      <c r="AC447" s="85" t="s">
        <v>181</v>
      </c>
      <c r="AD447" s="85" t="s">
        <v>180</v>
      </c>
      <c r="AE447" s="85" t="s">
        <v>181</v>
      </c>
      <c r="AF447" s="85"/>
      <c r="AG447" s="85" t="s">
        <v>179</v>
      </c>
      <c r="AH447" s="85" t="s">
        <v>5715</v>
      </c>
      <c r="AI447" s="85" t="s">
        <v>181</v>
      </c>
      <c r="AJ447" s="85"/>
      <c r="AK447" s="85" t="s">
        <v>181</v>
      </c>
      <c r="AL447" s="85"/>
      <c r="AM447" s="85" t="s">
        <v>181</v>
      </c>
      <c r="AN447" s="85"/>
      <c r="AO447" s="85" t="s">
        <v>181</v>
      </c>
      <c r="AP447" s="85"/>
      <c r="AQ447" s="85" t="s">
        <v>179</v>
      </c>
      <c r="AR447" s="85"/>
      <c r="AS447" s="85" t="s">
        <v>179</v>
      </c>
      <c r="AT447" s="85"/>
      <c r="AU447" s="85" t="s">
        <v>179</v>
      </c>
      <c r="AV447" s="85"/>
      <c r="AW447" s="85" t="s">
        <v>179</v>
      </c>
      <c r="AX447" s="85"/>
      <c r="AY447" s="85" t="s">
        <v>179</v>
      </c>
      <c r="AZ447" s="85"/>
      <c r="BA447" s="85" t="s">
        <v>179</v>
      </c>
      <c r="BB447" s="85"/>
      <c r="BC447" s="85" t="s">
        <v>179</v>
      </c>
      <c r="BD447" s="85" t="s">
        <v>5716</v>
      </c>
      <c r="BE447" s="85" t="s">
        <v>179</v>
      </c>
      <c r="BF447" s="85"/>
      <c r="BG447" s="85" t="s">
        <v>179</v>
      </c>
      <c r="BH447" s="85"/>
      <c r="BI447" s="85" t="s">
        <v>179</v>
      </c>
      <c r="BJ447" s="85" t="s">
        <v>5717</v>
      </c>
      <c r="BK447" s="85" t="s">
        <v>179</v>
      </c>
      <c r="BL447" s="85"/>
      <c r="BM447" s="85" t="s">
        <v>179</v>
      </c>
      <c r="BN447" s="85"/>
      <c r="BO447" s="85" t="s">
        <v>179</v>
      </c>
      <c r="BP447" s="85"/>
      <c r="BQ447" s="85" t="s">
        <v>179</v>
      </c>
      <c r="BR447" s="85"/>
      <c r="BS447" s="85" t="s">
        <v>179</v>
      </c>
      <c r="BT447" s="85"/>
      <c r="BU447" s="85" t="s">
        <v>179</v>
      </c>
      <c r="BV447" s="85"/>
      <c r="BW447" s="85" t="s">
        <v>179</v>
      </c>
      <c r="BX447" s="85"/>
      <c r="BY447" s="85" t="s">
        <v>179</v>
      </c>
      <c r="BZ447" s="85"/>
      <c r="CA447" s="85" t="s">
        <v>179</v>
      </c>
      <c r="CB447" s="85"/>
      <c r="CC447" s="85" t="s">
        <v>179</v>
      </c>
      <c r="CD447" s="85" t="s">
        <v>5718</v>
      </c>
      <c r="CE447" s="85" t="s">
        <v>181</v>
      </c>
      <c r="CF447" s="85"/>
      <c r="CG447" s="85" t="s">
        <v>181</v>
      </c>
      <c r="CH447" s="85"/>
      <c r="CI447" s="85" t="s">
        <v>181</v>
      </c>
      <c r="CJ447" s="85"/>
      <c r="CK447" s="85" t="s">
        <v>179</v>
      </c>
      <c r="CL447" s="85" t="s">
        <v>5719</v>
      </c>
      <c r="CM447" s="85" t="s">
        <v>179</v>
      </c>
      <c r="CN447" s="85"/>
      <c r="CO447" s="85" t="s">
        <v>179</v>
      </c>
      <c r="CP447" s="85"/>
      <c r="CQ447" s="85" t="s">
        <v>179</v>
      </c>
      <c r="CR447" s="85"/>
      <c r="CS447" s="85" t="s">
        <v>179</v>
      </c>
      <c r="CT447" s="85"/>
      <c r="CU447" s="85" t="s">
        <v>179</v>
      </c>
      <c r="CV447" s="85"/>
      <c r="CW447" s="85" t="s">
        <v>179</v>
      </c>
      <c r="CX447" s="85"/>
      <c r="CY447" s="85" t="s">
        <v>179</v>
      </c>
      <c r="CZ447" s="85" t="s">
        <v>5720</v>
      </c>
      <c r="DA447" s="85" t="s">
        <v>179</v>
      </c>
      <c r="DB447" s="85"/>
      <c r="DC447" s="85" t="s">
        <v>179</v>
      </c>
      <c r="DD447" s="85"/>
      <c r="DE447" s="85" t="s">
        <v>179</v>
      </c>
      <c r="DF447" s="85"/>
      <c r="DG447" s="85" t="s">
        <v>179</v>
      </c>
      <c r="DH447" s="85"/>
      <c r="DI447" s="85" t="s">
        <v>179</v>
      </c>
      <c r="DJ447" s="85" t="s">
        <v>5721</v>
      </c>
      <c r="DK447" s="85"/>
      <c r="DL447" s="85"/>
      <c r="DM447" s="85"/>
      <c r="DN447" s="85"/>
      <c r="DO447" s="85"/>
      <c r="DP447" s="85"/>
      <c r="DQ447" s="85"/>
      <c r="DR447" s="85"/>
      <c r="DS447" s="85"/>
      <c r="DT447" s="85"/>
      <c r="DU447" s="85"/>
      <c r="DV447" s="85"/>
      <c r="DW447" s="85"/>
      <c r="DX447" s="85"/>
      <c r="DY447" s="85"/>
      <c r="DZ447" s="85"/>
      <c r="EA447" s="85"/>
      <c r="EB447" s="85"/>
      <c r="EC447" s="85"/>
      <c r="ED447" s="85"/>
      <c r="EE447" s="85"/>
      <c r="EF447" s="85"/>
      <c r="EG447" s="85"/>
      <c r="EH447" s="85"/>
      <c r="EI447" s="85"/>
      <c r="EJ447" s="85"/>
      <c r="EK447" s="85"/>
      <c r="EL447" s="85"/>
      <c r="EM447" s="85"/>
      <c r="EN447" s="85"/>
      <c r="EO447" s="85"/>
      <c r="EP447" s="85"/>
      <c r="EQ447" s="85"/>
      <c r="ER447" s="85"/>
      <c r="ES447" s="85"/>
      <c r="ET447" s="85"/>
      <c r="EU447" s="85"/>
      <c r="EV447" s="85"/>
      <c r="EW447" s="85"/>
      <c r="EX447" s="85"/>
      <c r="EY447" s="85"/>
      <c r="EZ447" s="85"/>
      <c r="FA447" s="85" t="s">
        <v>181</v>
      </c>
      <c r="FB447" s="85" t="s">
        <v>5722</v>
      </c>
      <c r="FC447" s="85" t="s">
        <v>179</v>
      </c>
      <c r="FD447" s="85" t="s">
        <v>182</v>
      </c>
      <c r="FE447" t="b">
        <v>1</v>
      </c>
    </row>
    <row r="448" spans="1:161" x14ac:dyDescent="0.25">
      <c r="A448">
        <v>2404</v>
      </c>
      <c r="B448" t="s">
        <v>6277</v>
      </c>
      <c r="C448" s="90" t="s">
        <v>5723</v>
      </c>
      <c r="D448" s="91" t="s">
        <v>175</v>
      </c>
      <c r="E448">
        <v>0</v>
      </c>
      <c r="F448">
        <v>90</v>
      </c>
      <c r="G448" s="85" t="s">
        <v>187</v>
      </c>
      <c r="H448">
        <v>1</v>
      </c>
      <c r="I448" s="85" t="s">
        <v>213</v>
      </c>
      <c r="J448" s="85" t="s">
        <v>5724</v>
      </c>
      <c r="K448" s="85" t="s">
        <v>5725</v>
      </c>
      <c r="L448" s="85" t="s">
        <v>5723</v>
      </c>
      <c r="M448" s="85" t="s">
        <v>5726</v>
      </c>
      <c r="N448" s="85" t="s">
        <v>5724</v>
      </c>
      <c r="O448" s="85" t="s">
        <v>5727</v>
      </c>
      <c r="P448" s="85" t="s">
        <v>213</v>
      </c>
      <c r="Q448" s="85" t="s">
        <v>272</v>
      </c>
      <c r="R448" s="85"/>
      <c r="S448" s="85"/>
      <c r="T448" s="85" t="s">
        <v>218</v>
      </c>
      <c r="U448" s="97">
        <v>3</v>
      </c>
      <c r="V448" s="85" t="s">
        <v>179</v>
      </c>
      <c r="W448" s="85" t="s">
        <v>191</v>
      </c>
      <c r="X448" s="85" t="s">
        <v>5728</v>
      </c>
      <c r="Y448">
        <v>3</v>
      </c>
      <c r="Z448" s="85" t="s">
        <v>179</v>
      </c>
      <c r="AA448" s="85" t="s">
        <v>191</v>
      </c>
      <c r="AB448" s="85" t="s">
        <v>181</v>
      </c>
      <c r="AC448" s="85" t="s">
        <v>179</v>
      </c>
      <c r="AD448" s="85" t="s">
        <v>179</v>
      </c>
      <c r="AE448" s="85" t="s">
        <v>181</v>
      </c>
      <c r="AF448" s="85"/>
      <c r="AG448" s="85" t="s">
        <v>181</v>
      </c>
      <c r="AH448" s="85"/>
      <c r="AI448" s="85" t="s">
        <v>181</v>
      </c>
      <c r="AJ448" s="85"/>
      <c r="AK448" s="85" t="s">
        <v>181</v>
      </c>
      <c r="AL448" s="85"/>
      <c r="AM448" s="85" t="s">
        <v>181</v>
      </c>
      <c r="AN448" s="85"/>
      <c r="AO448" s="85" t="s">
        <v>181</v>
      </c>
      <c r="AP448" s="85"/>
      <c r="AQ448" s="85" t="s">
        <v>179</v>
      </c>
      <c r="AR448" s="85" t="s">
        <v>5729</v>
      </c>
      <c r="AS448" s="85" t="s">
        <v>179</v>
      </c>
      <c r="AT448" s="85"/>
      <c r="AU448" s="85" t="s">
        <v>179</v>
      </c>
      <c r="AV448" s="85"/>
      <c r="AW448" s="85" t="s">
        <v>179</v>
      </c>
      <c r="AX448" s="85" t="s">
        <v>5730</v>
      </c>
      <c r="AY448" s="85" t="s">
        <v>179</v>
      </c>
      <c r="AZ448" s="85"/>
      <c r="BA448" s="85" t="s">
        <v>179</v>
      </c>
      <c r="BB448" s="85"/>
      <c r="BC448" s="85" t="s">
        <v>179</v>
      </c>
      <c r="BD448" s="85" t="s">
        <v>5731</v>
      </c>
      <c r="BE448" s="85" t="s">
        <v>179</v>
      </c>
      <c r="BF448" s="85"/>
      <c r="BG448" s="85" t="s">
        <v>179</v>
      </c>
      <c r="BH448" s="85"/>
      <c r="BI448" s="85" t="s">
        <v>179</v>
      </c>
      <c r="BJ448" s="85" t="s">
        <v>5732</v>
      </c>
      <c r="BK448" s="85" t="s">
        <v>179</v>
      </c>
      <c r="BL448" s="85" t="s">
        <v>5733</v>
      </c>
      <c r="BM448" s="85" t="s">
        <v>179</v>
      </c>
      <c r="BN448" s="85"/>
      <c r="BO448" s="85" t="s">
        <v>179</v>
      </c>
      <c r="BP448" s="85"/>
      <c r="BQ448" s="85" t="s">
        <v>179</v>
      </c>
      <c r="BR448" s="85"/>
      <c r="BS448" s="85" t="s">
        <v>179</v>
      </c>
      <c r="BT448" s="85"/>
      <c r="BU448" s="85" t="s">
        <v>179</v>
      </c>
      <c r="BV448" s="85"/>
      <c r="BW448" s="85" t="s">
        <v>179</v>
      </c>
      <c r="BX448" s="85"/>
      <c r="BY448" s="85" t="s">
        <v>179</v>
      </c>
      <c r="BZ448" s="85"/>
      <c r="CA448" s="85" t="s">
        <v>179</v>
      </c>
      <c r="CB448" s="85"/>
      <c r="CC448" s="85" t="s">
        <v>179</v>
      </c>
      <c r="CD448" s="85"/>
      <c r="CE448" s="85" t="s">
        <v>181</v>
      </c>
      <c r="CF448" s="85"/>
      <c r="CG448" s="85" t="s">
        <v>181</v>
      </c>
      <c r="CH448" s="85"/>
      <c r="CI448" s="85" t="s">
        <v>181</v>
      </c>
      <c r="CJ448" s="85"/>
      <c r="CK448" s="85" t="s">
        <v>179</v>
      </c>
      <c r="CL448" s="85" t="s">
        <v>5734</v>
      </c>
      <c r="CM448" s="85" t="s">
        <v>179</v>
      </c>
      <c r="CN448" s="85"/>
      <c r="CO448" s="85" t="s">
        <v>179</v>
      </c>
      <c r="CP448" s="85"/>
      <c r="CQ448" s="85" t="s">
        <v>179</v>
      </c>
      <c r="CR448" s="85"/>
      <c r="CS448" s="85" t="s">
        <v>179</v>
      </c>
      <c r="CT448" s="85"/>
      <c r="CU448" s="85" t="s">
        <v>179</v>
      </c>
      <c r="CV448" s="85"/>
      <c r="CW448" s="85" t="s">
        <v>179</v>
      </c>
      <c r="CX448" s="85"/>
      <c r="CY448" s="85" t="s">
        <v>179</v>
      </c>
      <c r="CZ448" s="85" t="s">
        <v>5735</v>
      </c>
      <c r="DA448" s="85" t="s">
        <v>179</v>
      </c>
      <c r="DB448" s="85"/>
      <c r="DC448" s="85" t="s">
        <v>179</v>
      </c>
      <c r="DD448" s="85"/>
      <c r="DE448" s="85" t="s">
        <v>179</v>
      </c>
      <c r="DF448" s="85"/>
      <c r="DG448" s="85" t="s">
        <v>179</v>
      </c>
      <c r="DH448" s="85"/>
      <c r="DI448" s="85" t="s">
        <v>179</v>
      </c>
      <c r="DJ448" s="85" t="s">
        <v>5736</v>
      </c>
      <c r="DK448" s="85"/>
      <c r="DL448" s="85"/>
      <c r="DM448" s="85"/>
      <c r="DN448" s="85"/>
      <c r="DO448" s="85"/>
      <c r="DP448" s="85"/>
      <c r="DQ448" s="85"/>
      <c r="DR448" s="85"/>
      <c r="DS448" s="85"/>
      <c r="DT448" s="85"/>
      <c r="DU448" s="85"/>
      <c r="DV448" s="85"/>
      <c r="DW448" s="85"/>
      <c r="DX448" s="85"/>
      <c r="DY448" s="85"/>
      <c r="DZ448" s="85"/>
      <c r="EA448" s="85"/>
      <c r="EB448" s="85"/>
      <c r="EC448" s="85"/>
      <c r="ED448" s="85"/>
      <c r="EE448" s="85"/>
      <c r="EF448" s="85"/>
      <c r="EG448" s="85"/>
      <c r="EH448" s="85"/>
      <c r="EI448" s="85"/>
      <c r="EJ448" s="85"/>
      <c r="EK448" s="85"/>
      <c r="EL448" s="85"/>
      <c r="EM448" s="85"/>
      <c r="EN448" s="85"/>
      <c r="EO448" s="85"/>
      <c r="EP448" s="85"/>
      <c r="EQ448" s="85"/>
      <c r="ER448" s="85"/>
      <c r="ES448" s="85"/>
      <c r="ET448" s="85"/>
      <c r="EU448" s="85"/>
      <c r="EV448" s="85"/>
      <c r="EW448" s="85"/>
      <c r="EX448" s="85"/>
      <c r="EY448" s="85"/>
      <c r="EZ448" s="85"/>
      <c r="FA448" s="85" t="s">
        <v>181</v>
      </c>
      <c r="FB448" s="85"/>
      <c r="FC448" s="85" t="s">
        <v>179</v>
      </c>
      <c r="FD448" s="85" t="s">
        <v>182</v>
      </c>
      <c r="FE448" t="b">
        <v>0</v>
      </c>
    </row>
    <row r="449" spans="1:161" x14ac:dyDescent="0.25">
      <c r="A449" t="s">
        <v>6486</v>
      </c>
      <c r="B449" t="s">
        <v>6737</v>
      </c>
      <c r="C449" s="90" t="s">
        <v>5737</v>
      </c>
      <c r="D449" s="91" t="s">
        <v>175</v>
      </c>
      <c r="G449" s="85" t="s">
        <v>177</v>
      </c>
      <c r="I449" t="s">
        <v>213</v>
      </c>
      <c r="J449" s="85"/>
      <c r="K449" s="85" t="s">
        <v>6734</v>
      </c>
      <c r="L449" s="85"/>
      <c r="M449" s="85" t="s">
        <v>6561</v>
      </c>
      <c r="N449" s="85" t="s">
        <v>6735</v>
      </c>
      <c r="O449" s="85" t="s">
        <v>6736</v>
      </c>
      <c r="P449" s="85"/>
      <c r="Q449" s="85"/>
      <c r="R449" s="85"/>
      <c r="S449" s="85"/>
      <c r="T449" s="85"/>
      <c r="U449" s="97" t="s">
        <v>6583</v>
      </c>
      <c r="V449" s="85"/>
      <c r="W449" s="85"/>
      <c r="X449" s="85"/>
      <c r="Z449" s="85"/>
      <c r="AA449" s="85"/>
      <c r="AB449" s="85"/>
      <c r="AC449" s="85"/>
      <c r="AD449" s="85"/>
      <c r="AE449" t="s">
        <v>1497</v>
      </c>
      <c r="AG449" t="s">
        <v>1497</v>
      </c>
      <c r="AI449" t="s">
        <v>1497</v>
      </c>
      <c r="AK449" t="s">
        <v>1497</v>
      </c>
      <c r="AM449" t="s">
        <v>1497</v>
      </c>
      <c r="AN449" s="85"/>
      <c r="AO449" s="85"/>
      <c r="AP449" s="85"/>
      <c r="AQ449" s="85"/>
      <c r="AR449" s="85"/>
      <c r="AS449" s="85"/>
      <c r="AT449" s="85"/>
      <c r="AU449" s="85"/>
      <c r="AV449" s="85"/>
      <c r="AW449" s="85"/>
      <c r="AX449" s="85"/>
      <c r="AY449" s="85"/>
      <c r="AZ449" s="85"/>
      <c r="BA449" s="85"/>
      <c r="BB449" s="85"/>
      <c r="BC449" t="s">
        <v>182</v>
      </c>
      <c r="BD449" s="85"/>
      <c r="BE449" s="85"/>
      <c r="BF449" s="85"/>
      <c r="BG449" s="85"/>
      <c r="BH449" s="85"/>
      <c r="BI449" t="s">
        <v>182</v>
      </c>
      <c r="BJ449" s="85"/>
      <c r="BK449" s="85"/>
      <c r="BL449" s="85"/>
      <c r="BM449" s="85"/>
      <c r="BN449" s="85"/>
      <c r="BO449" s="85"/>
      <c r="BP449" s="85"/>
      <c r="BQ449" s="85"/>
      <c r="BR449" s="85"/>
      <c r="BS449" s="85"/>
      <c r="BT449" s="85"/>
      <c r="BU449" s="85"/>
      <c r="BV449" s="85"/>
      <c r="BW449" s="85"/>
      <c r="BX449" s="85"/>
      <c r="BY449" s="85"/>
      <c r="BZ449" s="85"/>
      <c r="CA449" s="85"/>
      <c r="CB449" s="85"/>
      <c r="CC449" s="85"/>
      <c r="CD449" s="85"/>
      <c r="CE449" s="85"/>
      <c r="CF449" s="85"/>
      <c r="CG449" s="85"/>
      <c r="CH449" s="85"/>
      <c r="CI449" s="85"/>
      <c r="CJ449" s="85"/>
      <c r="CK449" t="s">
        <v>182</v>
      </c>
      <c r="CL449" s="85"/>
      <c r="CM449" s="85"/>
      <c r="CN449" s="85"/>
      <c r="CO449" s="85"/>
      <c r="CP449" s="85"/>
      <c r="CQ449" s="85"/>
      <c r="CR449" s="85"/>
      <c r="CS449" s="85"/>
      <c r="CT449" s="85"/>
      <c r="CU449" s="85"/>
      <c r="CV449" s="85"/>
      <c r="CW449" s="85"/>
      <c r="CX449" s="85"/>
      <c r="CY449" t="s">
        <v>182</v>
      </c>
      <c r="CZ449" s="85"/>
      <c r="DA449" s="85"/>
      <c r="DB449" s="85"/>
      <c r="DC449" s="85"/>
      <c r="DD449" s="85"/>
      <c r="DE449" s="85"/>
      <c r="DF449" s="85"/>
      <c r="DG449" s="85"/>
      <c r="DH449" s="85"/>
      <c r="DI449" t="s">
        <v>182</v>
      </c>
      <c r="DJ449" s="85"/>
      <c r="DK449" s="85"/>
      <c r="DL449" s="85"/>
      <c r="DM449" s="85"/>
      <c r="DN449" s="85"/>
      <c r="DO449" s="85"/>
      <c r="DP449" s="85"/>
      <c r="DR449" s="85"/>
      <c r="DS449" s="85"/>
      <c r="DT449" s="85"/>
      <c r="DU449" s="85"/>
      <c r="DV449" s="85"/>
      <c r="DW449" s="85"/>
      <c r="DX449" s="85"/>
      <c r="DY449" s="85"/>
      <c r="DZ449" s="85"/>
      <c r="EA449" s="85"/>
      <c r="EB449" s="85"/>
      <c r="ED449" s="85"/>
      <c r="EE449" s="85"/>
      <c r="EF449" s="85"/>
      <c r="EG449" s="85"/>
      <c r="EH449" s="85"/>
      <c r="EI449" s="85"/>
      <c r="EJ449" s="85"/>
      <c r="EK449" s="85"/>
      <c r="EL449" s="85"/>
      <c r="EM449" s="85"/>
      <c r="EN449" s="85"/>
      <c r="EO449" s="85"/>
      <c r="EP449" s="85"/>
      <c r="EQ449" s="85"/>
      <c r="ER449" s="85"/>
      <c r="ET449" s="85"/>
      <c r="EU449" s="85"/>
      <c r="EV449" s="85"/>
      <c r="EW449" s="85"/>
      <c r="EX449" s="85"/>
      <c r="EY449" t="s">
        <v>182</v>
      </c>
      <c r="EZ449" s="85"/>
      <c r="FA449" t="s">
        <v>1497</v>
      </c>
      <c r="FB449" s="85"/>
      <c r="FC449" s="85" t="s">
        <v>182</v>
      </c>
      <c r="FD449" s="85"/>
      <c r="FE449" t="b">
        <v>0</v>
      </c>
    </row>
    <row r="450" spans="1:161" x14ac:dyDescent="0.25">
      <c r="A450">
        <v>2406</v>
      </c>
      <c r="B450" t="s">
        <v>6278</v>
      </c>
      <c r="C450" s="90" t="s">
        <v>5738</v>
      </c>
      <c r="D450" s="91" t="s">
        <v>175</v>
      </c>
      <c r="E450">
        <v>0</v>
      </c>
      <c r="F450">
        <v>88</v>
      </c>
      <c r="G450" s="85" t="s">
        <v>187</v>
      </c>
      <c r="H450">
        <v>1</v>
      </c>
      <c r="I450" s="85" t="s">
        <v>213</v>
      </c>
      <c r="J450" s="85" t="s">
        <v>5739</v>
      </c>
      <c r="K450" s="85" t="s">
        <v>5740</v>
      </c>
      <c r="L450" s="85" t="s">
        <v>5738</v>
      </c>
      <c r="M450" s="85" t="s">
        <v>5741</v>
      </c>
      <c r="N450" s="85" t="s">
        <v>5739</v>
      </c>
      <c r="O450" s="85" t="s">
        <v>5742</v>
      </c>
      <c r="P450" s="85" t="s">
        <v>213</v>
      </c>
      <c r="Q450" s="85" t="s">
        <v>272</v>
      </c>
      <c r="R450" s="85" t="s">
        <v>5743</v>
      </c>
      <c r="S450" s="85"/>
      <c r="T450" s="85" t="s">
        <v>218</v>
      </c>
      <c r="U450" s="97">
        <v>17</v>
      </c>
      <c r="V450" s="85" t="s">
        <v>181</v>
      </c>
      <c r="W450" s="85" t="s">
        <v>186</v>
      </c>
      <c r="X450" s="85"/>
      <c r="Y450">
        <v>0</v>
      </c>
      <c r="Z450" s="85" t="s">
        <v>181</v>
      </c>
      <c r="AA450" s="85" t="s">
        <v>186</v>
      </c>
      <c r="AB450" s="85" t="s">
        <v>181</v>
      </c>
      <c r="AC450" s="85" t="s">
        <v>181</v>
      </c>
      <c r="AD450" s="85" t="s">
        <v>179</v>
      </c>
      <c r="AE450" s="85" t="s">
        <v>181</v>
      </c>
      <c r="AF450" s="85"/>
      <c r="AG450" s="85" t="s">
        <v>179</v>
      </c>
      <c r="AH450" s="85" t="s">
        <v>5744</v>
      </c>
      <c r="AI450" s="85" t="s">
        <v>181</v>
      </c>
      <c r="AJ450" s="85"/>
      <c r="AK450" s="85" t="s">
        <v>181</v>
      </c>
      <c r="AL450" s="85"/>
      <c r="AM450" s="85" t="s">
        <v>181</v>
      </c>
      <c r="AN450" s="85"/>
      <c r="AO450" s="85" t="s">
        <v>181</v>
      </c>
      <c r="AP450" s="85"/>
      <c r="AQ450" s="85" t="s">
        <v>179</v>
      </c>
      <c r="AR450" s="85"/>
      <c r="AS450" s="85" t="s">
        <v>179</v>
      </c>
      <c r="AT450" s="85"/>
      <c r="AU450" s="85" t="s">
        <v>179</v>
      </c>
      <c r="AV450" s="85"/>
      <c r="AW450" s="85" t="s">
        <v>179</v>
      </c>
      <c r="AX450" s="85"/>
      <c r="AY450" s="85" t="s">
        <v>179</v>
      </c>
      <c r="AZ450" s="85"/>
      <c r="BA450" s="85" t="s">
        <v>179</v>
      </c>
      <c r="BB450" s="85"/>
      <c r="BC450" s="85" t="s">
        <v>179</v>
      </c>
      <c r="BD450" s="85" t="s">
        <v>5745</v>
      </c>
      <c r="BE450" s="85" t="s">
        <v>179</v>
      </c>
      <c r="BF450" s="85"/>
      <c r="BG450" s="85" t="s">
        <v>179</v>
      </c>
      <c r="BH450" s="85"/>
      <c r="BI450" s="85" t="s">
        <v>179</v>
      </c>
      <c r="BJ450" s="85" t="s">
        <v>5746</v>
      </c>
      <c r="BK450" s="85" t="s">
        <v>179</v>
      </c>
      <c r="BL450" s="85"/>
      <c r="BM450" s="85" t="s">
        <v>179</v>
      </c>
      <c r="BN450" s="85"/>
      <c r="BO450" s="85" t="s">
        <v>179</v>
      </c>
      <c r="BP450" s="85"/>
      <c r="BQ450" s="85" t="s">
        <v>179</v>
      </c>
      <c r="BR450" s="85"/>
      <c r="BS450" s="85" t="s">
        <v>179</v>
      </c>
      <c r="BT450" s="85"/>
      <c r="BU450" s="85" t="s">
        <v>179</v>
      </c>
      <c r="BV450" s="85"/>
      <c r="BW450" s="85" t="s">
        <v>179</v>
      </c>
      <c r="BX450" s="85"/>
      <c r="BY450" s="85" t="s">
        <v>179</v>
      </c>
      <c r="BZ450" s="85"/>
      <c r="CA450" s="85" t="s">
        <v>179</v>
      </c>
      <c r="CB450" s="85"/>
      <c r="CC450" s="85" t="s">
        <v>179</v>
      </c>
      <c r="CD450" s="85"/>
      <c r="CE450" s="85" t="s">
        <v>179</v>
      </c>
      <c r="CF450" s="85"/>
      <c r="CG450" s="85" t="s">
        <v>181</v>
      </c>
      <c r="CH450" s="85"/>
      <c r="CI450" s="85" t="s">
        <v>181</v>
      </c>
      <c r="CJ450" s="85"/>
      <c r="CK450" s="85" t="s">
        <v>179</v>
      </c>
      <c r="CL450" s="85" t="s">
        <v>5747</v>
      </c>
      <c r="CM450" s="85" t="s">
        <v>179</v>
      </c>
      <c r="CN450" s="85"/>
      <c r="CO450" s="85" t="s">
        <v>179</v>
      </c>
      <c r="CP450" s="85"/>
      <c r="CQ450" s="85" t="s">
        <v>179</v>
      </c>
      <c r="CR450" s="85"/>
      <c r="CS450" s="85" t="s">
        <v>179</v>
      </c>
      <c r="CT450" s="85"/>
      <c r="CU450" s="85" t="s">
        <v>179</v>
      </c>
      <c r="CV450" s="85"/>
      <c r="CW450" s="85" t="s">
        <v>179</v>
      </c>
      <c r="CX450" s="85"/>
      <c r="CY450" s="85" t="s">
        <v>179</v>
      </c>
      <c r="CZ450" s="85" t="s">
        <v>5748</v>
      </c>
      <c r="DA450" s="85" t="s">
        <v>179</v>
      </c>
      <c r="DB450" s="85"/>
      <c r="DC450" s="85" t="s">
        <v>179</v>
      </c>
      <c r="DD450" s="85"/>
      <c r="DE450" s="85" t="s">
        <v>179</v>
      </c>
      <c r="DF450" s="85"/>
      <c r="DG450" s="85" t="s">
        <v>179</v>
      </c>
      <c r="DH450" s="85"/>
      <c r="DI450" s="85" t="s">
        <v>179</v>
      </c>
      <c r="DJ450" s="85" t="s">
        <v>5749</v>
      </c>
      <c r="DK450" s="85"/>
      <c r="DL450" s="85"/>
      <c r="DM450" s="85"/>
      <c r="DN450" s="85"/>
      <c r="DO450" s="85"/>
      <c r="DP450" s="85"/>
      <c r="DQ450" s="85"/>
      <c r="DR450" s="85"/>
      <c r="DS450" s="85"/>
      <c r="DT450" s="85"/>
      <c r="DU450" s="85"/>
      <c r="DV450" s="85"/>
      <c r="DW450" s="85"/>
      <c r="DX450" s="85"/>
      <c r="DY450" s="85"/>
      <c r="DZ450" s="85"/>
      <c r="EA450" s="85"/>
      <c r="EB450" s="85"/>
      <c r="EC450" s="85"/>
      <c r="ED450" s="85"/>
      <c r="EE450" s="85"/>
      <c r="EF450" s="85"/>
      <c r="EG450" s="85"/>
      <c r="EH450" s="85"/>
      <c r="EI450" s="85"/>
      <c r="EJ450" s="85"/>
      <c r="EK450" s="85"/>
      <c r="EL450" s="85"/>
      <c r="EM450" s="85"/>
      <c r="EN450" s="85"/>
      <c r="EO450" s="85"/>
      <c r="EP450" s="85"/>
      <c r="EQ450" s="85"/>
      <c r="ER450" s="85"/>
      <c r="ES450" s="85"/>
      <c r="ET450" s="85"/>
      <c r="EU450" s="85"/>
      <c r="EV450" s="85"/>
      <c r="EW450" s="85"/>
      <c r="EX450" s="85"/>
      <c r="EY450" s="85"/>
      <c r="EZ450" s="85"/>
      <c r="FA450" s="85" t="s">
        <v>181</v>
      </c>
      <c r="FB450" s="85"/>
      <c r="FC450" s="85" t="s">
        <v>179</v>
      </c>
      <c r="FD450" s="85" t="s">
        <v>182</v>
      </c>
      <c r="FE450" t="b">
        <v>1</v>
      </c>
    </row>
    <row r="451" spans="1:161" x14ac:dyDescent="0.25">
      <c r="B451" t="s">
        <v>6087</v>
      </c>
      <c r="C451" s="90" t="s">
        <v>6286</v>
      </c>
      <c r="D451" s="91" t="s">
        <v>175</v>
      </c>
      <c r="G451" s="85" t="s">
        <v>6126</v>
      </c>
      <c r="I451" s="85" t="s">
        <v>213</v>
      </c>
      <c r="J451" s="85"/>
      <c r="K451" s="85" t="s">
        <v>6287</v>
      </c>
      <c r="L451" s="85" t="s">
        <v>6288</v>
      </c>
      <c r="M451" s="85" t="s">
        <v>6289</v>
      </c>
      <c r="N451" s="85"/>
      <c r="O451" s="85" t="s">
        <v>6290</v>
      </c>
      <c r="P451" s="85" t="s">
        <v>213</v>
      </c>
      <c r="Q451" s="85"/>
      <c r="R451" s="85"/>
      <c r="S451" s="85"/>
      <c r="T451" s="85"/>
      <c r="V451" s="85"/>
      <c r="W451" s="85"/>
      <c r="X451" s="85"/>
      <c r="Z451" s="85"/>
      <c r="AA451" s="85"/>
      <c r="AB451" s="85"/>
      <c r="AC451" s="85"/>
      <c r="AD451" s="85"/>
      <c r="AE451" s="85"/>
      <c r="AF451" s="85"/>
      <c r="AG451" s="85"/>
      <c r="AH451" s="85"/>
      <c r="AI451" s="85"/>
      <c r="AJ451" s="85"/>
      <c r="AK451" s="85"/>
      <c r="AL451" s="85"/>
      <c r="AM451" s="85"/>
      <c r="AN451" s="85"/>
      <c r="AO451" s="85"/>
      <c r="AP451" s="85"/>
      <c r="AQ451" s="85"/>
      <c r="AR451" s="85"/>
      <c r="AS451" s="85"/>
      <c r="AT451" s="85"/>
      <c r="AU451" s="85"/>
      <c r="AV451" s="85"/>
      <c r="AW451" s="85"/>
      <c r="AX451" s="85"/>
      <c r="AY451" s="85"/>
      <c r="AZ451" s="85"/>
      <c r="BA451" s="85"/>
      <c r="BB451" s="85"/>
      <c r="BC451" s="85"/>
      <c r="BD451" s="85"/>
      <c r="BE451" s="85"/>
      <c r="BF451" s="85"/>
      <c r="BG451" s="85"/>
      <c r="BH451" s="85"/>
      <c r="BI451" s="85"/>
      <c r="BJ451" s="85"/>
      <c r="BK451" s="85"/>
      <c r="BL451" s="85"/>
      <c r="BM451" s="85"/>
      <c r="BN451" s="85"/>
      <c r="BO451" s="85"/>
      <c r="BP451" s="85"/>
      <c r="BQ451" s="85"/>
      <c r="BR451" s="85"/>
      <c r="BS451" s="85"/>
      <c r="BT451" s="85"/>
      <c r="BU451" s="85"/>
      <c r="BV451" s="85"/>
      <c r="BW451" s="85"/>
      <c r="BX451" s="85"/>
      <c r="BY451" s="85"/>
      <c r="BZ451" s="85"/>
      <c r="CA451" s="85"/>
      <c r="CB451" s="85"/>
      <c r="CC451" s="85"/>
      <c r="CD451" s="85"/>
      <c r="CE451" s="85"/>
      <c r="CF451" s="85"/>
      <c r="CG451" s="85"/>
      <c r="CH451" s="85"/>
      <c r="CI451" s="85"/>
      <c r="CJ451" s="85"/>
      <c r="CK451" s="85"/>
      <c r="CL451" s="85"/>
      <c r="CM451" s="85"/>
      <c r="CN451" s="85"/>
      <c r="CO451" s="85"/>
      <c r="CP451" s="85"/>
      <c r="CQ451" s="85"/>
      <c r="CR451" s="85"/>
      <c r="CS451" s="85"/>
      <c r="CT451" s="85"/>
      <c r="CU451" s="85"/>
      <c r="CV451" s="85"/>
      <c r="CW451" s="85"/>
      <c r="CX451" s="85"/>
      <c r="CY451" s="85"/>
      <c r="CZ451" s="85"/>
      <c r="DA451" s="85"/>
      <c r="DB451" s="85"/>
      <c r="DC451" s="85"/>
      <c r="DD451" s="85"/>
      <c r="DE451" s="85"/>
      <c r="DF451" s="85"/>
      <c r="DG451" s="85"/>
      <c r="DH451" s="85"/>
      <c r="DI451" s="85"/>
      <c r="DJ451" s="85"/>
      <c r="DK451" s="85"/>
      <c r="DL451" s="85"/>
      <c r="DM451" s="85"/>
      <c r="DN451" s="85"/>
      <c r="DO451" s="85"/>
      <c r="DP451" s="85"/>
      <c r="DQ451" s="85"/>
      <c r="DR451" s="85"/>
      <c r="DS451" s="85"/>
      <c r="DT451" s="85"/>
      <c r="DU451" s="85"/>
      <c r="DV451" s="85"/>
      <c r="DW451" s="85"/>
      <c r="DX451" s="85"/>
      <c r="DY451" s="85"/>
      <c r="DZ451" s="85"/>
      <c r="EA451" s="85"/>
      <c r="EB451" s="85"/>
      <c r="EC451" s="85"/>
      <c r="ED451" s="85"/>
      <c r="EE451" s="85"/>
      <c r="EF451" s="85"/>
      <c r="EG451" s="85"/>
      <c r="EH451" s="85"/>
      <c r="EI451" s="85"/>
      <c r="EJ451" s="85"/>
      <c r="EK451" s="85"/>
      <c r="EL451" s="85"/>
      <c r="EM451" s="85"/>
      <c r="EN451" s="85"/>
      <c r="EO451" s="85"/>
      <c r="EP451" s="85"/>
      <c r="EQ451" s="85"/>
      <c r="ER451" s="85"/>
      <c r="ES451" s="85"/>
      <c r="ET451" s="85"/>
      <c r="EU451" s="85"/>
      <c r="EV451" s="85"/>
      <c r="EW451" s="85"/>
      <c r="EX451" s="85"/>
      <c r="EY451" s="85"/>
      <c r="EZ451" s="85"/>
      <c r="FA451" s="85"/>
      <c r="FB451" s="85"/>
      <c r="FC451" s="85"/>
      <c r="FD451" s="85"/>
    </row>
    <row r="452" spans="1:161" x14ac:dyDescent="0.25">
      <c r="A452">
        <v>2407</v>
      </c>
      <c r="B452" t="s">
        <v>6279</v>
      </c>
      <c r="C452" s="90" t="s">
        <v>5750</v>
      </c>
      <c r="D452" s="91" t="s">
        <v>175</v>
      </c>
      <c r="E452">
        <v>0</v>
      </c>
      <c r="G452" s="85" t="s">
        <v>177</v>
      </c>
      <c r="H452">
        <v>1</v>
      </c>
      <c r="I452" s="85" t="s">
        <v>213</v>
      </c>
      <c r="J452" s="85" t="s">
        <v>5751</v>
      </c>
      <c r="K452" s="85" t="s">
        <v>5752</v>
      </c>
      <c r="L452" s="85" t="s">
        <v>5750</v>
      </c>
      <c r="M452" s="85" t="s">
        <v>5753</v>
      </c>
      <c r="N452" s="85" t="s">
        <v>5751</v>
      </c>
      <c r="O452" s="85" t="s">
        <v>5754</v>
      </c>
      <c r="P452" s="85" t="s">
        <v>213</v>
      </c>
      <c r="Q452" s="85" t="s">
        <v>272</v>
      </c>
      <c r="R452" s="85"/>
      <c r="S452" s="85"/>
      <c r="T452" s="85" t="s">
        <v>218</v>
      </c>
      <c r="U452" s="97">
        <v>0</v>
      </c>
      <c r="V452" s="85" t="s">
        <v>181</v>
      </c>
      <c r="W452" s="85" t="s">
        <v>186</v>
      </c>
      <c r="X452" s="85"/>
      <c r="Y452">
        <v>0</v>
      </c>
      <c r="Z452" s="85" t="s">
        <v>181</v>
      </c>
      <c r="AA452" s="85" t="s">
        <v>186</v>
      </c>
      <c r="AB452" s="85" t="s">
        <v>180</v>
      </c>
      <c r="AC452" s="85" t="s">
        <v>181</v>
      </c>
      <c r="AD452" s="85" t="s">
        <v>180</v>
      </c>
      <c r="AE452" s="85" t="s">
        <v>181</v>
      </c>
      <c r="AF452" s="85" t="s">
        <v>251</v>
      </c>
      <c r="AG452" s="85" t="s">
        <v>181</v>
      </c>
      <c r="AH452" s="85" t="s">
        <v>251</v>
      </c>
      <c r="AI452" s="85" t="s">
        <v>181</v>
      </c>
      <c r="AJ452" s="85" t="s">
        <v>251</v>
      </c>
      <c r="AK452" s="85" t="s">
        <v>181</v>
      </c>
      <c r="AL452" s="85" t="s">
        <v>260</v>
      </c>
      <c r="AM452" s="85" t="s">
        <v>181</v>
      </c>
      <c r="AN452" s="85" t="s">
        <v>260</v>
      </c>
      <c r="AO452" s="85" t="s">
        <v>181</v>
      </c>
      <c r="AP452" s="85" t="s">
        <v>260</v>
      </c>
      <c r="AQ452" s="85" t="s">
        <v>179</v>
      </c>
      <c r="AR452" s="85"/>
      <c r="AS452" s="85" t="s">
        <v>179</v>
      </c>
      <c r="AT452" s="85"/>
      <c r="AU452" s="85" t="s">
        <v>179</v>
      </c>
      <c r="AV452" s="85"/>
      <c r="AW452" s="85" t="s">
        <v>179</v>
      </c>
      <c r="AX452" s="85"/>
      <c r="AY452" s="85" t="s">
        <v>179</v>
      </c>
      <c r="AZ452" s="85"/>
      <c r="BA452" s="85" t="s">
        <v>179</v>
      </c>
      <c r="BB452" s="85"/>
      <c r="BC452" s="85" t="s">
        <v>179</v>
      </c>
      <c r="BD452" s="85" t="s">
        <v>5755</v>
      </c>
      <c r="BE452" s="85" t="s">
        <v>181</v>
      </c>
      <c r="BF452" s="85" t="s">
        <v>5756</v>
      </c>
      <c r="BG452" s="85" t="s">
        <v>181</v>
      </c>
      <c r="BH452" s="85" t="s">
        <v>5757</v>
      </c>
      <c r="BI452" s="85" t="s">
        <v>179</v>
      </c>
      <c r="BJ452" s="85" t="s">
        <v>5758</v>
      </c>
      <c r="BK452" s="85" t="s">
        <v>179</v>
      </c>
      <c r="BL452" s="85"/>
      <c r="BM452" s="85" t="s">
        <v>179</v>
      </c>
      <c r="BN452" s="85"/>
      <c r="BO452" s="85" t="s">
        <v>179</v>
      </c>
      <c r="BP452" s="85"/>
      <c r="BQ452" s="85" t="s">
        <v>179</v>
      </c>
      <c r="BR452" s="85"/>
      <c r="BS452" s="85" t="s">
        <v>179</v>
      </c>
      <c r="BT452" s="85"/>
      <c r="BU452" s="85" t="s">
        <v>179</v>
      </c>
      <c r="BV452" s="85"/>
      <c r="BW452" s="85" t="s">
        <v>179</v>
      </c>
      <c r="BX452" s="85"/>
      <c r="BY452" s="85" t="s">
        <v>179</v>
      </c>
      <c r="BZ452" s="85"/>
      <c r="CA452" s="85" t="s">
        <v>179</v>
      </c>
      <c r="CB452" s="85"/>
      <c r="CC452" s="85" t="s">
        <v>179</v>
      </c>
      <c r="CD452" s="85"/>
      <c r="CE452" s="85" t="s">
        <v>181</v>
      </c>
      <c r="CF452" s="85"/>
      <c r="CG452" s="85" t="s">
        <v>181</v>
      </c>
      <c r="CH452" s="85"/>
      <c r="CI452" s="85" t="s">
        <v>181</v>
      </c>
      <c r="CJ452" s="85"/>
      <c r="CK452" s="85" t="s">
        <v>179</v>
      </c>
      <c r="CL452" s="85" t="s">
        <v>5758</v>
      </c>
      <c r="CM452" s="85" t="s">
        <v>179</v>
      </c>
      <c r="CN452" s="85"/>
      <c r="CO452" s="85" t="s">
        <v>179</v>
      </c>
      <c r="CP452" s="85"/>
      <c r="CQ452" s="85" t="s">
        <v>179</v>
      </c>
      <c r="CR452" s="85"/>
      <c r="CS452" s="85" t="s">
        <v>179</v>
      </c>
      <c r="CT452" s="85"/>
      <c r="CU452" s="85" t="s">
        <v>179</v>
      </c>
      <c r="CV452" s="85"/>
      <c r="CW452" s="85" t="s">
        <v>179</v>
      </c>
      <c r="CX452" s="85"/>
      <c r="CY452" s="85" t="s">
        <v>179</v>
      </c>
      <c r="CZ452" s="85" t="s">
        <v>5758</v>
      </c>
      <c r="DA452" s="85" t="s">
        <v>179</v>
      </c>
      <c r="DB452" s="85"/>
      <c r="DC452" s="85" t="s">
        <v>179</v>
      </c>
      <c r="DD452" s="85"/>
      <c r="DE452" s="85" t="s">
        <v>179</v>
      </c>
      <c r="DF452" s="85"/>
      <c r="DG452" s="85" t="s">
        <v>209</v>
      </c>
      <c r="DH452" s="85"/>
      <c r="DI452" s="85" t="s">
        <v>179</v>
      </c>
      <c r="DJ452" s="85" t="s">
        <v>5758</v>
      </c>
      <c r="DK452" s="85"/>
      <c r="DL452" s="85"/>
      <c r="DM452" s="85"/>
      <c r="DN452" s="85"/>
      <c r="DO452" s="85"/>
      <c r="DP452" s="85"/>
      <c r="DQ452" s="85"/>
      <c r="DR452" s="85"/>
      <c r="DS452" s="85"/>
      <c r="DT452" s="85"/>
      <c r="DU452" s="85"/>
      <c r="DV452" s="85"/>
      <c r="DW452" s="85"/>
      <c r="DX452" s="85"/>
      <c r="DY452" s="85"/>
      <c r="DZ452" s="85"/>
      <c r="EA452" s="85"/>
      <c r="EB452" s="85"/>
      <c r="EC452" s="85"/>
      <c r="ED452" s="85"/>
      <c r="EE452" s="85"/>
      <c r="EF452" s="85"/>
      <c r="EG452" s="85"/>
      <c r="EH452" s="85"/>
      <c r="EI452" s="85"/>
      <c r="EJ452" s="85"/>
      <c r="EK452" s="85"/>
      <c r="EL452" s="85"/>
      <c r="EM452" s="85"/>
      <c r="EN452" s="85"/>
      <c r="EO452" s="85"/>
      <c r="EP452" s="85"/>
      <c r="EQ452" s="85"/>
      <c r="ER452" s="85"/>
      <c r="ES452" s="85"/>
      <c r="ET452" s="85"/>
      <c r="EU452" s="85"/>
      <c r="EV452" s="85"/>
      <c r="EW452" s="85"/>
      <c r="EX452" s="85"/>
      <c r="EY452" s="85"/>
      <c r="EZ452" s="85"/>
      <c r="FA452" s="85" t="s">
        <v>181</v>
      </c>
      <c r="FB452" s="85"/>
      <c r="FC452" s="85" t="s">
        <v>179</v>
      </c>
      <c r="FD452" s="85" t="s">
        <v>182</v>
      </c>
      <c r="FE452" t="b">
        <v>0</v>
      </c>
    </row>
    <row r="453" spans="1:161" x14ac:dyDescent="0.25">
      <c r="A453">
        <v>2408</v>
      </c>
      <c r="B453" t="s">
        <v>6280</v>
      </c>
      <c r="C453" s="90" t="s">
        <v>5759</v>
      </c>
      <c r="D453" s="91" t="s">
        <v>175</v>
      </c>
      <c r="E453">
        <v>0</v>
      </c>
      <c r="F453">
        <v>90</v>
      </c>
      <c r="G453" s="85" t="s">
        <v>177</v>
      </c>
      <c r="H453">
        <v>1</v>
      </c>
      <c r="I453" s="85" t="s">
        <v>213</v>
      </c>
      <c r="J453" s="85" t="s">
        <v>5760</v>
      </c>
      <c r="K453" s="85" t="s">
        <v>5761</v>
      </c>
      <c r="L453" s="85" t="s">
        <v>5759</v>
      </c>
      <c r="M453" s="85" t="s">
        <v>5762</v>
      </c>
      <c r="N453" s="85" t="s">
        <v>5760</v>
      </c>
      <c r="O453" s="85" t="s">
        <v>5763</v>
      </c>
      <c r="P453" s="85" t="s">
        <v>213</v>
      </c>
      <c r="Q453" s="85" t="s">
        <v>272</v>
      </c>
      <c r="R453" s="85" t="s">
        <v>247</v>
      </c>
      <c r="S453" s="85"/>
      <c r="T453" s="85" t="s">
        <v>218</v>
      </c>
      <c r="U453" s="97">
        <v>1</v>
      </c>
      <c r="V453" s="85" t="s">
        <v>181</v>
      </c>
      <c r="W453" s="85" t="s">
        <v>1</v>
      </c>
      <c r="X453" s="85" t="s">
        <v>247</v>
      </c>
      <c r="Y453">
        <v>0</v>
      </c>
      <c r="Z453" s="85" t="s">
        <v>181</v>
      </c>
      <c r="AA453" s="85" t="s">
        <v>1</v>
      </c>
      <c r="AB453" s="85" t="s">
        <v>181</v>
      </c>
      <c r="AC453" s="85" t="s">
        <v>179</v>
      </c>
      <c r="AD453" s="85" t="s">
        <v>181</v>
      </c>
      <c r="AE453" s="85" t="s">
        <v>181</v>
      </c>
      <c r="AF453" s="85" t="s">
        <v>247</v>
      </c>
      <c r="AG453" s="85" t="s">
        <v>181</v>
      </c>
      <c r="AH453" s="85" t="s">
        <v>247</v>
      </c>
      <c r="AI453" s="85" t="s">
        <v>181</v>
      </c>
      <c r="AJ453" s="85" t="s">
        <v>247</v>
      </c>
      <c r="AK453" s="85" t="s">
        <v>181</v>
      </c>
      <c r="AL453" s="85" t="s">
        <v>292</v>
      </c>
      <c r="AM453" s="85" t="s">
        <v>181</v>
      </c>
      <c r="AN453" s="85" t="s">
        <v>292</v>
      </c>
      <c r="AO453" s="85" t="s">
        <v>181</v>
      </c>
      <c r="AP453" s="85" t="s">
        <v>292</v>
      </c>
      <c r="AQ453" s="85" t="s">
        <v>179</v>
      </c>
      <c r="AR453" s="85" t="s">
        <v>5764</v>
      </c>
      <c r="AS453" s="85" t="s">
        <v>179</v>
      </c>
      <c r="AT453" s="85" t="s">
        <v>5765</v>
      </c>
      <c r="AU453" s="85" t="s">
        <v>179</v>
      </c>
      <c r="AV453" s="85" t="s">
        <v>5766</v>
      </c>
      <c r="AW453" s="85" t="s">
        <v>179</v>
      </c>
      <c r="AX453" s="85" t="s">
        <v>5765</v>
      </c>
      <c r="AY453" s="85" t="s">
        <v>179</v>
      </c>
      <c r="AZ453" s="85" t="s">
        <v>5767</v>
      </c>
      <c r="BA453" s="85" t="s">
        <v>179</v>
      </c>
      <c r="BB453" s="85" t="s">
        <v>5768</v>
      </c>
      <c r="BC453" s="85" t="s">
        <v>179</v>
      </c>
      <c r="BD453" s="85" t="s">
        <v>5769</v>
      </c>
      <c r="BE453" s="85" t="s">
        <v>179</v>
      </c>
      <c r="BF453" s="85"/>
      <c r="BG453" s="85" t="s">
        <v>265</v>
      </c>
      <c r="BH453" s="85"/>
      <c r="BI453" s="85" t="s">
        <v>179</v>
      </c>
      <c r="BJ453" s="85" t="s">
        <v>5770</v>
      </c>
      <c r="BK453" s="85" t="s">
        <v>179</v>
      </c>
      <c r="BL453" s="85" t="s">
        <v>5771</v>
      </c>
      <c r="BM453" s="85" t="s">
        <v>179</v>
      </c>
      <c r="BN453" s="85" t="s">
        <v>5772</v>
      </c>
      <c r="BO453" s="85" t="s">
        <v>179</v>
      </c>
      <c r="BP453" s="85" t="s">
        <v>5773</v>
      </c>
      <c r="BQ453" s="85" t="s">
        <v>179</v>
      </c>
      <c r="BR453" s="85" t="s">
        <v>5774</v>
      </c>
      <c r="BS453" s="85" t="s">
        <v>179</v>
      </c>
      <c r="BT453" s="85" t="s">
        <v>5775</v>
      </c>
      <c r="BU453" s="85" t="s">
        <v>179</v>
      </c>
      <c r="BV453" s="85"/>
      <c r="BW453" s="85" t="s">
        <v>179</v>
      </c>
      <c r="BX453" s="85"/>
      <c r="BY453" s="85" t="s">
        <v>179</v>
      </c>
      <c r="BZ453" s="85" t="s">
        <v>5776</v>
      </c>
      <c r="CA453" s="85" t="s">
        <v>179</v>
      </c>
      <c r="CB453" s="85" t="s">
        <v>5777</v>
      </c>
      <c r="CC453" s="85" t="s">
        <v>179</v>
      </c>
      <c r="CD453" s="85"/>
      <c r="CE453" s="85" t="s">
        <v>181</v>
      </c>
      <c r="CF453" s="85" t="s">
        <v>5778</v>
      </c>
      <c r="CG453" s="85" t="s">
        <v>181</v>
      </c>
      <c r="CH453" s="85"/>
      <c r="CI453" s="85" t="s">
        <v>181</v>
      </c>
      <c r="CJ453" s="85"/>
      <c r="CK453" s="85" t="s">
        <v>179</v>
      </c>
      <c r="CL453" s="85" t="s">
        <v>5779</v>
      </c>
      <c r="CM453" s="85" t="s">
        <v>179</v>
      </c>
      <c r="CN453" s="85" t="s">
        <v>5780</v>
      </c>
      <c r="CO453" s="85" t="s">
        <v>179</v>
      </c>
      <c r="CP453" s="85" t="s">
        <v>5780</v>
      </c>
      <c r="CQ453" s="85" t="s">
        <v>179</v>
      </c>
      <c r="CR453" s="85"/>
      <c r="CS453" s="85" t="s">
        <v>179</v>
      </c>
      <c r="CT453" s="85"/>
      <c r="CU453" s="85" t="s">
        <v>179</v>
      </c>
      <c r="CV453" s="85"/>
      <c r="CW453" s="85" t="s">
        <v>179</v>
      </c>
      <c r="CX453" s="85"/>
      <c r="CY453" s="85" t="s">
        <v>179</v>
      </c>
      <c r="CZ453" s="85" t="s">
        <v>5780</v>
      </c>
      <c r="DA453" s="85" t="s">
        <v>179</v>
      </c>
      <c r="DB453" s="85" t="s">
        <v>5780</v>
      </c>
      <c r="DC453" s="85" t="s">
        <v>179</v>
      </c>
      <c r="DD453" s="85"/>
      <c r="DE453" s="85" t="s">
        <v>179</v>
      </c>
      <c r="DF453" s="85"/>
      <c r="DG453" s="85" t="s">
        <v>179</v>
      </c>
      <c r="DH453" s="85"/>
      <c r="DI453" s="85" t="s">
        <v>179</v>
      </c>
      <c r="DJ453" s="85" t="s">
        <v>5781</v>
      </c>
      <c r="DK453" s="85"/>
      <c r="DL453" s="85"/>
      <c r="DM453" s="85"/>
      <c r="DN453" s="85"/>
      <c r="DO453" s="85"/>
      <c r="DP453" s="85"/>
      <c r="DQ453" s="85"/>
      <c r="DR453" s="85"/>
      <c r="DS453" s="85"/>
      <c r="DT453" s="85"/>
      <c r="DU453" s="85"/>
      <c r="DV453" s="85"/>
      <c r="DW453" s="85"/>
      <c r="DX453" s="85"/>
      <c r="DY453" s="85"/>
      <c r="DZ453" s="85"/>
      <c r="EA453" s="85"/>
      <c r="EB453" s="85"/>
      <c r="EC453" s="85"/>
      <c r="ED453" s="85"/>
      <c r="EE453" s="85"/>
      <c r="EF453" s="85"/>
      <c r="EG453" s="85"/>
      <c r="EH453" s="85"/>
      <c r="EI453" s="85"/>
      <c r="EJ453" s="85"/>
      <c r="EK453" s="85"/>
      <c r="EL453" s="85"/>
      <c r="EM453" s="85"/>
      <c r="EN453" s="85"/>
      <c r="EO453" s="85"/>
      <c r="EP453" s="85"/>
      <c r="EQ453" s="85"/>
      <c r="ER453" s="85"/>
      <c r="ES453" s="85"/>
      <c r="ET453" s="85"/>
      <c r="EU453" s="85"/>
      <c r="EV453" s="85"/>
      <c r="EW453" s="85"/>
      <c r="EX453" s="85"/>
      <c r="EY453" s="85"/>
      <c r="EZ453" s="85"/>
      <c r="FA453" s="85" t="s">
        <v>181</v>
      </c>
      <c r="FB453" s="85"/>
      <c r="FC453" s="85" t="s">
        <v>181</v>
      </c>
      <c r="FD453" s="85" t="s">
        <v>182</v>
      </c>
      <c r="FE453" t="b">
        <v>0</v>
      </c>
    </row>
    <row r="454" spans="1:161" x14ac:dyDescent="0.25">
      <c r="B454" t="s">
        <v>6087</v>
      </c>
      <c r="C454" s="90" t="s">
        <v>6283</v>
      </c>
      <c r="D454" s="91" t="s">
        <v>175</v>
      </c>
      <c r="G454" s="85" t="s">
        <v>6126</v>
      </c>
      <c r="I454" s="85" t="s">
        <v>213</v>
      </c>
      <c r="J454" s="85"/>
      <c r="K454" s="85" t="s">
        <v>6284</v>
      </c>
      <c r="L454" s="85"/>
      <c r="M454" s="85" t="s">
        <v>6285</v>
      </c>
      <c r="N454" s="85"/>
      <c r="O454" s="85" t="s">
        <v>1802</v>
      </c>
      <c r="P454" s="85" t="s">
        <v>213</v>
      </c>
      <c r="Q454" s="85"/>
      <c r="R454" s="85"/>
      <c r="S454" s="85"/>
      <c r="T454" s="85"/>
      <c r="V454" s="85"/>
      <c r="W454" s="85"/>
      <c r="X454" s="85"/>
      <c r="Z454" s="85"/>
      <c r="AA454" s="85"/>
      <c r="AB454" s="85"/>
      <c r="AC454" s="85"/>
      <c r="AD454" s="85"/>
      <c r="AE454" s="85"/>
      <c r="AF454" s="85"/>
      <c r="AG454" s="85"/>
      <c r="AH454" s="85"/>
      <c r="AI454" s="85"/>
      <c r="AJ454" s="85"/>
      <c r="AK454" s="85"/>
      <c r="AL454" s="85"/>
      <c r="AM454" s="85"/>
      <c r="AN454" s="85"/>
      <c r="AO454" s="85"/>
      <c r="AP454" s="85"/>
      <c r="AQ454" s="85"/>
      <c r="AR454" s="85"/>
      <c r="AS454" s="85"/>
      <c r="AT454" s="85"/>
      <c r="AU454" s="85"/>
      <c r="AV454" s="85"/>
      <c r="AW454" s="85"/>
      <c r="AX454" s="85"/>
      <c r="AY454" s="85"/>
      <c r="AZ454" s="85"/>
      <c r="BA454" s="85"/>
      <c r="BB454" s="85"/>
      <c r="BC454" s="85"/>
      <c r="BD454" s="85"/>
      <c r="BE454" s="85"/>
      <c r="BF454" s="85"/>
      <c r="BG454" s="85"/>
      <c r="BH454" s="85"/>
      <c r="BI454" s="85"/>
      <c r="BJ454" s="85"/>
      <c r="BK454" s="85"/>
      <c r="BL454" s="85"/>
      <c r="BM454" s="85"/>
      <c r="BN454" s="85"/>
      <c r="BO454" s="85"/>
      <c r="BP454" s="85"/>
      <c r="BQ454" s="85"/>
      <c r="BR454" s="85"/>
      <c r="BS454" s="85"/>
      <c r="BT454" s="85"/>
      <c r="BU454" s="85"/>
      <c r="BV454" s="85"/>
      <c r="BW454" s="85"/>
      <c r="BX454" s="85"/>
      <c r="BY454" s="85"/>
      <c r="BZ454" s="85"/>
      <c r="CA454" s="85"/>
      <c r="CB454" s="85"/>
      <c r="CC454" s="85"/>
      <c r="CD454" s="85"/>
      <c r="CE454" s="85"/>
      <c r="CF454" s="85"/>
      <c r="CG454" s="85"/>
      <c r="CH454" s="85"/>
      <c r="CI454" s="85"/>
      <c r="CJ454" s="85"/>
      <c r="CK454" s="85"/>
      <c r="CL454" s="85"/>
      <c r="CM454" s="85"/>
      <c r="CN454" s="85"/>
      <c r="CO454" s="85"/>
      <c r="CP454" s="85"/>
      <c r="CQ454" s="85"/>
      <c r="CR454" s="85"/>
      <c r="CS454" s="85"/>
      <c r="CT454" s="85"/>
      <c r="CU454" s="85"/>
      <c r="CV454" s="85"/>
      <c r="CW454" s="85"/>
      <c r="CX454" s="85"/>
      <c r="CY454" s="85"/>
      <c r="CZ454" s="85"/>
      <c r="DA454" s="85"/>
      <c r="DB454" s="85"/>
      <c r="DC454" s="85"/>
      <c r="DD454" s="85"/>
      <c r="DE454" s="85"/>
      <c r="DF454" s="85"/>
      <c r="DG454" s="85"/>
      <c r="DH454" s="85"/>
      <c r="DI454" s="85"/>
      <c r="DJ454" s="85"/>
      <c r="DK454" s="85"/>
      <c r="DL454" s="85"/>
      <c r="DM454" s="85"/>
      <c r="DN454" s="85"/>
      <c r="DO454" s="85"/>
      <c r="DP454" s="85"/>
      <c r="DQ454" s="85"/>
      <c r="DR454" s="85"/>
      <c r="DS454" s="85"/>
      <c r="DT454" s="85"/>
      <c r="DU454" s="85"/>
      <c r="DV454" s="85"/>
      <c r="DW454" s="85"/>
      <c r="DX454" s="85"/>
      <c r="DY454" s="85"/>
      <c r="DZ454" s="85"/>
      <c r="EA454" s="85"/>
      <c r="EB454" s="85"/>
      <c r="EC454" s="85"/>
      <c r="ED454" s="85"/>
      <c r="EE454" s="85"/>
      <c r="EF454" s="85"/>
      <c r="EG454" s="85"/>
      <c r="EH454" s="85"/>
      <c r="EI454" s="85"/>
      <c r="EJ454" s="85"/>
      <c r="EK454" s="85"/>
      <c r="EL454" s="85"/>
      <c r="EM454" s="85"/>
      <c r="EN454" s="85"/>
      <c r="EO454" s="85"/>
      <c r="EP454" s="85"/>
      <c r="EQ454" s="85"/>
      <c r="ER454" s="85"/>
      <c r="ES454" s="85"/>
      <c r="ET454" s="85"/>
      <c r="EU454" s="85"/>
      <c r="EV454" s="85"/>
      <c r="EW454" s="85"/>
      <c r="EX454" s="85"/>
      <c r="EY454" s="85"/>
      <c r="EZ454" s="85"/>
      <c r="FA454" s="85"/>
      <c r="FB454" s="85"/>
      <c r="FC454" s="85"/>
      <c r="FD454" s="85"/>
    </row>
    <row r="455" spans="1:161" x14ac:dyDescent="0.25">
      <c r="A455" t="s">
        <v>6486</v>
      </c>
      <c r="B455" t="s">
        <v>6278</v>
      </c>
      <c r="C455" s="90" t="s">
        <v>6485</v>
      </c>
      <c r="D455" s="91" t="s">
        <v>175</v>
      </c>
      <c r="G455" s="85" t="s">
        <v>177</v>
      </c>
      <c r="I455" t="s">
        <v>213</v>
      </c>
      <c r="J455" s="85"/>
      <c r="K455" s="85" t="s">
        <v>6738</v>
      </c>
      <c r="L455" s="85"/>
      <c r="M455" s="85" t="s">
        <v>6562</v>
      </c>
      <c r="N455" s="85" t="s">
        <v>5739</v>
      </c>
      <c r="O455" s="85" t="s">
        <v>6739</v>
      </c>
      <c r="P455" s="85"/>
      <c r="Q455" s="85"/>
      <c r="R455" s="85"/>
      <c r="S455" s="85"/>
      <c r="T455" s="85"/>
      <c r="U455" s="97" t="s">
        <v>176</v>
      </c>
      <c r="V455" s="85"/>
      <c r="W455" s="85"/>
      <c r="X455" s="85"/>
      <c r="Z455" s="85"/>
      <c r="AA455" s="85"/>
      <c r="AB455" s="85"/>
      <c r="AC455" s="85"/>
      <c r="AD455" s="85"/>
      <c r="AE455" t="s">
        <v>1497</v>
      </c>
      <c r="AG455" t="s">
        <v>1497</v>
      </c>
      <c r="AI455" t="s">
        <v>1497</v>
      </c>
      <c r="AK455" t="s">
        <v>1497</v>
      </c>
      <c r="AM455" t="s">
        <v>1497</v>
      </c>
      <c r="AN455" s="85"/>
      <c r="AO455" s="85"/>
      <c r="AP455" s="85"/>
      <c r="AQ455" s="85"/>
      <c r="AR455" s="85"/>
      <c r="AS455" s="85"/>
      <c r="AT455" s="85"/>
      <c r="AU455" s="85"/>
      <c r="AV455" s="85"/>
      <c r="AW455" s="85"/>
      <c r="AX455" s="85"/>
      <c r="AY455" s="85"/>
      <c r="AZ455" s="85"/>
      <c r="BA455" s="85"/>
      <c r="BB455" s="85"/>
      <c r="BC455" t="s">
        <v>182</v>
      </c>
      <c r="BD455" s="85"/>
      <c r="BE455" s="85"/>
      <c r="BF455" s="85"/>
      <c r="BG455" s="85"/>
      <c r="BH455" s="85"/>
      <c r="BI455" t="s">
        <v>203</v>
      </c>
      <c r="BJ455" s="85"/>
      <c r="BK455" s="85"/>
      <c r="BL455" s="85"/>
      <c r="BM455" s="85"/>
      <c r="BN455" s="85"/>
      <c r="BO455" s="85"/>
      <c r="BP455" s="85"/>
      <c r="BQ455" s="85"/>
      <c r="BR455" s="85"/>
      <c r="BS455" s="85"/>
      <c r="BT455" s="85"/>
      <c r="BU455" s="85"/>
      <c r="BV455" s="85"/>
      <c r="BW455" s="85"/>
      <c r="BX455" s="85"/>
      <c r="BY455" s="85"/>
      <c r="BZ455" s="85"/>
      <c r="CA455" s="85"/>
      <c r="CB455" s="85"/>
      <c r="CC455" s="85"/>
      <c r="CD455" s="85"/>
      <c r="CE455" s="85"/>
      <c r="CF455" s="85"/>
      <c r="CG455" s="85"/>
      <c r="CH455" s="85"/>
      <c r="CI455" s="85"/>
      <c r="CJ455" s="85"/>
      <c r="CK455" t="s">
        <v>203</v>
      </c>
      <c r="CL455" s="85"/>
      <c r="CM455" s="85"/>
      <c r="CN455" s="85"/>
      <c r="CO455" s="85"/>
      <c r="CP455" s="85"/>
      <c r="CQ455" s="85"/>
      <c r="CR455" s="85"/>
      <c r="CS455" s="85"/>
      <c r="CT455" s="85"/>
      <c r="CU455" s="85"/>
      <c r="CV455" s="85"/>
      <c r="CW455" s="85"/>
      <c r="CX455" s="85"/>
      <c r="CY455" t="s">
        <v>203</v>
      </c>
      <c r="CZ455" s="85"/>
      <c r="DA455" s="85"/>
      <c r="DB455" s="85"/>
      <c r="DC455" s="85"/>
      <c r="DD455" s="85"/>
      <c r="DE455" s="85"/>
      <c r="DF455" s="85"/>
      <c r="DG455" s="85"/>
      <c r="DH455" s="85"/>
      <c r="DI455" t="s">
        <v>203</v>
      </c>
      <c r="DJ455" s="85"/>
      <c r="DK455" s="85"/>
      <c r="DL455" s="85"/>
      <c r="DM455" s="85"/>
      <c r="DN455" s="85"/>
      <c r="DO455" s="85"/>
      <c r="DP455" s="85"/>
      <c r="DQ455" t="s">
        <v>6087</v>
      </c>
      <c r="DR455" s="85"/>
      <c r="DS455" s="85"/>
      <c r="DT455" s="85"/>
      <c r="DU455" s="85"/>
      <c r="DV455" s="85"/>
      <c r="DW455" s="85"/>
      <c r="DX455" s="85"/>
      <c r="DY455" s="85"/>
      <c r="DZ455" s="85"/>
      <c r="EA455" s="85"/>
      <c r="EB455" s="85"/>
      <c r="EC455" t="s">
        <v>6087</v>
      </c>
      <c r="ED455" s="85"/>
      <c r="EE455" s="85"/>
      <c r="EF455" s="85"/>
      <c r="EG455" s="85"/>
      <c r="EH455" s="85"/>
      <c r="EI455" s="85"/>
      <c r="EJ455" s="85"/>
      <c r="EK455" s="85"/>
      <c r="EL455" s="85"/>
      <c r="EM455" s="85"/>
      <c r="EN455" s="85"/>
      <c r="EO455" s="85"/>
      <c r="EP455" s="85"/>
      <c r="EQ455" s="85"/>
      <c r="ER455" s="85"/>
      <c r="ES455" t="s">
        <v>6087</v>
      </c>
      <c r="ET455" s="85"/>
      <c r="EU455" s="85"/>
      <c r="EV455" s="85"/>
      <c r="EW455" s="85"/>
      <c r="EX455" s="85"/>
      <c r="EY455" t="s">
        <v>182</v>
      </c>
      <c r="EZ455" s="85"/>
      <c r="FA455" t="s">
        <v>182</v>
      </c>
      <c r="FB455" s="85"/>
      <c r="FC455" s="85" t="s">
        <v>182</v>
      </c>
      <c r="FD455" s="85"/>
      <c r="FE455" t="b">
        <v>0</v>
      </c>
    </row>
  </sheetData>
  <autoFilter ref="A1:FE455" xr:uid="{2F48C83B-6CBD-4329-8F5C-B0E692B00571}"/>
  <conditionalFormatting sqref="C1:C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EF8353-89C0-4059-9E89-D3FF1D97CC2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1412</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Required Reporting</vt:lpstr>
      <vt:lpstr>Statute</vt:lpstr>
      <vt:lpstr>Service Codes</vt:lpstr>
      <vt:lpstr>Survey Questions</vt:lpstr>
      <vt:lpstr>RCDATA</vt:lpstr>
      <vt:lpstr>HCBSCompliance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HCBS Final Rule Compliance Report</dc:title>
  <dc:subject>HCBS Final Rule</dc:subject>
  <dc:creator>CA Department of Developmental Services</dc:creator>
  <dc:description/>
  <cp:lastModifiedBy>Garcia, James@DDS</cp:lastModifiedBy>
  <cp:revision>41</cp:revision>
  <cp:lastPrinted>2021-11-03T16:00:42Z</cp:lastPrinted>
  <dcterms:created xsi:type="dcterms:W3CDTF">2020-02-19T01:59:25Z</dcterms:created>
  <dcterms:modified xsi:type="dcterms:W3CDTF">2021-11-03T16:00:45Z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